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gif" ContentType="image/gif"/>
  <Override PartName="/xl/media/image2.png" ContentType="image/png"/>
  <Override PartName="/xl/media/image3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3"/>
    <sheet name="calculos" sheetId="2" state="visible" r:id="rId4"/>
    <sheet name="banco de dado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Reinaldo Burcon Junior</author>
  </authors>
  <commentList>
    <comment ref="A7" authorId="0">
      <text>
        <r>
          <rPr>
            <sz val="10"/>
            <rFont val="Arial"/>
            <family val="2"/>
          </rPr>
          <t xml:space="preserve">solsticio de inverno - pior sombra possível</t>
        </r>
      </text>
    </comment>
    <comment ref="A11" authorId="0">
      <text>
        <r>
          <rPr>
            <sz val="10"/>
            <rFont val="Arial"/>
            <family val="2"/>
          </rPr>
          <t xml:space="preserve">ângulo ideal - pode ser alterado</t>
        </r>
      </text>
    </comment>
  </commentList>
</comments>
</file>

<file path=xl/sharedStrings.xml><?xml version="1.0" encoding="utf-8"?>
<sst xmlns="http://schemas.openxmlformats.org/spreadsheetml/2006/main" count="11106" uniqueCount="5334">
  <si>
    <t xml:space="preserve">DADOS</t>
  </si>
  <si>
    <t xml:space="preserve">Local</t>
  </si>
  <si>
    <t xml:space="preserve">porto alegre-rs</t>
  </si>
  <si>
    <t xml:space="preserve">Latitude (+ to N)</t>
  </si>
  <si>
    <t xml:space="preserve">°</t>
  </si>
  <si>
    <t xml:space="preserve">Longitude (+ to E)</t>
  </si>
  <si>
    <t xml:space="preserve">Time Zone (+ to E)</t>
  </si>
  <si>
    <t xml:space="preserve">Data inicio inverno</t>
  </si>
  <si>
    <t xml:space="preserve">x</t>
  </si>
  <si>
    <t xml:space="preserve">m</t>
  </si>
  <si>
    <t xml:space="preserve">comprimento da mesa</t>
  </si>
  <si>
    <t xml:space="preserve">placas por mesa</t>
  </si>
  <si>
    <t xml:space="preserve">ϴ</t>
  </si>
  <si>
    <t xml:space="preserve">Potência Pico da Placa</t>
  </si>
  <si>
    <t xml:space="preserve">Wp</t>
  </si>
  <si>
    <t xml:space="preserve">Potência Pico da Usina</t>
  </si>
  <si>
    <t xml:space="preserve">RESULTADOS</t>
  </si>
  <si>
    <t xml:space="preserve">h</t>
  </si>
  <si>
    <t xml:space="preserve">D</t>
  </si>
  <si>
    <t xml:space="preserve">L_projetado</t>
  </si>
  <si>
    <t xml:space="preserve">A_projetada</t>
  </si>
  <si>
    <r>
      <rPr>
        <sz val="11"/>
        <color theme="1"/>
        <rFont val="Calibri"/>
        <family val="2"/>
        <charset val="1"/>
      </rPr>
      <t xml:space="preserve">m</t>
    </r>
    <r>
      <rPr>
        <vertAlign val="superscript"/>
        <sz val="11"/>
        <color theme="1"/>
        <rFont val="Calibri"/>
        <family val="2"/>
        <charset val="1"/>
      </rPr>
      <t xml:space="preserve">2</t>
    </r>
  </si>
  <si>
    <t xml:space="preserve">A_morta</t>
  </si>
  <si>
    <t xml:space="preserve">Nplacas</t>
  </si>
  <si>
    <t xml:space="preserve">Nmesas</t>
  </si>
  <si>
    <t xml:space="preserve">Nlinhas=Ncolunas</t>
  </si>
  <si>
    <t xml:space="preserve">Área total mesas</t>
  </si>
  <si>
    <t xml:space="preserve">Área morta total</t>
  </si>
  <si>
    <t xml:space="preserve">Área total usina*</t>
  </si>
  <si>
    <t xml:space="preserve">he</t>
  </si>
  <si>
    <t xml:space="preserve">Alq.</t>
  </si>
  <si>
    <t xml:space="preserve">*Valores mínimos considerando condições ideiais de instalação (mesas instaladas uma ao lado da outra, sem considerar espaço de eletro centros e corredores)</t>
  </si>
  <si>
    <t xml:space="preserve">Date</t>
  </si>
  <si>
    <t xml:space="preserve">Time (past local midnight)</t>
  </si>
  <si>
    <t xml:space="preserve">Julian Day</t>
  </si>
  <si>
    <t xml:space="preserve">Julian Century</t>
  </si>
  <si>
    <t xml:space="preserve">Geom Mean Long Sun (deg)</t>
  </si>
  <si>
    <t xml:space="preserve">Geom Mean Anom Sun (deg)</t>
  </si>
  <si>
    <t xml:space="preserve">Eccent Earth Orbit</t>
  </si>
  <si>
    <t xml:space="preserve">Sun Eq of Ctr</t>
  </si>
  <si>
    <t xml:space="preserve">Sun True Long (deg)</t>
  </si>
  <si>
    <t xml:space="preserve">Sun True Anom (deg)</t>
  </si>
  <si>
    <t xml:space="preserve">Sun Rad Vector (AUs)</t>
  </si>
  <si>
    <t xml:space="preserve">Sun App Long (deg)</t>
  </si>
  <si>
    <t xml:space="preserve">Mean Obliq Ecliptic (deg)</t>
  </si>
  <si>
    <t xml:space="preserve">Obliq Corr (deg)</t>
  </si>
  <si>
    <t xml:space="preserve">Sun Rt Ascen (deg)</t>
  </si>
  <si>
    <t xml:space="preserve">Sun Declin (deg)</t>
  </si>
  <si>
    <t xml:space="preserve">var y</t>
  </si>
  <si>
    <t xml:space="preserve">Eq of Time (minutes)</t>
  </si>
  <si>
    <t xml:space="preserve">HA Sunrise (deg)</t>
  </si>
  <si>
    <t xml:space="preserve">Solar Noon (LST)</t>
  </si>
  <si>
    <t xml:space="preserve">Sunrise Time (LST)</t>
  </si>
  <si>
    <t xml:space="preserve">Sunset Time (LST)</t>
  </si>
  <si>
    <t xml:space="preserve">Sunlight Duration (minutes)</t>
  </si>
  <si>
    <t xml:space="preserve">True Solar Time (min)</t>
  </si>
  <si>
    <t xml:space="preserve">Hour Angle (deg)</t>
  </si>
  <si>
    <t xml:space="preserve">Solar Zenith Angle (deg)</t>
  </si>
  <si>
    <t xml:space="preserve">Solar Elevation Angle (deg)</t>
  </si>
  <si>
    <t xml:space="preserve">Approx Atmospheric Refraction (deg)</t>
  </si>
  <si>
    <t xml:space="preserve">Solar Elevation corrected for atm refraction (deg)</t>
  </si>
  <si>
    <t xml:space="preserve">Solar Azimuth Angle (deg cw from N)</t>
  </si>
  <si>
    <t xml:space="preserve">tan(α)</t>
  </si>
  <si>
    <t xml:space="preserve">D'</t>
  </si>
  <si>
    <t xml:space="preserve">D(abs)</t>
  </si>
  <si>
    <t xml:space="preserve">D ideal</t>
  </si>
  <si>
    <t xml:space="preserve">Hour</t>
  </si>
  <si>
    <t xml:space="preserve">D1</t>
  </si>
  <si>
    <t xml:space="preserve">D2</t>
  </si>
  <si>
    <t xml:space="preserve">LOCAL</t>
  </si>
  <si>
    <t xml:space="preserve">LATITUDE</t>
  </si>
  <si>
    <t xml:space="preserve">LONGITUDE</t>
  </si>
  <si>
    <t xml:space="preserve">MUNICIPIO</t>
  </si>
  <si>
    <t xml:space="preserve">UF</t>
  </si>
  <si>
    <t xml:space="preserve">ABADIA DE GOIAS</t>
  </si>
  <si>
    <t xml:space="preserve">GO</t>
  </si>
  <si>
    <t xml:space="preserve">ABADIA DOS DOURADOS</t>
  </si>
  <si>
    <t xml:space="preserve">MG</t>
  </si>
  <si>
    <t xml:space="preserve">ABADIANIA</t>
  </si>
  <si>
    <t xml:space="preserve">ABAETE</t>
  </si>
  <si>
    <t xml:space="preserve">ABAETETUBA</t>
  </si>
  <si>
    <t xml:space="preserve">PA</t>
  </si>
  <si>
    <t xml:space="preserve">ABAIARA</t>
  </si>
  <si>
    <t xml:space="preserve">CE</t>
  </si>
  <si>
    <t xml:space="preserve">ABAIRA</t>
  </si>
  <si>
    <t xml:space="preserve">BA</t>
  </si>
  <si>
    <t xml:space="preserve">ABARE</t>
  </si>
  <si>
    <t xml:space="preserve">ABATIA</t>
  </si>
  <si>
    <t xml:space="preserve">PR</t>
  </si>
  <si>
    <t xml:space="preserve">ABDON BATISTA</t>
  </si>
  <si>
    <t xml:space="preserve">SC</t>
  </si>
  <si>
    <t xml:space="preserve">ABEL FIGUEIREDO</t>
  </si>
  <si>
    <t xml:space="preserve">ABELARDO LUZ</t>
  </si>
  <si>
    <t xml:space="preserve">ABRE CAMPO</t>
  </si>
  <si>
    <t xml:space="preserve">ABREU E LIMA</t>
  </si>
  <si>
    <t xml:space="preserve">PE</t>
  </si>
  <si>
    <t xml:space="preserve">ABREULANDIA</t>
  </si>
  <si>
    <t xml:space="preserve">TO</t>
  </si>
  <si>
    <t xml:space="preserve">ACAIACA</t>
  </si>
  <si>
    <t xml:space="preserve">ACAILANDIA</t>
  </si>
  <si>
    <t xml:space="preserve">MA</t>
  </si>
  <si>
    <t xml:space="preserve">ACAJUTIBA</t>
  </si>
  <si>
    <t xml:space="preserve">ACARA</t>
  </si>
  <si>
    <t xml:space="preserve">ACARAPE</t>
  </si>
  <si>
    <t xml:space="preserve">ACARAU</t>
  </si>
  <si>
    <t xml:space="preserve">ACARI</t>
  </si>
  <si>
    <t xml:space="preserve">RN</t>
  </si>
  <si>
    <t xml:space="preserve">ACAUA</t>
  </si>
  <si>
    <t xml:space="preserve">PI</t>
  </si>
  <si>
    <t xml:space="preserve">ACOPIARA</t>
  </si>
  <si>
    <t xml:space="preserve">ACORIZAL</t>
  </si>
  <si>
    <t xml:space="preserve">MT</t>
  </si>
  <si>
    <t xml:space="preserve">ACRELANDIA</t>
  </si>
  <si>
    <t xml:space="preserve">AC</t>
  </si>
  <si>
    <t xml:space="preserve">ACREUNA</t>
  </si>
  <si>
    <t xml:space="preserve">ACUCENA</t>
  </si>
  <si>
    <t xml:space="preserve">ACU</t>
  </si>
  <si>
    <t xml:space="preserve">ADAMANTINA</t>
  </si>
  <si>
    <t xml:space="preserve">SP</t>
  </si>
  <si>
    <t xml:space="preserve">ADELANDIA</t>
  </si>
  <si>
    <t xml:space="preserve">ADOLFO</t>
  </si>
  <si>
    <t xml:space="preserve">ADRIANOPOLIS</t>
  </si>
  <si>
    <t xml:space="preserve">ADUSTINA</t>
  </si>
  <si>
    <t xml:space="preserve">AFOGADOS DA INGAZEIRA</t>
  </si>
  <si>
    <t xml:space="preserve">AFONSO BEZERRA</t>
  </si>
  <si>
    <t xml:space="preserve">AFONSO CLAUDIO</t>
  </si>
  <si>
    <t xml:space="preserve">ES</t>
  </si>
  <si>
    <t xml:space="preserve">AFONSO CUNHA</t>
  </si>
  <si>
    <t xml:space="preserve">AFRANIO</t>
  </si>
  <si>
    <t xml:space="preserve">AFUA</t>
  </si>
  <si>
    <t xml:space="preserve">AGRESTINA</t>
  </si>
  <si>
    <t xml:space="preserve">AGRICOLANDIA</t>
  </si>
  <si>
    <t xml:space="preserve">AGROLANDIA</t>
  </si>
  <si>
    <t xml:space="preserve">AGRONOMICA</t>
  </si>
  <si>
    <t xml:space="preserve">AGUA AZUL DO NORTE</t>
  </si>
  <si>
    <t xml:space="preserve">AGUA BOA</t>
  </si>
  <si>
    <t xml:space="preserve">AGUA BRANCA</t>
  </si>
  <si>
    <t xml:space="preserve">AL</t>
  </si>
  <si>
    <t xml:space="preserve">PB</t>
  </si>
  <si>
    <t xml:space="preserve">AGUA CLARA</t>
  </si>
  <si>
    <t xml:space="preserve">MS</t>
  </si>
  <si>
    <t xml:space="preserve">AGUA COMPRIDA</t>
  </si>
  <si>
    <t xml:space="preserve">AGUA DOCE DO MARANHAO</t>
  </si>
  <si>
    <t xml:space="preserve">AGUA DOCE DO NORTE</t>
  </si>
  <si>
    <t xml:space="preserve">AGUA DOCE</t>
  </si>
  <si>
    <t xml:space="preserve">AGUA FRIA DE GOIAS</t>
  </si>
  <si>
    <t xml:space="preserve">AGUA FRIA</t>
  </si>
  <si>
    <t xml:space="preserve">AGUA LIMPA</t>
  </si>
  <si>
    <t xml:space="preserve">AGUA NOVA</t>
  </si>
  <si>
    <t xml:space="preserve">AGUA PRETA</t>
  </si>
  <si>
    <t xml:space="preserve">AGUA SANTA</t>
  </si>
  <si>
    <t xml:space="preserve">RS</t>
  </si>
  <si>
    <t xml:space="preserve">AGUAI</t>
  </si>
  <si>
    <t xml:space="preserve">AGUANIL</t>
  </si>
  <si>
    <t xml:space="preserve">AGUAS BELAS</t>
  </si>
  <si>
    <t xml:space="preserve">AGUAS DA PRATA</t>
  </si>
  <si>
    <t xml:space="preserve">AGUAS DE CHAPECO</t>
  </si>
  <si>
    <t xml:space="preserve">AGUAS DE LINDOIA</t>
  </si>
  <si>
    <t xml:space="preserve">AGUAS DE SANTA BARBARA</t>
  </si>
  <si>
    <t xml:space="preserve">AGUAS DE SAO PEDRO</t>
  </si>
  <si>
    <t xml:space="preserve">AGUAS FORMOSAS</t>
  </si>
  <si>
    <t xml:space="preserve">AGUAS FRIAS</t>
  </si>
  <si>
    <t xml:space="preserve">AGUAS LINDAS DE GOIAS</t>
  </si>
  <si>
    <t xml:space="preserve">AGUAS MORNAS</t>
  </si>
  <si>
    <t xml:space="preserve">AGUAS VERMELHAS</t>
  </si>
  <si>
    <t xml:space="preserve">AGUDO</t>
  </si>
  <si>
    <t xml:space="preserve">AGUDOS DO SUL</t>
  </si>
  <si>
    <t xml:space="preserve">AGUDOS</t>
  </si>
  <si>
    <t xml:space="preserve">AGUIA BRANCA</t>
  </si>
  <si>
    <t xml:space="preserve">AGUIARNOPOLIS</t>
  </si>
  <si>
    <t xml:space="preserve">AGUIAR</t>
  </si>
  <si>
    <t xml:space="preserve">AIMORES</t>
  </si>
  <si>
    <t xml:space="preserve">AIQUARA</t>
  </si>
  <si>
    <t xml:space="preserve">AIUABA</t>
  </si>
  <si>
    <t xml:space="preserve">AIURUOCA</t>
  </si>
  <si>
    <t xml:space="preserve">AJURICABA</t>
  </si>
  <si>
    <t xml:space="preserve">ALAGOA GRANDE</t>
  </si>
  <si>
    <t xml:space="preserve">ALAGOA NOVA</t>
  </si>
  <si>
    <t xml:space="preserve">ALAGOA</t>
  </si>
  <si>
    <t xml:space="preserve">ALAGOINHA DO PIAUI</t>
  </si>
  <si>
    <t xml:space="preserve">ALAGOINHA</t>
  </si>
  <si>
    <t xml:space="preserve">ALAGOINHAS</t>
  </si>
  <si>
    <t xml:space="preserve">ALAMBARI</t>
  </si>
  <si>
    <t xml:space="preserve">ALBERTINA</t>
  </si>
  <si>
    <t xml:space="preserve">ALCANTARA</t>
  </si>
  <si>
    <t xml:space="preserve">ALCANTARAS</t>
  </si>
  <si>
    <t xml:space="preserve">ALCANTIL</t>
  </si>
  <si>
    <t xml:space="preserve">ALCINOPOLIS</t>
  </si>
  <si>
    <t xml:space="preserve">ALCOBACA</t>
  </si>
  <si>
    <t xml:space="preserve">ALDEIAS ALTAS</t>
  </si>
  <si>
    <t xml:space="preserve">ALECRIM</t>
  </si>
  <si>
    <t xml:space="preserve">ALEGRE</t>
  </si>
  <si>
    <t xml:space="preserve">ALEGRETE DO PIAUI</t>
  </si>
  <si>
    <t xml:space="preserve">ALEGRETE</t>
  </si>
  <si>
    <t xml:space="preserve">ALEGRIA</t>
  </si>
  <si>
    <t xml:space="preserve">ALEM PARAIBA</t>
  </si>
  <si>
    <t xml:space="preserve">ALENQUER</t>
  </si>
  <si>
    <t xml:space="preserve">ALEXANDRIA</t>
  </si>
  <si>
    <t xml:space="preserve">ALEXANIA</t>
  </si>
  <si>
    <t xml:space="preserve">ALFENAS</t>
  </si>
  <si>
    <t xml:space="preserve">ALFREDO CHAVES</t>
  </si>
  <si>
    <t xml:space="preserve">ALFREDO MARCONDES</t>
  </si>
  <si>
    <t xml:space="preserve">ALFREDO VASCONCELOS</t>
  </si>
  <si>
    <t xml:space="preserve">ALFREDO WAGNER</t>
  </si>
  <si>
    <t xml:space="preserve">ALGODAO DE JANDAIRA</t>
  </si>
  <si>
    <t xml:space="preserve">ALHANDRA</t>
  </si>
  <si>
    <t xml:space="preserve">ALIANCA DO TOCANTINS</t>
  </si>
  <si>
    <t xml:space="preserve">ALIANCA</t>
  </si>
  <si>
    <t xml:space="preserve">ALMADINA</t>
  </si>
  <si>
    <t xml:space="preserve">ALMAS</t>
  </si>
  <si>
    <t xml:space="preserve">ALMEIRIM</t>
  </si>
  <si>
    <t xml:space="preserve">ALMENARA</t>
  </si>
  <si>
    <t xml:space="preserve">ALMINO AFONSO</t>
  </si>
  <si>
    <t xml:space="preserve">ALMIRANTE TAMANDARE</t>
  </si>
  <si>
    <t xml:space="preserve">ALOANDIA</t>
  </si>
  <si>
    <t xml:space="preserve">ALPERCATA</t>
  </si>
  <si>
    <t xml:space="preserve">ALPESTRE</t>
  </si>
  <si>
    <t xml:space="preserve">ALPINOPOLIS</t>
  </si>
  <si>
    <t xml:space="preserve">ALTA FLORESTA D'OESTE</t>
  </si>
  <si>
    <t xml:space="preserve">RO</t>
  </si>
  <si>
    <t xml:space="preserve">ALTA FLORESTA</t>
  </si>
  <si>
    <t xml:space="preserve">ALTAIR</t>
  </si>
  <si>
    <t xml:space="preserve">ALTAMIRA DO MARANHAO</t>
  </si>
  <si>
    <t xml:space="preserve">ALTAMIRA DO PARANA</t>
  </si>
  <si>
    <t xml:space="preserve">ALTAMIRA</t>
  </si>
  <si>
    <t xml:space="preserve">ALTANEIRA</t>
  </si>
  <si>
    <t xml:space="preserve">ALTEROSA</t>
  </si>
  <si>
    <t xml:space="preserve">ALTINHO</t>
  </si>
  <si>
    <t xml:space="preserve">ALTINOPOLIS</t>
  </si>
  <si>
    <t xml:space="preserve">ALTO ALEGRE DO MARANHAO</t>
  </si>
  <si>
    <t xml:space="preserve">ALTO ALEGRE DO PARECIS</t>
  </si>
  <si>
    <t xml:space="preserve">ALTO ALEGRE DO PINDARE</t>
  </si>
  <si>
    <t xml:space="preserve">ALTO ALEGRE</t>
  </si>
  <si>
    <t xml:space="preserve">RR</t>
  </si>
  <si>
    <t xml:space="preserve">ALTO ARAGUAIA</t>
  </si>
  <si>
    <t xml:space="preserve">ALTO BELA VISTA</t>
  </si>
  <si>
    <t xml:space="preserve">ALTO BOA VISTA</t>
  </si>
  <si>
    <t xml:space="preserve">ALTO CAPARAO</t>
  </si>
  <si>
    <t xml:space="preserve">ALTO DO RODRIGUES</t>
  </si>
  <si>
    <t xml:space="preserve">ALTO FELIZ</t>
  </si>
  <si>
    <t xml:space="preserve">ALTO GARCAS</t>
  </si>
  <si>
    <t xml:space="preserve">ALTO HORIZONTE</t>
  </si>
  <si>
    <t xml:space="preserve">ALTO JEQUITIBA</t>
  </si>
  <si>
    <t xml:space="preserve">ALTO LONGA</t>
  </si>
  <si>
    <t xml:space="preserve">ALTO PARAGUAI</t>
  </si>
  <si>
    <t xml:space="preserve">ALTO PARAISO DE GOIAS</t>
  </si>
  <si>
    <t xml:space="preserve">ALTO PARAISO</t>
  </si>
  <si>
    <t xml:space="preserve">ALTO PARANA</t>
  </si>
  <si>
    <t xml:space="preserve">ALTO PARNAIBA</t>
  </si>
  <si>
    <t xml:space="preserve">ALTO PIQUIRI</t>
  </si>
  <si>
    <t xml:space="preserve">ALTO RIO DOCE</t>
  </si>
  <si>
    <t xml:space="preserve">ALTO RIO NOVO</t>
  </si>
  <si>
    <t xml:space="preserve">ALTO SANTO</t>
  </si>
  <si>
    <t xml:space="preserve">ALTO TAQUARI</t>
  </si>
  <si>
    <t xml:space="preserve">ALTONIA</t>
  </si>
  <si>
    <t xml:space="preserve">ALTOS</t>
  </si>
  <si>
    <t xml:space="preserve">ALUMINIO</t>
  </si>
  <si>
    <t xml:space="preserve">ALVARAES</t>
  </si>
  <si>
    <t xml:space="preserve">AM</t>
  </si>
  <si>
    <t xml:space="preserve">ALVARENGA</t>
  </si>
  <si>
    <t xml:space="preserve">ALVARES FLORENCE</t>
  </si>
  <si>
    <t xml:space="preserve">ALVARES MACHADO</t>
  </si>
  <si>
    <t xml:space="preserve">ALVARO DE CARVALHO</t>
  </si>
  <si>
    <t xml:space="preserve">ALVINLANDIA</t>
  </si>
  <si>
    <t xml:space="preserve">ALVINOPOLIS</t>
  </si>
  <si>
    <t xml:space="preserve">ALVORADA DE MINAS</t>
  </si>
  <si>
    <t xml:space="preserve">ALVORADA DO GURGUEIA</t>
  </si>
  <si>
    <t xml:space="preserve">ALVORADA DO NORTE</t>
  </si>
  <si>
    <t xml:space="preserve">ALVORADA DO SUL</t>
  </si>
  <si>
    <t xml:space="preserve">ALVORADA D'OESTE</t>
  </si>
  <si>
    <t xml:space="preserve">ALVORADA</t>
  </si>
  <si>
    <t xml:space="preserve">AMAJARI</t>
  </si>
  <si>
    <t xml:space="preserve">AMAMBAI</t>
  </si>
  <si>
    <t xml:space="preserve">AMAPA DO MARANHAO</t>
  </si>
  <si>
    <t xml:space="preserve">AMAPA</t>
  </si>
  <si>
    <t xml:space="preserve">AP</t>
  </si>
  <si>
    <t xml:space="preserve">AMAPORA</t>
  </si>
  <si>
    <t xml:space="preserve">AMARAJI</t>
  </si>
  <si>
    <t xml:space="preserve">AMARAL FERRADOR</t>
  </si>
  <si>
    <t xml:space="preserve">AMARALINA</t>
  </si>
  <si>
    <t xml:space="preserve">AMARANTE DO MARANHAO</t>
  </si>
  <si>
    <t xml:space="preserve">AMARANTE</t>
  </si>
  <si>
    <t xml:space="preserve">AMARGOSA</t>
  </si>
  <si>
    <t xml:space="preserve">AMATURA</t>
  </si>
  <si>
    <t xml:space="preserve">AMELIA RODRIGUES</t>
  </si>
  <si>
    <t xml:space="preserve">AMERICA DOURADA</t>
  </si>
  <si>
    <t xml:space="preserve">AMERICANA</t>
  </si>
  <si>
    <t xml:space="preserve">AMERICANO DO BRASIL</t>
  </si>
  <si>
    <t xml:space="preserve">AMERICO BRASILIENSE</t>
  </si>
  <si>
    <t xml:space="preserve">AMERICO DE CAMPOS</t>
  </si>
  <si>
    <t xml:space="preserve">AMETISTA DO SUL</t>
  </si>
  <si>
    <t xml:space="preserve">AMONTADA</t>
  </si>
  <si>
    <t xml:space="preserve">AMORINOPOLIS</t>
  </si>
  <si>
    <t xml:space="preserve">AMPARO DE SAO FRANCISCO</t>
  </si>
  <si>
    <t xml:space="preserve">SE</t>
  </si>
  <si>
    <t xml:space="preserve">AMPARO DO SERRA</t>
  </si>
  <si>
    <t xml:space="preserve">AMPARO</t>
  </si>
  <si>
    <t xml:space="preserve">AMPERE</t>
  </si>
  <si>
    <t xml:space="preserve">ANADIA</t>
  </si>
  <si>
    <t xml:space="preserve">ANAGE</t>
  </si>
  <si>
    <t xml:space="preserve">ANAHY</t>
  </si>
  <si>
    <t xml:space="preserve">ANAJAS</t>
  </si>
  <si>
    <t xml:space="preserve">ANAJATUBA</t>
  </si>
  <si>
    <t xml:space="preserve">ANALANDIA</t>
  </si>
  <si>
    <t xml:space="preserve">ANAMA</t>
  </si>
  <si>
    <t xml:space="preserve">ANANAS</t>
  </si>
  <si>
    <t xml:space="preserve">ANANINDEUA</t>
  </si>
  <si>
    <t xml:space="preserve">ANAPOLIS</t>
  </si>
  <si>
    <t xml:space="preserve">ANAPU</t>
  </si>
  <si>
    <t xml:space="preserve">ANAPURUS</t>
  </si>
  <si>
    <t xml:space="preserve">ANASTACIO</t>
  </si>
  <si>
    <t xml:space="preserve">ANAURILANDIA</t>
  </si>
  <si>
    <t xml:space="preserve">ANCHIETA</t>
  </si>
  <si>
    <t xml:space="preserve">ANDARAI</t>
  </si>
  <si>
    <t xml:space="preserve">ANDIRA</t>
  </si>
  <si>
    <t xml:space="preserve">ANDORINHA</t>
  </si>
  <si>
    <t xml:space="preserve">ANDRADAS</t>
  </si>
  <si>
    <t xml:space="preserve">ANDRADINA</t>
  </si>
  <si>
    <t xml:space="preserve">ANDRE DA ROCHA</t>
  </si>
  <si>
    <t xml:space="preserve">ANDRELANDIA</t>
  </si>
  <si>
    <t xml:space="preserve">ANGATUBA</t>
  </si>
  <si>
    <t xml:space="preserve">ANGELANDIA</t>
  </si>
  <si>
    <t xml:space="preserve">ANGELICA</t>
  </si>
  <si>
    <t xml:space="preserve">ANGELIM</t>
  </si>
  <si>
    <t xml:space="preserve">ANGELINA</t>
  </si>
  <si>
    <t xml:space="preserve">ANGICAL DO PIAUI</t>
  </si>
  <si>
    <t xml:space="preserve">ANGICAL</t>
  </si>
  <si>
    <t xml:space="preserve">ANGICOS</t>
  </si>
  <si>
    <t xml:space="preserve">ANGICO</t>
  </si>
  <si>
    <t xml:space="preserve">ANGRA DOS REIS</t>
  </si>
  <si>
    <t xml:space="preserve">RJ</t>
  </si>
  <si>
    <t xml:space="preserve">ANGUERA</t>
  </si>
  <si>
    <t xml:space="preserve">ANGULO</t>
  </si>
  <si>
    <t xml:space="preserve">ANHANGUERA</t>
  </si>
  <si>
    <t xml:space="preserve">ANHEMBI</t>
  </si>
  <si>
    <t xml:space="preserve">ANHUMAS</t>
  </si>
  <si>
    <t xml:space="preserve">ANICUNS</t>
  </si>
  <si>
    <t xml:space="preserve">ANISIO DE ABREU</t>
  </si>
  <si>
    <t xml:space="preserve">ANITA GARIBALDI</t>
  </si>
  <si>
    <t xml:space="preserve">ANITAPOLIS</t>
  </si>
  <si>
    <t xml:space="preserve">ANORI</t>
  </si>
  <si>
    <t xml:space="preserve">ANTA GORDA</t>
  </si>
  <si>
    <t xml:space="preserve">ANTAS</t>
  </si>
  <si>
    <t xml:space="preserve">ANTONINA DO NORTE</t>
  </si>
  <si>
    <t xml:space="preserve">ANTONINA</t>
  </si>
  <si>
    <t xml:space="preserve">ANTONIO ALMEIDA</t>
  </si>
  <si>
    <t xml:space="preserve">ANTONIO CARDOSO</t>
  </si>
  <si>
    <t xml:space="preserve">ANTONIO CARLOS</t>
  </si>
  <si>
    <t xml:space="preserve">ANTONIO DIAS</t>
  </si>
  <si>
    <t xml:space="preserve">ANTONIO GONCALVES</t>
  </si>
  <si>
    <t xml:space="preserve">ANTONIO JOAO</t>
  </si>
  <si>
    <t xml:space="preserve">ANTONIO MARTINS</t>
  </si>
  <si>
    <t xml:space="preserve">ANTONIO OLINTO</t>
  </si>
  <si>
    <t xml:space="preserve">ANTONIO PRADO DE MINAS</t>
  </si>
  <si>
    <t xml:space="preserve">ANTONIO PRADO</t>
  </si>
  <si>
    <t xml:space="preserve">APARECIDA DE GOIANIA</t>
  </si>
  <si>
    <t xml:space="preserve">APARECIDA DO RIO DOCE</t>
  </si>
  <si>
    <t xml:space="preserve">APARECIDA DO RIO NEGRO</t>
  </si>
  <si>
    <t xml:space="preserve">APARECIDA DO TABOADO</t>
  </si>
  <si>
    <t xml:space="preserve">APARECIDA D'OESTE</t>
  </si>
  <si>
    <t xml:space="preserve">APARECIDA</t>
  </si>
  <si>
    <t xml:space="preserve">APERIBE</t>
  </si>
  <si>
    <t xml:space="preserve">APIACA</t>
  </si>
  <si>
    <t xml:space="preserve">APIACAS</t>
  </si>
  <si>
    <t xml:space="preserve">APIAI</t>
  </si>
  <si>
    <t xml:space="preserve">APICUM-ACU</t>
  </si>
  <si>
    <t xml:space="preserve">APIUNA</t>
  </si>
  <si>
    <t xml:space="preserve">APODI</t>
  </si>
  <si>
    <t xml:space="preserve">APORA</t>
  </si>
  <si>
    <t xml:space="preserve">APORE</t>
  </si>
  <si>
    <t xml:space="preserve">APUAREMA</t>
  </si>
  <si>
    <t xml:space="preserve">APUCARANA</t>
  </si>
  <si>
    <t xml:space="preserve">APUI</t>
  </si>
  <si>
    <t xml:space="preserve">APUIARES</t>
  </si>
  <si>
    <t xml:space="preserve">AQUIDABA</t>
  </si>
  <si>
    <t xml:space="preserve">AQUIDAUANA</t>
  </si>
  <si>
    <t xml:space="preserve">AQUIRAZ</t>
  </si>
  <si>
    <t xml:space="preserve">ARABUTA</t>
  </si>
  <si>
    <t xml:space="preserve">ARACAGI</t>
  </si>
  <si>
    <t xml:space="preserve">ARACAI</t>
  </si>
  <si>
    <t xml:space="preserve">ARACAJU</t>
  </si>
  <si>
    <t xml:space="preserve">ARACARIGUAMA</t>
  </si>
  <si>
    <t xml:space="preserve">ARACAS</t>
  </si>
  <si>
    <t xml:space="preserve">ARACATI</t>
  </si>
  <si>
    <t xml:space="preserve">ARACATU</t>
  </si>
  <si>
    <t xml:space="preserve">ARACATUBA</t>
  </si>
  <si>
    <t xml:space="preserve">ARACI</t>
  </si>
  <si>
    <t xml:space="preserve">ARACITABA</t>
  </si>
  <si>
    <t xml:space="preserve">ARACOIABA DA SERRA</t>
  </si>
  <si>
    <t xml:space="preserve">ARACOIABA</t>
  </si>
  <si>
    <t xml:space="preserve">ARACRUZ</t>
  </si>
  <si>
    <t xml:space="preserve">ARACUAI</t>
  </si>
  <si>
    <t xml:space="preserve">ARACU</t>
  </si>
  <si>
    <t xml:space="preserve">ARAGARCAS</t>
  </si>
  <si>
    <t xml:space="preserve">ARAGOIANIA</t>
  </si>
  <si>
    <t xml:space="preserve">ARAGOMINAS</t>
  </si>
  <si>
    <t xml:space="preserve">ARAGUACEMA</t>
  </si>
  <si>
    <t xml:space="preserve">ARAGUACU</t>
  </si>
  <si>
    <t xml:space="preserve">ARAGUAIANA</t>
  </si>
  <si>
    <t xml:space="preserve">ARAGUAINA</t>
  </si>
  <si>
    <t xml:space="preserve">ARAGUAINHA</t>
  </si>
  <si>
    <t xml:space="preserve">ARAGUANA</t>
  </si>
  <si>
    <t xml:space="preserve">ARAGUAPAZ</t>
  </si>
  <si>
    <t xml:space="preserve">ARAGUARI</t>
  </si>
  <si>
    <t xml:space="preserve">ARAGUATINS</t>
  </si>
  <si>
    <t xml:space="preserve">ARAIOSES</t>
  </si>
  <si>
    <t xml:space="preserve">ARAL MOREIRA</t>
  </si>
  <si>
    <t xml:space="preserve">ARAMARI</t>
  </si>
  <si>
    <t xml:space="preserve">ARAMBARE</t>
  </si>
  <si>
    <t xml:space="preserve">ARAME</t>
  </si>
  <si>
    <t xml:space="preserve">ARAMINA</t>
  </si>
  <si>
    <t xml:space="preserve">ARANDU</t>
  </si>
  <si>
    <t xml:space="preserve">ARANTINA</t>
  </si>
  <si>
    <t xml:space="preserve">ARAPEI</t>
  </si>
  <si>
    <t xml:space="preserve">ARAPIRACA</t>
  </si>
  <si>
    <t xml:space="preserve">ARAPOEMA</t>
  </si>
  <si>
    <t xml:space="preserve">ARAPONGA</t>
  </si>
  <si>
    <t xml:space="preserve">ARAPONGAS</t>
  </si>
  <si>
    <t xml:space="preserve">ARAPORA</t>
  </si>
  <si>
    <t xml:space="preserve">ARAPOTI</t>
  </si>
  <si>
    <t xml:space="preserve">ARAPUA</t>
  </si>
  <si>
    <t xml:space="preserve">ARAPUTANGA</t>
  </si>
  <si>
    <t xml:space="preserve">ARAQUARI</t>
  </si>
  <si>
    <t xml:space="preserve">ARARANGUA</t>
  </si>
  <si>
    <t xml:space="preserve">ARARA</t>
  </si>
  <si>
    <t xml:space="preserve">ARARAQUARA</t>
  </si>
  <si>
    <t xml:space="preserve">ARARAS</t>
  </si>
  <si>
    <t xml:space="preserve">ARARENDA</t>
  </si>
  <si>
    <t xml:space="preserve">ARARICA</t>
  </si>
  <si>
    <t xml:space="preserve">ARARI</t>
  </si>
  <si>
    <t xml:space="preserve">ARARIPE</t>
  </si>
  <si>
    <t xml:space="preserve">ARARIPINA</t>
  </si>
  <si>
    <t xml:space="preserve">ARARUAMA</t>
  </si>
  <si>
    <t xml:space="preserve">ARARUNA</t>
  </si>
  <si>
    <t xml:space="preserve">ARATACA</t>
  </si>
  <si>
    <t xml:space="preserve">ARATIBA</t>
  </si>
  <si>
    <t xml:space="preserve">ARATUBA</t>
  </si>
  <si>
    <t xml:space="preserve">ARATUIPE</t>
  </si>
  <si>
    <t xml:space="preserve">ARAUA</t>
  </si>
  <si>
    <t xml:space="preserve">ARAUCARIA</t>
  </si>
  <si>
    <t xml:space="preserve">ARAUJOS</t>
  </si>
  <si>
    <t xml:space="preserve">ARAXA</t>
  </si>
  <si>
    <t xml:space="preserve">ARCEBURGO</t>
  </si>
  <si>
    <t xml:space="preserve">ARCO-IRIS</t>
  </si>
  <si>
    <t xml:space="preserve">ARCOS</t>
  </si>
  <si>
    <t xml:space="preserve">ARCOVERDE</t>
  </si>
  <si>
    <t xml:space="preserve">AREADO</t>
  </si>
  <si>
    <t xml:space="preserve">AREAL</t>
  </si>
  <si>
    <t xml:space="preserve">AREALVA</t>
  </si>
  <si>
    <t xml:space="preserve">AREIA BRANCA</t>
  </si>
  <si>
    <t xml:space="preserve">AREIA DE BARAUNAS</t>
  </si>
  <si>
    <t xml:space="preserve">AREIAL</t>
  </si>
  <si>
    <t xml:space="preserve">AREIA</t>
  </si>
  <si>
    <t xml:space="preserve">AREIAS</t>
  </si>
  <si>
    <t xml:space="preserve">AREIOPOLIS</t>
  </si>
  <si>
    <t xml:space="preserve">ARENAPOLIS</t>
  </si>
  <si>
    <t xml:space="preserve">ARENOPOLIS</t>
  </si>
  <si>
    <t xml:space="preserve">ARES</t>
  </si>
  <si>
    <t xml:space="preserve">ARGIRITA</t>
  </si>
  <si>
    <t xml:space="preserve">ARICANDUVA</t>
  </si>
  <si>
    <t xml:space="preserve">ARINOS</t>
  </si>
  <si>
    <t xml:space="preserve">ARIPUANA</t>
  </si>
  <si>
    <t xml:space="preserve">ARIQUEMES</t>
  </si>
  <si>
    <t xml:space="preserve">ARIRANHA DO IVAI</t>
  </si>
  <si>
    <t xml:space="preserve">ARIRANHA</t>
  </si>
  <si>
    <t xml:space="preserve">ARMACAO DE BUZIOS</t>
  </si>
  <si>
    <t xml:space="preserve">ARMAZEM</t>
  </si>
  <si>
    <t xml:space="preserve">ARNEIROZ</t>
  </si>
  <si>
    <t xml:space="preserve">AROAZES</t>
  </si>
  <si>
    <t xml:space="preserve">AROEIRAS</t>
  </si>
  <si>
    <t xml:space="preserve">ARRAIAL DO CABO</t>
  </si>
  <si>
    <t xml:space="preserve">ARRAIAL</t>
  </si>
  <si>
    <t xml:space="preserve">ARRAIAS</t>
  </si>
  <si>
    <t xml:space="preserve">ARROIO DO MEIO</t>
  </si>
  <si>
    <t xml:space="preserve">ARROIO DO SAL</t>
  </si>
  <si>
    <t xml:space="preserve">ARROIO DO TIGRE</t>
  </si>
  <si>
    <t xml:space="preserve">ARROIO DOS RATOS</t>
  </si>
  <si>
    <t xml:space="preserve">ARROIO GRANDE</t>
  </si>
  <si>
    <t xml:space="preserve">ARROIO TRINTA</t>
  </si>
  <si>
    <t xml:space="preserve">ARTUR NOGUEIRA</t>
  </si>
  <si>
    <t xml:space="preserve">ARUANA</t>
  </si>
  <si>
    <t xml:space="preserve">ARUJA</t>
  </si>
  <si>
    <t xml:space="preserve">ARVOREDO</t>
  </si>
  <si>
    <t xml:space="preserve">ARVOREZINHA</t>
  </si>
  <si>
    <t xml:space="preserve">ASCURRA</t>
  </si>
  <si>
    <t xml:space="preserve">ASPASIA</t>
  </si>
  <si>
    <t xml:space="preserve">ASSAI</t>
  </si>
  <si>
    <t xml:space="preserve">ASSARE</t>
  </si>
  <si>
    <t xml:space="preserve">ASSIS BRASIL</t>
  </si>
  <si>
    <t xml:space="preserve">ASSIS CHATEAUBRIAND</t>
  </si>
  <si>
    <t xml:space="preserve">ASSIS</t>
  </si>
  <si>
    <t xml:space="preserve">ASSUNCAO DO PIAUI</t>
  </si>
  <si>
    <t xml:space="preserve">ASSUNCAO</t>
  </si>
  <si>
    <t xml:space="preserve">ASTOLFO DUTRA</t>
  </si>
  <si>
    <t xml:space="preserve">ASTORGA</t>
  </si>
  <si>
    <t xml:space="preserve">ATALAIA DO NORTE</t>
  </si>
  <si>
    <t xml:space="preserve">ATALAIA</t>
  </si>
  <si>
    <t xml:space="preserve">ATALANTA</t>
  </si>
  <si>
    <t xml:space="preserve">ATALEIA</t>
  </si>
  <si>
    <t xml:space="preserve">ATIBAIA</t>
  </si>
  <si>
    <t xml:space="preserve">ATILIO VIVACQUA</t>
  </si>
  <si>
    <t xml:space="preserve">AUGUSTINOPOLIS</t>
  </si>
  <si>
    <t xml:space="preserve">AUGUSTO CORREA</t>
  </si>
  <si>
    <t xml:space="preserve">AUGUSTO DE LIMA</t>
  </si>
  <si>
    <t xml:space="preserve">AUGUSTO PESTANA</t>
  </si>
  <si>
    <t xml:space="preserve">AUGUSTO SEVERO</t>
  </si>
  <si>
    <t xml:space="preserve">AUREA</t>
  </si>
  <si>
    <t xml:space="preserve">AURELINO LEAL</t>
  </si>
  <si>
    <t xml:space="preserve">AURIFLAMA</t>
  </si>
  <si>
    <t xml:space="preserve">AURILANDIA</t>
  </si>
  <si>
    <t xml:space="preserve">AURORA DO PARA</t>
  </si>
  <si>
    <t xml:space="preserve">AURORA DO TOCANTINS</t>
  </si>
  <si>
    <t xml:space="preserve">AURORA</t>
  </si>
  <si>
    <t xml:space="preserve">AUTAZES</t>
  </si>
  <si>
    <t xml:space="preserve">AVAI</t>
  </si>
  <si>
    <t xml:space="preserve">AVANHANDAVA</t>
  </si>
  <si>
    <t xml:space="preserve">AVARE</t>
  </si>
  <si>
    <t xml:space="preserve">AVEIRO</t>
  </si>
  <si>
    <t xml:space="preserve">AVELINO LOPES</t>
  </si>
  <si>
    <t xml:space="preserve">AVELINOPOLIS</t>
  </si>
  <si>
    <t xml:space="preserve">AXIXA DO TOCANTINS</t>
  </si>
  <si>
    <t xml:space="preserve">AXIXA</t>
  </si>
  <si>
    <t xml:space="preserve">BABACULANDIA</t>
  </si>
  <si>
    <t xml:space="preserve">BACABAL</t>
  </si>
  <si>
    <t xml:space="preserve">BACABEIRA</t>
  </si>
  <si>
    <t xml:space="preserve">BACURI</t>
  </si>
  <si>
    <t xml:space="preserve">BACURITUBA</t>
  </si>
  <si>
    <t xml:space="preserve">BADY BASSITT</t>
  </si>
  <si>
    <t xml:space="preserve">BAEPENDI</t>
  </si>
  <si>
    <t xml:space="preserve">BAGE</t>
  </si>
  <si>
    <t xml:space="preserve">BAGRE</t>
  </si>
  <si>
    <t xml:space="preserve">BAIA DA TRAICAO</t>
  </si>
  <si>
    <t xml:space="preserve">BAIA FORMOSA</t>
  </si>
  <si>
    <t xml:space="preserve">BAIANOPOLIS</t>
  </si>
  <si>
    <t xml:space="preserve">BAIAO</t>
  </si>
  <si>
    <t xml:space="preserve">BAIXA GRANDE DO RIBEIRO</t>
  </si>
  <si>
    <t xml:space="preserve">BAIXA GRANDE</t>
  </si>
  <si>
    <t xml:space="preserve">BAIXIO</t>
  </si>
  <si>
    <t xml:space="preserve">BAIXO GUANDU</t>
  </si>
  <si>
    <t xml:space="preserve">BALBINOS</t>
  </si>
  <si>
    <t xml:space="preserve">BALDIM</t>
  </si>
  <si>
    <t xml:space="preserve">BALIZA</t>
  </si>
  <si>
    <t xml:space="preserve">BALNEARIO ARROIO DO SILVA</t>
  </si>
  <si>
    <t xml:space="preserve">BALNEARIO BARRA DO SUL</t>
  </si>
  <si>
    <t xml:space="preserve">BALNEARIO CAMBORIU</t>
  </si>
  <si>
    <t xml:space="preserve">BALNEARIO GAIVOTA</t>
  </si>
  <si>
    <t xml:space="preserve">BALNEARIO PINHAL</t>
  </si>
  <si>
    <t xml:space="preserve">BALSA NOVA</t>
  </si>
  <si>
    <t xml:space="preserve">BALSAMO</t>
  </si>
  <si>
    <t xml:space="preserve">BALSAS</t>
  </si>
  <si>
    <t xml:space="preserve">BAMBUI</t>
  </si>
  <si>
    <t xml:space="preserve">BANABUIU</t>
  </si>
  <si>
    <t xml:space="preserve">BANANAL</t>
  </si>
  <si>
    <t xml:space="preserve">BANANEIRAS</t>
  </si>
  <si>
    <t xml:space="preserve">BANDEIRA DO SUL</t>
  </si>
  <si>
    <t xml:space="preserve">BANDEIRA</t>
  </si>
  <si>
    <t xml:space="preserve">BANDEIRANTES DO TOCANTINS</t>
  </si>
  <si>
    <t xml:space="preserve">BANDEIRANTE</t>
  </si>
  <si>
    <t xml:space="preserve">BANDEIRANTES</t>
  </si>
  <si>
    <t xml:space="preserve">BANNACH</t>
  </si>
  <si>
    <t xml:space="preserve">BANZAE</t>
  </si>
  <si>
    <t xml:space="preserve">BARAO DE ANTONINA</t>
  </si>
  <si>
    <t xml:space="preserve">BARAO DE COCAIS</t>
  </si>
  <si>
    <t xml:space="preserve">BARAO DE COTEGIPE</t>
  </si>
  <si>
    <t xml:space="preserve">BARAO DE GRAJAU</t>
  </si>
  <si>
    <t xml:space="preserve">BARAO DE MELGACO</t>
  </si>
  <si>
    <t xml:space="preserve">BARAO DE MONTE ALTO</t>
  </si>
  <si>
    <t xml:space="preserve">BARAO DO TRIUNFO</t>
  </si>
  <si>
    <t xml:space="preserve">BARAO</t>
  </si>
  <si>
    <t xml:space="preserve">BARAUNA</t>
  </si>
  <si>
    <t xml:space="preserve">BARBACENA</t>
  </si>
  <si>
    <t xml:space="preserve">BARBALHA</t>
  </si>
  <si>
    <t xml:space="preserve">BARBOSA FERRAZ</t>
  </si>
  <si>
    <t xml:space="preserve">BARBOSA</t>
  </si>
  <si>
    <t xml:space="preserve">BARCARENA</t>
  </si>
  <si>
    <t xml:space="preserve">BARCELONA</t>
  </si>
  <si>
    <t xml:space="preserve">BARCELOS</t>
  </si>
  <si>
    <t xml:space="preserve">BARIRI</t>
  </si>
  <si>
    <t xml:space="preserve">BARRA BONITA</t>
  </si>
  <si>
    <t xml:space="preserve">BARRA DA ESTIVA</t>
  </si>
  <si>
    <t xml:space="preserve">BARRA D'ALCANTARA</t>
  </si>
  <si>
    <t xml:space="preserve">BARRA DE GUABIRABA</t>
  </si>
  <si>
    <t xml:space="preserve">BARRA DE SANTA ROSA</t>
  </si>
  <si>
    <t xml:space="preserve">BARRA DE SANTANA</t>
  </si>
  <si>
    <t xml:space="preserve">BARRA DE SANTO ANTONIO</t>
  </si>
  <si>
    <t xml:space="preserve">BARRA DE SAO FRANCISCO</t>
  </si>
  <si>
    <t xml:space="preserve">BARRA DE SAO MIGUEL</t>
  </si>
  <si>
    <t xml:space="preserve">BARRA DO BUGRES</t>
  </si>
  <si>
    <t xml:space="preserve">BARRA DO CHAPEU</t>
  </si>
  <si>
    <t xml:space="preserve">BARRA DO CHOCA</t>
  </si>
  <si>
    <t xml:space="preserve">BARRA DO CORDA</t>
  </si>
  <si>
    <t xml:space="preserve">BARRA DO GARCAS</t>
  </si>
  <si>
    <t xml:space="preserve">BARRA DO GUARITA</t>
  </si>
  <si>
    <t xml:space="preserve">BARRA DO JACARE</t>
  </si>
  <si>
    <t xml:space="preserve">BARRA DO MENDES</t>
  </si>
  <si>
    <t xml:space="preserve">BARRA DO OURO</t>
  </si>
  <si>
    <t xml:space="preserve">BARRA DO PIRAI</t>
  </si>
  <si>
    <t xml:space="preserve">BARRA DO QUARAI</t>
  </si>
  <si>
    <t xml:space="preserve">BARRA DO RIBEIRO</t>
  </si>
  <si>
    <t xml:space="preserve">BARRA DO RIO AZUL</t>
  </si>
  <si>
    <t xml:space="preserve">BARRA DO ROCHA</t>
  </si>
  <si>
    <t xml:space="preserve">BARRA DO TURVO</t>
  </si>
  <si>
    <t xml:space="preserve">BARRA DOS COQUEIROS</t>
  </si>
  <si>
    <t xml:space="preserve">BARRA FUNDA</t>
  </si>
  <si>
    <t xml:space="preserve">BARRA LONGA</t>
  </si>
  <si>
    <t xml:space="preserve">BARRA MANSA</t>
  </si>
  <si>
    <t xml:space="preserve">BARRA VELHA</t>
  </si>
  <si>
    <t xml:space="preserve">BARRA</t>
  </si>
  <si>
    <t xml:space="preserve">BARRACAO</t>
  </si>
  <si>
    <t xml:space="preserve">BARRAS</t>
  </si>
  <si>
    <t xml:space="preserve">BARREIRA</t>
  </si>
  <si>
    <t xml:space="preserve">BARREIRAS DO PIAUI</t>
  </si>
  <si>
    <t xml:space="preserve">BARREIRAS</t>
  </si>
  <si>
    <t xml:space="preserve">BARREIRINHA</t>
  </si>
  <si>
    <t xml:space="preserve">BARREIRINHAS</t>
  </si>
  <si>
    <t xml:space="preserve">BARREIROS</t>
  </si>
  <si>
    <t xml:space="preserve">BARRETOS</t>
  </si>
  <si>
    <t xml:space="preserve">BARRINHA</t>
  </si>
  <si>
    <t xml:space="preserve">BARRO ALTO</t>
  </si>
  <si>
    <t xml:space="preserve">BARRO DURO</t>
  </si>
  <si>
    <t xml:space="preserve">BARRO PRETO</t>
  </si>
  <si>
    <t xml:space="preserve">BARRO</t>
  </si>
  <si>
    <t xml:space="preserve">BARROLANDIA</t>
  </si>
  <si>
    <t xml:space="preserve">BARROQUINHA</t>
  </si>
  <si>
    <t xml:space="preserve">BARROS CASSAL</t>
  </si>
  <si>
    <t xml:space="preserve">BARROSO</t>
  </si>
  <si>
    <t xml:space="preserve">BARUERI</t>
  </si>
  <si>
    <t xml:space="preserve">BASTOS</t>
  </si>
  <si>
    <t xml:space="preserve">BATAGUASSU</t>
  </si>
  <si>
    <t xml:space="preserve">BATAIPORA</t>
  </si>
  <si>
    <t xml:space="preserve">BATALHA</t>
  </si>
  <si>
    <t xml:space="preserve">BATATAIS</t>
  </si>
  <si>
    <t xml:space="preserve">BATURITE</t>
  </si>
  <si>
    <t xml:space="preserve">BAURU</t>
  </si>
  <si>
    <t xml:space="preserve">BAYEUX</t>
  </si>
  <si>
    <t xml:space="preserve">BEBEDOURO</t>
  </si>
  <si>
    <t xml:space="preserve">BEBERIBE</t>
  </si>
  <si>
    <t xml:space="preserve">BELA CRUZ</t>
  </si>
  <si>
    <t xml:space="preserve">BELA VISTA DA CAROBA</t>
  </si>
  <si>
    <t xml:space="preserve">BELA VISTA DE GOIAS</t>
  </si>
  <si>
    <t xml:space="preserve">BELA VISTA DE MINAS</t>
  </si>
  <si>
    <t xml:space="preserve">BELA VISTA DO MARANHAO</t>
  </si>
  <si>
    <t xml:space="preserve">BELA VISTA DO PARAISO</t>
  </si>
  <si>
    <t xml:space="preserve">BELA VISTA DO PIAUI</t>
  </si>
  <si>
    <t xml:space="preserve">BELA VISTA DO TOLDO</t>
  </si>
  <si>
    <t xml:space="preserve">BELA VISTA</t>
  </si>
  <si>
    <t xml:space="preserve">BELAGUA</t>
  </si>
  <si>
    <t xml:space="preserve">BELEM DE MARIA</t>
  </si>
  <si>
    <t xml:space="preserve">BELEM DE SAO FRANCISCO</t>
  </si>
  <si>
    <t xml:space="preserve">BELEM DO BREJO DO CRUZ</t>
  </si>
  <si>
    <t xml:space="preserve">BELEM DO PIAUI</t>
  </si>
  <si>
    <t xml:space="preserve">BELEM</t>
  </si>
  <si>
    <t xml:space="preserve">BELFORD ROXO</t>
  </si>
  <si>
    <t xml:space="preserve">BELMIRO BRAGA</t>
  </si>
  <si>
    <t xml:space="preserve">BELMONTE</t>
  </si>
  <si>
    <t xml:space="preserve">BELO CAMPO</t>
  </si>
  <si>
    <t xml:space="preserve">BELO HORIZONTE</t>
  </si>
  <si>
    <t xml:space="preserve">BELO JARDIM</t>
  </si>
  <si>
    <t xml:space="preserve">BELO MONTE</t>
  </si>
  <si>
    <t xml:space="preserve">BELO ORIENTE</t>
  </si>
  <si>
    <t xml:space="preserve">BELO VALE</t>
  </si>
  <si>
    <t xml:space="preserve">BELTERRA</t>
  </si>
  <si>
    <t xml:space="preserve">BENEDITINOS</t>
  </si>
  <si>
    <t xml:space="preserve">BENEDITO LEITE</t>
  </si>
  <si>
    <t xml:space="preserve">BENEDITO NOVO</t>
  </si>
  <si>
    <t xml:space="preserve">BENEVIDES</t>
  </si>
  <si>
    <t xml:space="preserve">BENJAMIN CONSTANT DO SUL</t>
  </si>
  <si>
    <t xml:space="preserve">BENJAMIN CONSTANT</t>
  </si>
  <si>
    <t xml:space="preserve">BENTO DE ABREU</t>
  </si>
  <si>
    <t xml:space="preserve">BENTO FERNANDES</t>
  </si>
  <si>
    <t xml:space="preserve">BENTO GONCALVES</t>
  </si>
  <si>
    <t xml:space="preserve">BEQUIMAO</t>
  </si>
  <si>
    <t xml:space="preserve">BERILO</t>
  </si>
  <si>
    <t xml:space="preserve">BERIZAL</t>
  </si>
  <si>
    <t xml:space="preserve">BERNARDINO BATISTA</t>
  </si>
  <si>
    <t xml:space="preserve">BERNARDINO DE CAMPOS</t>
  </si>
  <si>
    <t xml:space="preserve">BERNARDO DO MEARIM</t>
  </si>
  <si>
    <t xml:space="preserve">BERNARDO SAYAO</t>
  </si>
  <si>
    <t xml:space="preserve">BERTIOGA</t>
  </si>
  <si>
    <t xml:space="preserve">BERTOLINIA</t>
  </si>
  <si>
    <t xml:space="preserve">BERTOPOLIS</t>
  </si>
  <si>
    <t xml:space="preserve">BERURI</t>
  </si>
  <si>
    <t xml:space="preserve">BETANIA DO PIAUI</t>
  </si>
  <si>
    <t xml:space="preserve">BETANIA</t>
  </si>
  <si>
    <t xml:space="preserve">BETIM</t>
  </si>
  <si>
    <t xml:space="preserve">BEZERROS</t>
  </si>
  <si>
    <t xml:space="preserve">BIAS FORTES</t>
  </si>
  <si>
    <t xml:space="preserve">BICAS</t>
  </si>
  <si>
    <t xml:space="preserve">BIGUACU</t>
  </si>
  <si>
    <t xml:space="preserve">BILAC</t>
  </si>
  <si>
    <t xml:space="preserve">BIQUINHAS</t>
  </si>
  <si>
    <t xml:space="preserve">BIRIGUI</t>
  </si>
  <si>
    <t xml:space="preserve">BIRITIBA-MIRIM</t>
  </si>
  <si>
    <t xml:space="preserve">BIRITINGA</t>
  </si>
  <si>
    <t xml:space="preserve">BITURUNA</t>
  </si>
  <si>
    <t xml:space="preserve">BLUMENAU</t>
  </si>
  <si>
    <t xml:space="preserve">BOA ESPERANCA DO IGUACU</t>
  </si>
  <si>
    <t xml:space="preserve">BOA ESPERANCA DO SUL</t>
  </si>
  <si>
    <t xml:space="preserve">BOA ESPERANCA</t>
  </si>
  <si>
    <t xml:space="preserve">BOA HORA</t>
  </si>
  <si>
    <t xml:space="preserve">BOA NOVA</t>
  </si>
  <si>
    <t xml:space="preserve">BOA VENTURA DE SAO ROQUE</t>
  </si>
  <si>
    <t xml:space="preserve">BOA VENTURA</t>
  </si>
  <si>
    <t xml:space="preserve">BOA VIAGEM</t>
  </si>
  <si>
    <t xml:space="preserve">BOA VISTA DA APARECIDA</t>
  </si>
  <si>
    <t xml:space="preserve">BOA VISTA DAS MISSOES</t>
  </si>
  <si>
    <t xml:space="preserve">BOA VISTA DO BURICA</t>
  </si>
  <si>
    <t xml:space="preserve">BOA VISTA DO GURUPI</t>
  </si>
  <si>
    <t xml:space="preserve">BOA VISTA DO RAMOS</t>
  </si>
  <si>
    <t xml:space="preserve">BOA VISTA DO SUL</t>
  </si>
  <si>
    <t xml:space="preserve">BOA VISTA DO TUPIM</t>
  </si>
  <si>
    <t xml:space="preserve">BOA VISTA</t>
  </si>
  <si>
    <t xml:space="preserve">BOCA DA MATA</t>
  </si>
  <si>
    <t xml:space="preserve">BOCA DO ACRE</t>
  </si>
  <si>
    <t xml:space="preserve">BOCAINA DE MINAS</t>
  </si>
  <si>
    <t xml:space="preserve">BOCAINA DO SUL</t>
  </si>
  <si>
    <t xml:space="preserve">BOCAINA</t>
  </si>
  <si>
    <t xml:space="preserve">BOCAIUVA DO SUL</t>
  </si>
  <si>
    <t xml:space="preserve">BOCAIUVA</t>
  </si>
  <si>
    <t xml:space="preserve">BODOCO</t>
  </si>
  <si>
    <t xml:space="preserve">BODOQUENA</t>
  </si>
  <si>
    <t xml:space="preserve">BODO</t>
  </si>
  <si>
    <t xml:space="preserve">BOFETE</t>
  </si>
  <si>
    <t xml:space="preserve">BOITUVA</t>
  </si>
  <si>
    <t xml:space="preserve">BOM CONSELHO</t>
  </si>
  <si>
    <t xml:space="preserve">BOM DESPACHO</t>
  </si>
  <si>
    <t xml:space="preserve">BOM JARDIM DA SERRA</t>
  </si>
  <si>
    <t xml:space="preserve">BOM JARDIM DE GOIAS</t>
  </si>
  <si>
    <t xml:space="preserve">BOM JARDIM DE MINAS</t>
  </si>
  <si>
    <t xml:space="preserve">BOM JARDIM</t>
  </si>
  <si>
    <t xml:space="preserve">BOM JESUS DA LAPA</t>
  </si>
  <si>
    <t xml:space="preserve">BOM JESUS DA PENHA</t>
  </si>
  <si>
    <t xml:space="preserve">BOM JESUS DA SERRA</t>
  </si>
  <si>
    <t xml:space="preserve">BOM JESUS DAS SELVAS</t>
  </si>
  <si>
    <t xml:space="preserve">BOM JESUS DE GOIAS</t>
  </si>
  <si>
    <t xml:space="preserve">BOM JESUS DO AMPARO</t>
  </si>
  <si>
    <t xml:space="preserve">BOM JESUS DO GALHO</t>
  </si>
  <si>
    <t xml:space="preserve">BOM JESUS DO ITABAPOANA</t>
  </si>
  <si>
    <t xml:space="preserve">BOM JESUS DO NORTE</t>
  </si>
  <si>
    <t xml:space="preserve">BOM JESUS DO OESTE</t>
  </si>
  <si>
    <t xml:space="preserve">BOM JESUS DO SUL</t>
  </si>
  <si>
    <t xml:space="preserve">BOM JESUS DO TOCANTINS</t>
  </si>
  <si>
    <t xml:space="preserve">BOM JESUS DOS PERDOES</t>
  </si>
  <si>
    <t xml:space="preserve">BOM JESUS</t>
  </si>
  <si>
    <t xml:space="preserve">BOM LUGAR</t>
  </si>
  <si>
    <t xml:space="preserve">BOM PRINCIPIO DO PIAUI</t>
  </si>
  <si>
    <t xml:space="preserve">BOM PRINCIPIO</t>
  </si>
  <si>
    <t xml:space="preserve">BOM PROGRESSO</t>
  </si>
  <si>
    <t xml:space="preserve">BOM REPOUSO</t>
  </si>
  <si>
    <t xml:space="preserve">BOM RETIRO DO SUL</t>
  </si>
  <si>
    <t xml:space="preserve">BOM RETIRO</t>
  </si>
  <si>
    <t xml:space="preserve">BOM SUCESSO DE ITARARE</t>
  </si>
  <si>
    <t xml:space="preserve">BOM SUCESSO DO SUL</t>
  </si>
  <si>
    <t xml:space="preserve">BOM SUCESSO</t>
  </si>
  <si>
    <t xml:space="preserve">BOMBINHAS</t>
  </si>
  <si>
    <t xml:space="preserve">BONFIM DO PIAUI</t>
  </si>
  <si>
    <t xml:space="preserve">BONFIM</t>
  </si>
  <si>
    <t xml:space="preserve">BONFINOPOLIS DE MINAS</t>
  </si>
  <si>
    <t xml:space="preserve">BONFINOPOLIS</t>
  </si>
  <si>
    <t xml:space="preserve">BONINAL</t>
  </si>
  <si>
    <t xml:space="preserve">BONITO DE MINAS</t>
  </si>
  <si>
    <t xml:space="preserve">BONITO DE SANTA FE</t>
  </si>
  <si>
    <t xml:space="preserve">BONITO</t>
  </si>
  <si>
    <t xml:space="preserve">BONOPOLIS</t>
  </si>
  <si>
    <t xml:space="preserve">BOQUEIRAO DO LEAO</t>
  </si>
  <si>
    <t xml:space="preserve">BOQUEIRAO DO PIAUI</t>
  </si>
  <si>
    <t xml:space="preserve">BOQUEIRAO</t>
  </si>
  <si>
    <t xml:space="preserve">BOQUIM</t>
  </si>
  <si>
    <t xml:space="preserve">BOQUIRA</t>
  </si>
  <si>
    <t xml:space="preserve">BORACEIA</t>
  </si>
  <si>
    <t xml:space="preserve">BORA</t>
  </si>
  <si>
    <t xml:space="preserve">BORBA</t>
  </si>
  <si>
    <t xml:space="preserve">BORBOREMA</t>
  </si>
  <si>
    <t xml:space="preserve">BORDA DA MATA</t>
  </si>
  <si>
    <t xml:space="preserve">BOREBI</t>
  </si>
  <si>
    <t xml:space="preserve">BORRAZOPOLIS</t>
  </si>
  <si>
    <t xml:space="preserve">BOSSOROCA</t>
  </si>
  <si>
    <t xml:space="preserve">BOTELHOS</t>
  </si>
  <si>
    <t xml:space="preserve">BOTUCATU</t>
  </si>
  <si>
    <t xml:space="preserve">BOTUMIRIM</t>
  </si>
  <si>
    <t xml:space="preserve">BOTUPORA</t>
  </si>
  <si>
    <t xml:space="preserve">BOTUVERA</t>
  </si>
  <si>
    <t xml:space="preserve">BRACO DO NORTE</t>
  </si>
  <si>
    <t xml:space="preserve">BRACO DO TROMBUDO</t>
  </si>
  <si>
    <t xml:space="preserve">BRAGANCA PAULISTA</t>
  </si>
  <si>
    <t xml:space="preserve">BRAGANCA</t>
  </si>
  <si>
    <t xml:space="preserve">BRAGANEY</t>
  </si>
  <si>
    <t xml:space="preserve">BRAGA</t>
  </si>
  <si>
    <t xml:space="preserve">BRANQUINHA</t>
  </si>
  <si>
    <t xml:space="preserve">BRAS PIRES</t>
  </si>
  <si>
    <t xml:space="preserve">BRASIL NOVO</t>
  </si>
  <si>
    <t xml:space="preserve">BRASILANDIA DE MINAS</t>
  </si>
  <si>
    <t xml:space="preserve">BRASILANDIA DO SUL</t>
  </si>
  <si>
    <t xml:space="preserve">BRASILANDIA DO TOCANTINS</t>
  </si>
  <si>
    <t xml:space="preserve">BRASILANDIA</t>
  </si>
  <si>
    <t xml:space="preserve">BRASILEIA</t>
  </si>
  <si>
    <t xml:space="preserve">BRASILEIRA</t>
  </si>
  <si>
    <t xml:space="preserve">BRASILIA DE MINAS</t>
  </si>
  <si>
    <t xml:space="preserve">BRASILIA</t>
  </si>
  <si>
    <t xml:space="preserve">DF</t>
  </si>
  <si>
    <t xml:space="preserve">BRASNORTE</t>
  </si>
  <si>
    <t xml:space="preserve">BRASOPOLIS</t>
  </si>
  <si>
    <t xml:space="preserve">BRAUNAS</t>
  </si>
  <si>
    <t xml:space="preserve">BRAUNA</t>
  </si>
  <si>
    <t xml:space="preserve">BRAZABRANTES</t>
  </si>
  <si>
    <t xml:space="preserve">BREJAO</t>
  </si>
  <si>
    <t xml:space="preserve">BREJETUBA</t>
  </si>
  <si>
    <t xml:space="preserve">BREJINHO DE NAZARE</t>
  </si>
  <si>
    <t xml:space="preserve">BREJINHO</t>
  </si>
  <si>
    <t xml:space="preserve">BREJO ALEGRE</t>
  </si>
  <si>
    <t xml:space="preserve">BREJO DA MADRE DE DEUS</t>
  </si>
  <si>
    <t xml:space="preserve">BREJO DE AREIA</t>
  </si>
  <si>
    <t xml:space="preserve">BREJO DO CRUZ</t>
  </si>
  <si>
    <t xml:space="preserve">BREJO DO PIAUI</t>
  </si>
  <si>
    <t xml:space="preserve">BREJO DOS SANTOS</t>
  </si>
  <si>
    <t xml:space="preserve">BREJO GRANDE DO ARAGUAIA</t>
  </si>
  <si>
    <t xml:space="preserve">BREJO GRANDE</t>
  </si>
  <si>
    <t xml:space="preserve">BREJO SANTO</t>
  </si>
  <si>
    <t xml:space="preserve">BREJOES</t>
  </si>
  <si>
    <t xml:space="preserve">BREJOLANDIA</t>
  </si>
  <si>
    <t xml:space="preserve">BREJO</t>
  </si>
  <si>
    <t xml:space="preserve">BREU BRANCO</t>
  </si>
  <si>
    <t xml:space="preserve">BREVES</t>
  </si>
  <si>
    <t xml:space="preserve">BRITANIA</t>
  </si>
  <si>
    <t xml:space="preserve">BROCHIER</t>
  </si>
  <si>
    <t xml:space="preserve">BRODOSQUI</t>
  </si>
  <si>
    <t xml:space="preserve">BROTAS DE MACAUBAS</t>
  </si>
  <si>
    <t xml:space="preserve">BROTAS</t>
  </si>
  <si>
    <t xml:space="preserve">BRUMADINHO</t>
  </si>
  <si>
    <t xml:space="preserve">BRUMADO</t>
  </si>
  <si>
    <t xml:space="preserve">BRUNOPOLIS</t>
  </si>
  <si>
    <t xml:space="preserve">BRUSQUE</t>
  </si>
  <si>
    <t xml:space="preserve">BUENO BRANDAO</t>
  </si>
  <si>
    <t xml:space="preserve">BUENOPOLIS</t>
  </si>
  <si>
    <t xml:space="preserve">BUENOS AIRES</t>
  </si>
  <si>
    <t xml:space="preserve">BUERAREMA</t>
  </si>
  <si>
    <t xml:space="preserve">BUGRE</t>
  </si>
  <si>
    <t xml:space="preserve">BUIQUE</t>
  </si>
  <si>
    <t xml:space="preserve">BUJARI</t>
  </si>
  <si>
    <t xml:space="preserve">BUJARU</t>
  </si>
  <si>
    <t xml:space="preserve">BURI</t>
  </si>
  <si>
    <t xml:space="preserve">BURITAMA</t>
  </si>
  <si>
    <t xml:space="preserve">BURITI ALEGRE</t>
  </si>
  <si>
    <t xml:space="preserve">BURITI BRAVO</t>
  </si>
  <si>
    <t xml:space="preserve">BURITI DE GOIAS</t>
  </si>
  <si>
    <t xml:space="preserve">BURITI DO TOCANTINS</t>
  </si>
  <si>
    <t xml:space="preserve">BURITI DOS LOPES</t>
  </si>
  <si>
    <t xml:space="preserve">BURITI DOS MONTES</t>
  </si>
  <si>
    <t xml:space="preserve">BURITICUPU</t>
  </si>
  <si>
    <t xml:space="preserve">BURITI</t>
  </si>
  <si>
    <t xml:space="preserve">BURITINOPOLIS</t>
  </si>
  <si>
    <t xml:space="preserve">BURITIRAMA</t>
  </si>
  <si>
    <t xml:space="preserve">BURITIRANA</t>
  </si>
  <si>
    <t xml:space="preserve">BURITIS</t>
  </si>
  <si>
    <t xml:space="preserve">BURITIZAL</t>
  </si>
  <si>
    <t xml:space="preserve">BURITIZEIRO</t>
  </si>
  <si>
    <t xml:space="preserve">BUTIA</t>
  </si>
  <si>
    <t xml:space="preserve">CAAPIRANGA</t>
  </si>
  <si>
    <t xml:space="preserve">CAAPORA</t>
  </si>
  <si>
    <t xml:space="preserve">CAARAPO</t>
  </si>
  <si>
    <t xml:space="preserve">CAATIBA</t>
  </si>
  <si>
    <t xml:space="preserve">CABACEIRAS DO PARAGUACU</t>
  </si>
  <si>
    <t xml:space="preserve">CABACEIRAS</t>
  </si>
  <si>
    <t xml:space="preserve">CABECEIRA GRANDE</t>
  </si>
  <si>
    <t xml:space="preserve">CABECEIRAS DO PIAUI</t>
  </si>
  <si>
    <t xml:space="preserve">CABECEIRAS</t>
  </si>
  <si>
    <t xml:space="preserve">CABEDELO</t>
  </si>
  <si>
    <t xml:space="preserve">CABIXI</t>
  </si>
  <si>
    <t xml:space="preserve">CABO DE SANTO AGOSTINHO</t>
  </si>
  <si>
    <t xml:space="preserve">CABO FRIO</t>
  </si>
  <si>
    <t xml:space="preserve">CABO VERDE</t>
  </si>
  <si>
    <t xml:space="preserve">CABRALIA PAULISTA</t>
  </si>
  <si>
    <t xml:space="preserve">CABREUVA</t>
  </si>
  <si>
    <t xml:space="preserve">CABROBO</t>
  </si>
  <si>
    <t xml:space="preserve">CACADOR</t>
  </si>
  <si>
    <t xml:space="preserve">CACAPAVA DO SUL</t>
  </si>
  <si>
    <t xml:space="preserve">CACAPAVA</t>
  </si>
  <si>
    <t xml:space="preserve">CACAULANDIA</t>
  </si>
  <si>
    <t xml:space="preserve">CACEQUI</t>
  </si>
  <si>
    <t xml:space="preserve">CACERES</t>
  </si>
  <si>
    <t xml:space="preserve">CACHOEIRA ALTA</t>
  </si>
  <si>
    <t xml:space="preserve">CACHOEIRA DA PRATA</t>
  </si>
  <si>
    <t xml:space="preserve">CACHOEIRA DE GOIAS</t>
  </si>
  <si>
    <t xml:space="preserve">CACHOEIRA DE MINAS</t>
  </si>
  <si>
    <t xml:space="preserve">CACHOEIRA DE PAJEU</t>
  </si>
  <si>
    <t xml:space="preserve">CACHOEIRA DO ARARI</t>
  </si>
  <si>
    <t xml:space="preserve">CACHOEIRA DO PIRIA</t>
  </si>
  <si>
    <t xml:space="preserve">CACHOEIRA DO SUL</t>
  </si>
  <si>
    <t xml:space="preserve">CACHOEIRA DOS INDIOS</t>
  </si>
  <si>
    <t xml:space="preserve">CACHOEIRA DOURADA</t>
  </si>
  <si>
    <t xml:space="preserve">CACHOEIRA GRANDE</t>
  </si>
  <si>
    <t xml:space="preserve">CACHOEIRA PAULISTA</t>
  </si>
  <si>
    <t xml:space="preserve">CACHOEIRA</t>
  </si>
  <si>
    <t xml:space="preserve">CACHOEIRAS DE MACACU</t>
  </si>
  <si>
    <t xml:space="preserve">CACHOEIRINHA</t>
  </si>
  <si>
    <t xml:space="preserve">CACHOEIRO DE ITAPEMIRIM</t>
  </si>
  <si>
    <t xml:space="preserve">CACIMBA DE AREIA</t>
  </si>
  <si>
    <t xml:space="preserve">CACIMBA DE DENTRO</t>
  </si>
  <si>
    <t xml:space="preserve">CACIMBAS</t>
  </si>
  <si>
    <t xml:space="preserve">CACIMBINHAS</t>
  </si>
  <si>
    <t xml:space="preserve">CACIQUE DOBLE</t>
  </si>
  <si>
    <t xml:space="preserve">CACOAL</t>
  </si>
  <si>
    <t xml:space="preserve">CACONDE</t>
  </si>
  <si>
    <t xml:space="preserve">CACU</t>
  </si>
  <si>
    <t xml:space="preserve">CACULE</t>
  </si>
  <si>
    <t xml:space="preserve">CAEM</t>
  </si>
  <si>
    <t xml:space="preserve">CAETANOPOLIS</t>
  </si>
  <si>
    <t xml:space="preserve">CAETANOS</t>
  </si>
  <si>
    <t xml:space="preserve">CAETE</t>
  </si>
  <si>
    <t xml:space="preserve">CAETES</t>
  </si>
  <si>
    <t xml:space="preserve">CAETITE</t>
  </si>
  <si>
    <t xml:space="preserve">CAFARNAUM</t>
  </si>
  <si>
    <t xml:space="preserve">CAFEARA</t>
  </si>
  <si>
    <t xml:space="preserve">CAFELANDIA</t>
  </si>
  <si>
    <t xml:space="preserve">CAFEZAL DO SUL</t>
  </si>
  <si>
    <t xml:space="preserve">CAIABU</t>
  </si>
  <si>
    <t xml:space="preserve">CAIANA</t>
  </si>
  <si>
    <t xml:space="preserve">CAIAPONIA</t>
  </si>
  <si>
    <t xml:space="preserve">CAIBATE</t>
  </si>
  <si>
    <t xml:space="preserve">CAIBI</t>
  </si>
  <si>
    <t xml:space="preserve">CAICARA DO NORTE</t>
  </si>
  <si>
    <t xml:space="preserve">CAICARA DO RIO DO VENTO</t>
  </si>
  <si>
    <t xml:space="preserve">CAICARA</t>
  </si>
  <si>
    <t xml:space="preserve">CAICO</t>
  </si>
  <si>
    <t xml:space="preserve">CAIEIRAS</t>
  </si>
  <si>
    <t xml:space="preserve">CAIRU</t>
  </si>
  <si>
    <t xml:space="preserve">CAIUA</t>
  </si>
  <si>
    <t xml:space="preserve">CAJAMAR</t>
  </si>
  <si>
    <t xml:space="preserve">CAJAPIO</t>
  </si>
  <si>
    <t xml:space="preserve">CAJARI</t>
  </si>
  <si>
    <t xml:space="preserve">CAJATI</t>
  </si>
  <si>
    <t xml:space="preserve">CAJAZEIRAS DO PIAUI</t>
  </si>
  <si>
    <t xml:space="preserve">CAJAZEIRAS</t>
  </si>
  <si>
    <t xml:space="preserve">CAJAZEIRINHAS</t>
  </si>
  <si>
    <t xml:space="preserve">CAJOBI</t>
  </si>
  <si>
    <t xml:space="preserve">CAJUEIRO DA PRAIA</t>
  </si>
  <si>
    <t xml:space="preserve">CAJUEIRO</t>
  </si>
  <si>
    <t xml:space="preserve">CAJURI</t>
  </si>
  <si>
    <t xml:space="preserve">CAJURU</t>
  </si>
  <si>
    <t xml:space="preserve">CALCADO</t>
  </si>
  <si>
    <t xml:space="preserve">CALCOENE</t>
  </si>
  <si>
    <t xml:space="preserve">CALDAS BRANDAO</t>
  </si>
  <si>
    <t xml:space="preserve">CALDAS NOVAS</t>
  </si>
  <si>
    <t xml:space="preserve">CALDAS</t>
  </si>
  <si>
    <t xml:space="preserve">CALDAZINHA</t>
  </si>
  <si>
    <t xml:space="preserve">CALDEIRAO GRANDE DO PIAUI</t>
  </si>
  <si>
    <t xml:space="preserve">CALDEIRAO GRANDE</t>
  </si>
  <si>
    <t xml:space="preserve">CALIFORNIA</t>
  </si>
  <si>
    <t xml:space="preserve">CALMON</t>
  </si>
  <si>
    <t xml:space="preserve">CALUMBI</t>
  </si>
  <si>
    <t xml:space="preserve">CAMACAN</t>
  </si>
  <si>
    <t xml:space="preserve">CAMACARI</t>
  </si>
  <si>
    <t xml:space="preserve">CAMACHO</t>
  </si>
  <si>
    <t xml:space="preserve">CAMALAU</t>
  </si>
  <si>
    <t xml:space="preserve">CAMAMU</t>
  </si>
  <si>
    <t xml:space="preserve">CAMANDUCAIA</t>
  </si>
  <si>
    <t xml:space="preserve">CAMAPUA</t>
  </si>
  <si>
    <t xml:space="preserve">CAMAQUA</t>
  </si>
  <si>
    <t xml:space="preserve">CAMARAGIBE</t>
  </si>
  <si>
    <t xml:space="preserve">CAMARGO</t>
  </si>
  <si>
    <t xml:space="preserve">CAMBARA DO SUL</t>
  </si>
  <si>
    <t xml:space="preserve">CAMBARA</t>
  </si>
  <si>
    <t xml:space="preserve">CAMBE</t>
  </si>
  <si>
    <t xml:space="preserve">CAMBIRA</t>
  </si>
  <si>
    <t xml:space="preserve">CAMBORIU</t>
  </si>
  <si>
    <t xml:space="preserve">CAMBUCI</t>
  </si>
  <si>
    <t xml:space="preserve">CAMBUI</t>
  </si>
  <si>
    <t xml:space="preserve">CAMBUQUIRA</t>
  </si>
  <si>
    <t xml:space="preserve">CAMETA</t>
  </si>
  <si>
    <t xml:space="preserve">CAMOCIM DE SAO FELIX</t>
  </si>
  <si>
    <t xml:space="preserve">CAMOCIM</t>
  </si>
  <si>
    <t xml:space="preserve">CAMPANARIO</t>
  </si>
  <si>
    <t xml:space="preserve">CAMPANHA</t>
  </si>
  <si>
    <t xml:space="preserve">CAMPESTRE DA SERRA</t>
  </si>
  <si>
    <t xml:space="preserve">CAMPESTRE DE GOIAS</t>
  </si>
  <si>
    <t xml:space="preserve">CAMPESTRE DO MARANHAO</t>
  </si>
  <si>
    <t xml:space="preserve">CAMPESTRE</t>
  </si>
  <si>
    <t xml:space="preserve">CAMPINA DA LAGOA</t>
  </si>
  <si>
    <t xml:space="preserve">CAMPINA DAS MISSOES</t>
  </si>
  <si>
    <t xml:space="preserve">CAMPINA DO MONTE ALEGRE</t>
  </si>
  <si>
    <t xml:space="preserve">CAMPINA DO SIMAO</t>
  </si>
  <si>
    <t xml:space="preserve">CAMPINA GRANDE DO SUL</t>
  </si>
  <si>
    <t xml:space="preserve">CAMPINA GRANDE</t>
  </si>
  <si>
    <t xml:space="preserve">CAMPINA VERDE</t>
  </si>
  <si>
    <t xml:space="preserve">CAMPINACU</t>
  </si>
  <si>
    <t xml:space="preserve">CAMPINAPOLIS</t>
  </si>
  <si>
    <t xml:space="preserve">CAMPINAS DO PIAUI</t>
  </si>
  <si>
    <t xml:space="preserve">CAMPINAS DO SUL</t>
  </si>
  <si>
    <t xml:space="preserve">CAMPINAS</t>
  </si>
  <si>
    <t xml:space="preserve">CAMPINORTE</t>
  </si>
  <si>
    <t xml:space="preserve">CAMPO ALEGRE DE GOIAS</t>
  </si>
  <si>
    <t xml:space="preserve">CAMPO ALEGRE DE LOURDES</t>
  </si>
  <si>
    <t xml:space="preserve">CAMPO ALEGRE DO FIDALGO</t>
  </si>
  <si>
    <t xml:space="preserve">CAMPO ALEGRE</t>
  </si>
  <si>
    <t xml:space="preserve">CAMPO AZUL</t>
  </si>
  <si>
    <t xml:space="preserve">CAMPO BELO DO SUL</t>
  </si>
  <si>
    <t xml:space="preserve">CAMPO BELO</t>
  </si>
  <si>
    <t xml:space="preserve">CAMPO BOM</t>
  </si>
  <si>
    <t xml:space="preserve">CAMPO BONITO</t>
  </si>
  <si>
    <t xml:space="preserve">CAMPO DO BRITO</t>
  </si>
  <si>
    <t xml:space="preserve">CAMPO DO MEIO</t>
  </si>
  <si>
    <t xml:space="preserve">CAMPO DO TENENTE</t>
  </si>
  <si>
    <t xml:space="preserve">CAMPO ERE</t>
  </si>
  <si>
    <t xml:space="preserve">CAMPO FLORIDO</t>
  </si>
  <si>
    <t xml:space="preserve">CAMPO FORMOSO</t>
  </si>
  <si>
    <t xml:space="preserve">CAMPO GRANDE DO PIAUI</t>
  </si>
  <si>
    <t xml:space="preserve">CAMPO GRANDE</t>
  </si>
  <si>
    <t xml:space="preserve">CAMPO LARGO DO PIAUI</t>
  </si>
  <si>
    <t xml:space="preserve">CAMPO LARGO</t>
  </si>
  <si>
    <t xml:space="preserve">CAMPO LIMPO PAULISTA</t>
  </si>
  <si>
    <t xml:space="preserve">CAMPO MAGRO</t>
  </si>
  <si>
    <t xml:space="preserve">CAMPO MAIOR</t>
  </si>
  <si>
    <t xml:space="preserve">CAMPO MOURAO</t>
  </si>
  <si>
    <t xml:space="preserve">CAMPO NOVO DE RONDONIA</t>
  </si>
  <si>
    <t xml:space="preserve">CAMPO NOVO DO PARECIS</t>
  </si>
  <si>
    <t xml:space="preserve">CAMPO NOVO</t>
  </si>
  <si>
    <t xml:space="preserve">CAMPO REDONDO</t>
  </si>
  <si>
    <t xml:space="preserve">CAMPO VERDE</t>
  </si>
  <si>
    <t xml:space="preserve">CAMPOS ALTOS</t>
  </si>
  <si>
    <t xml:space="preserve">CAMPOS BELOS</t>
  </si>
  <si>
    <t xml:space="preserve">CAMPOS BORGES</t>
  </si>
  <si>
    <t xml:space="preserve">CAMPOS DE JULIO</t>
  </si>
  <si>
    <t xml:space="preserve">CAMPOS DO JORDAO</t>
  </si>
  <si>
    <t xml:space="preserve">CAMPOS DOS GOYTACAZES</t>
  </si>
  <si>
    <t xml:space="preserve">CAMPOS GERAIS</t>
  </si>
  <si>
    <t xml:space="preserve">CAMPOS LINDOS</t>
  </si>
  <si>
    <t xml:space="preserve">CAMPOS NOVOS PAULISTA</t>
  </si>
  <si>
    <t xml:space="preserve">CAMPOS NOVOS</t>
  </si>
  <si>
    <t xml:space="preserve">CAMPOS SALES</t>
  </si>
  <si>
    <t xml:space="preserve">CAMPOS VERDES</t>
  </si>
  <si>
    <t xml:space="preserve">CAMUTANGA</t>
  </si>
  <si>
    <t xml:space="preserve">CANA VERDE</t>
  </si>
  <si>
    <t xml:space="preserve">CANAA DOS CARAJAS</t>
  </si>
  <si>
    <t xml:space="preserve">CANAA</t>
  </si>
  <si>
    <t xml:space="preserve">CANABRAVA DO NORTE</t>
  </si>
  <si>
    <t xml:space="preserve">CANANEIA</t>
  </si>
  <si>
    <t xml:space="preserve">CANAPI</t>
  </si>
  <si>
    <t xml:space="preserve">CANAPOLIS</t>
  </si>
  <si>
    <t xml:space="preserve">CANARANA</t>
  </si>
  <si>
    <t xml:space="preserve">CANAS</t>
  </si>
  <si>
    <t xml:space="preserve">CANAVIEIRA</t>
  </si>
  <si>
    <t xml:space="preserve">CANAVIEIRAS</t>
  </si>
  <si>
    <t xml:space="preserve">CANDEAL</t>
  </si>
  <si>
    <t xml:space="preserve">CANDEIAS DO JAMARI</t>
  </si>
  <si>
    <t xml:space="preserve">CANDEIAS</t>
  </si>
  <si>
    <t xml:space="preserve">CANDELARIA</t>
  </si>
  <si>
    <t xml:space="preserve">CANDIBA</t>
  </si>
  <si>
    <t xml:space="preserve">CANDIDO DE ABREU</t>
  </si>
  <si>
    <t xml:space="preserve">CANDIDO GODOI</t>
  </si>
  <si>
    <t xml:space="preserve">CANDIDO MENDES</t>
  </si>
  <si>
    <t xml:space="preserve">CANDIDO MOTA</t>
  </si>
  <si>
    <t xml:space="preserve">CANDIDO RODRIGUES</t>
  </si>
  <si>
    <t xml:space="preserve">CANDIDO SALES</t>
  </si>
  <si>
    <t xml:space="preserve">CANDIOTA</t>
  </si>
  <si>
    <t xml:space="preserve">CANDOI</t>
  </si>
  <si>
    <t xml:space="preserve">CANELA</t>
  </si>
  <si>
    <t xml:space="preserve">CANELINHA</t>
  </si>
  <si>
    <t xml:space="preserve">CANGUARETAMA</t>
  </si>
  <si>
    <t xml:space="preserve">CANGUCU</t>
  </si>
  <si>
    <t xml:space="preserve">CANHOBA</t>
  </si>
  <si>
    <t xml:space="preserve">CANHOTINHO</t>
  </si>
  <si>
    <t xml:space="preserve">CANINDE DE SAO FRANCISCO</t>
  </si>
  <si>
    <t xml:space="preserve">CANINDE</t>
  </si>
  <si>
    <t xml:space="preserve">CANITAR</t>
  </si>
  <si>
    <t xml:space="preserve">CANOAS</t>
  </si>
  <si>
    <t xml:space="preserve">CANOINHAS</t>
  </si>
  <si>
    <t xml:space="preserve">CANSANCAO</t>
  </si>
  <si>
    <t xml:space="preserve">CANTAGALO</t>
  </si>
  <si>
    <t xml:space="preserve">CANTANHEDE</t>
  </si>
  <si>
    <t xml:space="preserve">CANTA</t>
  </si>
  <si>
    <t xml:space="preserve">CANTO DO BURITI</t>
  </si>
  <si>
    <t xml:space="preserve">CANUDOS</t>
  </si>
  <si>
    <t xml:space="preserve">CANUTAMA</t>
  </si>
  <si>
    <t xml:space="preserve">CAPANEMA</t>
  </si>
  <si>
    <t xml:space="preserve">CAPAO ALTO</t>
  </si>
  <si>
    <t xml:space="preserve">CAPAO BONITO</t>
  </si>
  <si>
    <t xml:space="preserve">CAPAO DA CANOA</t>
  </si>
  <si>
    <t xml:space="preserve">CAPAO DO LEAO</t>
  </si>
  <si>
    <t xml:space="preserve">CAPARAO</t>
  </si>
  <si>
    <t xml:space="preserve">CAPELA DE SANTANA</t>
  </si>
  <si>
    <t xml:space="preserve">CAPELA DO ALTO ALEGRE</t>
  </si>
  <si>
    <t xml:space="preserve">CAPELA DO ALTO</t>
  </si>
  <si>
    <t xml:space="preserve">CAPELA NOVA</t>
  </si>
  <si>
    <t xml:space="preserve">CAPELA</t>
  </si>
  <si>
    <t xml:space="preserve">CAPELINHA</t>
  </si>
  <si>
    <t xml:space="preserve">CAPETINGA</t>
  </si>
  <si>
    <t xml:space="preserve">CAPIM BRANCO</t>
  </si>
  <si>
    <t xml:space="preserve">CAPIM GROSSO</t>
  </si>
  <si>
    <t xml:space="preserve">CAPIM</t>
  </si>
  <si>
    <t xml:space="preserve">CAPINOPOLIS</t>
  </si>
  <si>
    <t xml:space="preserve">CAPINZAL DO NORTE</t>
  </si>
  <si>
    <t xml:space="preserve">CAPINZAL</t>
  </si>
  <si>
    <t xml:space="preserve">CAPISTRANO</t>
  </si>
  <si>
    <t xml:space="preserve">CAPITAO ANDRADE</t>
  </si>
  <si>
    <t xml:space="preserve">CAPITAO DE CAMPOS</t>
  </si>
  <si>
    <t xml:space="preserve">CAPITAO ENEAS</t>
  </si>
  <si>
    <t xml:space="preserve">CAPITAO GERVASIO OLIVEIRA</t>
  </si>
  <si>
    <t xml:space="preserve">CAPITAO LEONIDAS MARQUES</t>
  </si>
  <si>
    <t xml:space="preserve">CAPITAO POCO</t>
  </si>
  <si>
    <t xml:space="preserve">CAPITAO</t>
  </si>
  <si>
    <t xml:space="preserve">CAPITOLIO</t>
  </si>
  <si>
    <t xml:space="preserve">CAPIVARI DE BAIXO</t>
  </si>
  <si>
    <t xml:space="preserve">CAPIVARI DO SUL</t>
  </si>
  <si>
    <t xml:space="preserve">CAPIVARI</t>
  </si>
  <si>
    <t xml:space="preserve">CAPIXABA</t>
  </si>
  <si>
    <t xml:space="preserve">CAPOEIRAS</t>
  </si>
  <si>
    <t xml:space="preserve">CAPUTIRA</t>
  </si>
  <si>
    <t xml:space="preserve">CARAA</t>
  </si>
  <si>
    <t xml:space="preserve">CARACARAI</t>
  </si>
  <si>
    <t xml:space="preserve">CARACOL</t>
  </si>
  <si>
    <t xml:space="preserve">CARAGUATATUBA</t>
  </si>
  <si>
    <t xml:space="preserve">CARAIBAS</t>
  </si>
  <si>
    <t xml:space="preserve">CARAI</t>
  </si>
  <si>
    <t xml:space="preserve">CARAMBEI</t>
  </si>
  <si>
    <t xml:space="preserve">CARANAIBA</t>
  </si>
  <si>
    <t xml:space="preserve">CARANDAI</t>
  </si>
  <si>
    <t xml:space="preserve">CARANGOLA</t>
  </si>
  <si>
    <t xml:space="preserve">CARAPEBUS</t>
  </si>
  <si>
    <t xml:space="preserve">CARAPICUIBA</t>
  </si>
  <si>
    <t xml:space="preserve">CARATINGA</t>
  </si>
  <si>
    <t xml:space="preserve">CARAUARI</t>
  </si>
  <si>
    <t xml:space="preserve">CARAUBAS DO PIAUI</t>
  </si>
  <si>
    <t xml:space="preserve">CARAUBAS</t>
  </si>
  <si>
    <t xml:space="preserve">CARAVELAS</t>
  </si>
  <si>
    <t xml:space="preserve">CARAZINHO</t>
  </si>
  <si>
    <t xml:space="preserve">CARBONITA</t>
  </si>
  <si>
    <t xml:space="preserve">CARDEAL DA SILVA</t>
  </si>
  <si>
    <t xml:space="preserve">CARDOSO MOREIRA</t>
  </si>
  <si>
    <t xml:space="preserve">CARDOSO</t>
  </si>
  <si>
    <t xml:space="preserve">CAREACU</t>
  </si>
  <si>
    <t xml:space="preserve">CAREIRO DA VARZEA</t>
  </si>
  <si>
    <t xml:space="preserve">CAREIRO</t>
  </si>
  <si>
    <t xml:space="preserve">CARIACICA</t>
  </si>
  <si>
    <t xml:space="preserve">CARIDADE DO PIAUI</t>
  </si>
  <si>
    <t xml:space="preserve">CARIDADE</t>
  </si>
  <si>
    <t xml:space="preserve">CARINHANHA</t>
  </si>
  <si>
    <t xml:space="preserve">CARIRA</t>
  </si>
  <si>
    <t xml:space="preserve">CARIRE</t>
  </si>
  <si>
    <t xml:space="preserve">CARIRI DO TOCANTINS</t>
  </si>
  <si>
    <t xml:space="preserve">CARIRIACU</t>
  </si>
  <si>
    <t xml:space="preserve">CARIUS</t>
  </si>
  <si>
    <t xml:space="preserve">CARLINDA</t>
  </si>
  <si>
    <t xml:space="preserve">CARLOPOLIS</t>
  </si>
  <si>
    <t xml:space="preserve">CARLOS BARBOSA</t>
  </si>
  <si>
    <t xml:space="preserve">CARLOS CHAGAS</t>
  </si>
  <si>
    <t xml:space="preserve">CARLOS GOMES</t>
  </si>
  <si>
    <t xml:space="preserve">CARMESIA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</si>
  <si>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</si>
  <si>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</si>
  <si>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</si>
  <si>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</si>
  <si>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PARANAIBA</t>
  </si>
  <si>
    <t xml:space="preserve">CARMO DO RIO CLARO</t>
  </si>
  <si>
    <t xml:space="preserve">CARMO DO RIO VERDE</t>
  </si>
  <si>
    <t xml:space="preserve">CARMOLANDIA</t>
  </si>
  <si>
    <t xml:space="preserve">CARMOPOLIS DE MINAS</t>
  </si>
  <si>
    <t xml:space="preserve">CARMOPOLIS</t>
  </si>
  <si>
    <t xml:space="preserve">CARMO</t>
  </si>
  <si>
    <t xml:space="preserve">CARNAIBA</t>
  </si>
  <si>
    <t xml:space="preserve">CARNAUBA DOS DANTAS</t>
  </si>
  <si>
    <t xml:space="preserve">CARNAUBAIS</t>
  </si>
  <si>
    <t xml:space="preserve">CARNAUBAL</t>
  </si>
  <si>
    <t xml:space="preserve">CARNAUBEIRA DA PENHA</t>
  </si>
  <si>
    <t xml:space="preserve">CARNEIRINHO</t>
  </si>
  <si>
    <t xml:space="preserve">CARNEIROS</t>
  </si>
  <si>
    <t xml:space="preserve">CAROEBE</t>
  </si>
  <si>
    <t xml:space="preserve">CAROLINA</t>
  </si>
  <si>
    <t xml:space="preserve">CARPINA</t>
  </si>
  <si>
    <t xml:space="preserve">CARRANCAS</t>
  </si>
  <si>
    <t xml:space="preserve">CARRAPATEIRA</t>
  </si>
  <si>
    <t xml:space="preserve">CARRASCO BONITO</t>
  </si>
  <si>
    <t xml:space="preserve">CARUARU</t>
  </si>
  <si>
    <t xml:space="preserve">CARUTAPERA</t>
  </si>
  <si>
    <t xml:space="preserve">CARVALHOPOLIS</t>
  </si>
  <si>
    <t xml:space="preserve">CARVALHOS</t>
  </si>
  <si>
    <t xml:space="preserve">CASA BRANCA</t>
  </si>
  <si>
    <t xml:space="preserve">CASA GRANDE</t>
  </si>
  <si>
    <t xml:space="preserve">CASA NOVA</t>
  </si>
  <si>
    <t xml:space="preserve">CASCALHO RICO</t>
  </si>
  <si>
    <t xml:space="preserve">CASCA</t>
  </si>
  <si>
    <t xml:space="preserve">CASCAVEL</t>
  </si>
  <si>
    <t xml:space="preserve">CASEARA</t>
  </si>
  <si>
    <t xml:space="preserve">CASEIROS</t>
  </si>
  <si>
    <t xml:space="preserve">CASIMIRO DE ABREU</t>
  </si>
  <si>
    <t xml:space="preserve">CASINHAS</t>
  </si>
  <si>
    <t xml:space="preserve">CASSERENGUE</t>
  </si>
  <si>
    <t xml:space="preserve">CASSIA DOS COQUEIROS</t>
  </si>
  <si>
    <t xml:space="preserve">CASSIA</t>
  </si>
  <si>
    <t xml:space="preserve">CASSILANDIA</t>
  </si>
  <si>
    <t xml:space="preserve">CASTANHAL</t>
  </si>
  <si>
    <t xml:space="preserve">CASTANHEIRA</t>
  </si>
  <si>
    <t xml:space="preserve">CASTANHEIRAS</t>
  </si>
  <si>
    <t xml:space="preserve">CASTELANDIA</t>
  </si>
  <si>
    <t xml:space="preserve">CASTELO DO PIAUI</t>
  </si>
  <si>
    <t xml:space="preserve">CASTELO</t>
  </si>
  <si>
    <t xml:space="preserve">CASTILHO</t>
  </si>
  <si>
    <t xml:space="preserve">CASTRO ALVES</t>
  </si>
  <si>
    <t xml:space="preserve">CASTRO</t>
  </si>
  <si>
    <t xml:space="preserve">CATAGUASES</t>
  </si>
  <si>
    <t xml:space="preserve">CATALAO</t>
  </si>
  <si>
    <t xml:space="preserve">CATANDUVA</t>
  </si>
  <si>
    <t xml:space="preserve">CATANDUVAS</t>
  </si>
  <si>
    <t xml:space="preserve">CATARINA</t>
  </si>
  <si>
    <t xml:space="preserve">CATAS ALTAS DA NORUEGA</t>
  </si>
  <si>
    <t xml:space="preserve">CATAS ALTAS</t>
  </si>
  <si>
    <t xml:space="preserve">CATENDE</t>
  </si>
  <si>
    <t xml:space="preserve">CATIGUA</t>
  </si>
  <si>
    <t xml:space="preserve">CATINGUEIRA</t>
  </si>
  <si>
    <t xml:space="preserve">CATOLANDIA</t>
  </si>
  <si>
    <t xml:space="preserve">CATOLE DO ROCHA</t>
  </si>
  <si>
    <t xml:space="preserve">CATU</t>
  </si>
  <si>
    <t xml:space="preserve">CATUIPE</t>
  </si>
  <si>
    <t xml:space="preserve">CATUJI</t>
  </si>
  <si>
    <t xml:space="preserve">CATUNDA</t>
  </si>
  <si>
    <t xml:space="preserve">CATURAI</t>
  </si>
  <si>
    <t xml:space="preserve">CATURAMA</t>
  </si>
  <si>
    <t xml:space="preserve">CATURITE</t>
  </si>
  <si>
    <t xml:space="preserve">CATUTI</t>
  </si>
  <si>
    <t xml:space="preserve">CAUCAIA</t>
  </si>
  <si>
    <t xml:space="preserve">CAVALCANTE</t>
  </si>
  <si>
    <t xml:space="preserve">CAXAMBU DO SUL</t>
  </si>
  <si>
    <t xml:space="preserve">CAXAMBU</t>
  </si>
  <si>
    <t xml:space="preserve">CAXIAS DO SUL</t>
  </si>
  <si>
    <t xml:space="preserve">CAXIAS</t>
  </si>
  <si>
    <t xml:space="preserve">CAXINGO</t>
  </si>
  <si>
    <t xml:space="preserve">CEARA-MIRIM</t>
  </si>
  <si>
    <t xml:space="preserve">CEDRAL</t>
  </si>
  <si>
    <t xml:space="preserve">CEDRO DE SAO JOAO</t>
  </si>
  <si>
    <t xml:space="preserve">CEDRO DO ABAETE</t>
  </si>
  <si>
    <t xml:space="preserve">CEDRO</t>
  </si>
  <si>
    <t xml:space="preserve">CELSO RAMOS</t>
  </si>
  <si>
    <t xml:space="preserve">CENTENARIO DO SUL</t>
  </si>
  <si>
    <t xml:space="preserve">CENTENARIO</t>
  </si>
  <si>
    <t xml:space="preserve">CENTRAL DE MINAS</t>
  </si>
  <si>
    <t xml:space="preserve">CENTRAL DO MARANHAO</t>
  </si>
  <si>
    <t xml:space="preserve">CENTRAL</t>
  </si>
  <si>
    <t xml:space="preserve">CENTRALINA</t>
  </si>
  <si>
    <t xml:space="preserve">CENTRO DO GUILHERME</t>
  </si>
  <si>
    <t xml:space="preserve">CENTRO NOVO DO MARANHAO</t>
  </si>
  <si>
    <t xml:space="preserve">CEREJEIRAS</t>
  </si>
  <si>
    <t xml:space="preserve">CERES</t>
  </si>
  <si>
    <t xml:space="preserve">CERQUEIRA CESAR</t>
  </si>
  <si>
    <t xml:space="preserve">CERQUILHO</t>
  </si>
  <si>
    <t xml:space="preserve">CERRITO</t>
  </si>
  <si>
    <t xml:space="preserve">CERRO AZUL</t>
  </si>
  <si>
    <t xml:space="preserve">CERRO BRANCO</t>
  </si>
  <si>
    <t xml:space="preserve">CERRO CORA</t>
  </si>
  <si>
    <t xml:space="preserve">CERRO GRANDE DO SUL</t>
  </si>
  <si>
    <t xml:space="preserve">CERRO GRANDE</t>
  </si>
  <si>
    <t xml:space="preserve">CERRO LARGO</t>
  </si>
  <si>
    <t xml:space="preserve">CERRO NEGRO</t>
  </si>
  <si>
    <t xml:space="preserve">CESARIO LANGE</t>
  </si>
  <si>
    <t xml:space="preserve">CEU AZUL</t>
  </si>
  <si>
    <t xml:space="preserve">CEZARINA</t>
  </si>
  <si>
    <t xml:space="preserve">CHA DE ALEGRIA</t>
  </si>
  <si>
    <t xml:space="preserve">CHA GRANDE</t>
  </si>
  <si>
    <t xml:space="preserve">CHA PRETA</t>
  </si>
  <si>
    <t xml:space="preserve">CHACARA</t>
  </si>
  <si>
    <t xml:space="preserve">CHALE</t>
  </si>
  <si>
    <t xml:space="preserve">CHAPADA DA NATIVIDADE</t>
  </si>
  <si>
    <t xml:space="preserve">CHAPADA DE AREIA</t>
  </si>
  <si>
    <t xml:space="preserve">CHAPADA DO NORTE</t>
  </si>
  <si>
    <t xml:space="preserve">CHAPADA DOS GUIMARAES</t>
  </si>
  <si>
    <t xml:space="preserve">CHAPADA GAUCHA</t>
  </si>
  <si>
    <t xml:space="preserve">CHAPADAO DO CEU</t>
  </si>
  <si>
    <t xml:space="preserve">CHAPADAO DO LAGEADO</t>
  </si>
  <si>
    <t xml:space="preserve">CHAPADAO DO SUL</t>
  </si>
  <si>
    <t xml:space="preserve">CHAPADA</t>
  </si>
  <si>
    <t xml:space="preserve">CHAPADINHA</t>
  </si>
  <si>
    <t xml:space="preserve">CHAPECO</t>
  </si>
  <si>
    <t xml:space="preserve">CHARQUEADA</t>
  </si>
  <si>
    <t xml:space="preserve">CHARQUEADAS</t>
  </si>
  <si>
    <t xml:space="preserve">CHARRUA</t>
  </si>
  <si>
    <t xml:space="preserve">CHAVAL</t>
  </si>
  <si>
    <t xml:space="preserve">CHAVANTES</t>
  </si>
  <si>
    <t xml:space="preserve">CHAVES</t>
  </si>
  <si>
    <t xml:space="preserve">CHIADOR</t>
  </si>
  <si>
    <t xml:space="preserve">CHIAPETA</t>
  </si>
  <si>
    <t xml:space="preserve">CHOPINZINHO</t>
  </si>
  <si>
    <t xml:space="preserve">CHORO</t>
  </si>
  <si>
    <t xml:space="preserve">CHOROZINHO</t>
  </si>
  <si>
    <t xml:space="preserve">CHORROCHO</t>
  </si>
  <si>
    <t xml:space="preserve">CHUI</t>
  </si>
  <si>
    <t xml:space="preserve">CHUPINGUAIA</t>
  </si>
  <si>
    <t xml:space="preserve">CHUVISCA</t>
  </si>
  <si>
    <t xml:space="preserve">CIANORTE</t>
  </si>
  <si>
    <t xml:space="preserve">CICERO DANTAS</t>
  </si>
  <si>
    <t xml:space="preserve">CIDADE GAUCHA</t>
  </si>
  <si>
    <t xml:space="preserve">CIDADE OCIDENTAL</t>
  </si>
  <si>
    <t xml:space="preserve">CIDELANDIA</t>
  </si>
  <si>
    <t xml:space="preserve">CIDREIRA</t>
  </si>
  <si>
    <t xml:space="preserve">CIPO</t>
  </si>
  <si>
    <t xml:space="preserve">CIPOTANEA</t>
  </si>
  <si>
    <t xml:space="preserve">CIRIACO</t>
  </si>
  <si>
    <t xml:space="preserve">CLARAVAL</t>
  </si>
  <si>
    <t xml:space="preserve">CLARO DOS POCOES</t>
  </si>
  <si>
    <t xml:space="preserve">CLAUDIA</t>
  </si>
  <si>
    <t xml:space="preserve">CLAUDIO</t>
  </si>
  <si>
    <t xml:space="preserve">CLEMENTINA</t>
  </si>
  <si>
    <t xml:space="preserve">CLEVELANDIA</t>
  </si>
  <si>
    <t xml:space="preserve">COARACI</t>
  </si>
  <si>
    <t xml:space="preserve">COARI</t>
  </si>
  <si>
    <t xml:space="preserve">COCAL DE TELHA</t>
  </si>
  <si>
    <t xml:space="preserve">COCAL DO SUL</t>
  </si>
  <si>
    <t xml:space="preserve">COCAL DOS ALVES</t>
  </si>
  <si>
    <t xml:space="preserve">COCALINHO</t>
  </si>
  <si>
    <t xml:space="preserve">COCAL</t>
  </si>
  <si>
    <t xml:space="preserve">COCALZINHO DE GOIAS</t>
  </si>
  <si>
    <t xml:space="preserve">COCOS</t>
  </si>
  <si>
    <t xml:space="preserve">CODAJAS</t>
  </si>
  <si>
    <t xml:space="preserve">CODO</t>
  </si>
  <si>
    <t xml:space="preserve">COELHO NETO</t>
  </si>
  <si>
    <t xml:space="preserve">COIMBRA</t>
  </si>
  <si>
    <t xml:space="preserve">COITE DO NOIA</t>
  </si>
  <si>
    <t xml:space="preserve">COIVARAS</t>
  </si>
  <si>
    <t xml:space="preserve">COLARES</t>
  </si>
  <si>
    <t xml:space="preserve">COLATINA</t>
  </si>
  <si>
    <t xml:space="preserve">COLIDER</t>
  </si>
  <si>
    <t xml:space="preserve">COLINAS DO SUL</t>
  </si>
  <si>
    <t xml:space="preserve">COLINAS DO TOCANTINS</t>
  </si>
  <si>
    <t xml:space="preserve">COLINAS</t>
  </si>
  <si>
    <t xml:space="preserve">COLINA</t>
  </si>
  <si>
    <t xml:space="preserve">COLMEIA</t>
  </si>
  <si>
    <t xml:space="preserve">COLOMBIA</t>
  </si>
  <si>
    <t xml:space="preserve">COLOMBO</t>
  </si>
  <si>
    <t xml:space="preserve">COLONIA DO GURGUEIA</t>
  </si>
  <si>
    <t xml:space="preserve">COLONIA DO PIAUI</t>
  </si>
  <si>
    <t xml:space="preserve">COLONIA LEOPOLDINA</t>
  </si>
  <si>
    <t xml:space="preserve">COLORADO DO OESTE</t>
  </si>
  <si>
    <t xml:space="preserve">COLORADO</t>
  </si>
  <si>
    <t xml:space="preserve">COLUNA</t>
  </si>
  <si>
    <t xml:space="preserve">COMBINADO</t>
  </si>
  <si>
    <t xml:space="preserve">COMENDADOR GOMES</t>
  </si>
  <si>
    <t xml:space="preserve">COMENDADOR LEVY GASPARIAN</t>
  </si>
  <si>
    <t xml:space="preserve">COMERCINHO</t>
  </si>
  <si>
    <t xml:space="preserve">COMODORO</t>
  </si>
  <si>
    <t xml:space="preserve">CONCEICAO DA APARECIDA</t>
  </si>
  <si>
    <t xml:space="preserve">CONCEICAO DA BARRA DE MINAS</t>
  </si>
  <si>
    <t xml:space="preserve">CONCEICAO DA BARRA</t>
  </si>
  <si>
    <t xml:space="preserve">CONCEICAO DA FEIRA</t>
  </si>
  <si>
    <t xml:space="preserve">CONCEICAO DAS ALAGOAS</t>
  </si>
  <si>
    <t xml:space="preserve">CONCEICAO DAS PEDRAS</t>
  </si>
  <si>
    <t xml:space="preserve">CONCEICAO DE IPANEMA</t>
  </si>
  <si>
    <t xml:space="preserve">CONCEICAO DE MACABU</t>
  </si>
  <si>
    <t xml:space="preserve">CONCEICAO DO ALMEIDA</t>
  </si>
  <si>
    <t xml:space="preserve">CONCEICAO DO ARAGUAIA</t>
  </si>
  <si>
    <t xml:space="preserve">CONCEICAO DO CANINDE</t>
  </si>
  <si>
    <t xml:space="preserve">CONCEICAO DO CASTELO</t>
  </si>
  <si>
    <t xml:space="preserve">CONCEICAO DO COITE</t>
  </si>
  <si>
    <t xml:space="preserve">CONCEICAO DO JACUIPE</t>
  </si>
  <si>
    <t xml:space="preserve">CONCEICAO DO LAGO-ACU</t>
  </si>
  <si>
    <t xml:space="preserve">CONCEICAO DO MATO DENTRO</t>
  </si>
  <si>
    <t xml:space="preserve">CONCEICAO DO PARA</t>
  </si>
  <si>
    <t xml:space="preserve">CONCEICAO DO RIO VERDE</t>
  </si>
  <si>
    <t xml:space="preserve">CONCEICAO DO TOCANTINS</t>
  </si>
  <si>
    <t xml:space="preserve">CONCEICAO DOS OUROS</t>
  </si>
  <si>
    <t xml:space="preserve">CONCEICAO</t>
  </si>
  <si>
    <t xml:space="preserve">CONCHAL</t>
  </si>
  <si>
    <t xml:space="preserve">CONCHAS</t>
  </si>
  <si>
    <t xml:space="preserve">CONCORDIA DO PARA</t>
  </si>
  <si>
    <t xml:space="preserve">CONCORDIA</t>
  </si>
  <si>
    <t xml:space="preserve">CONDADO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</si>
  <si>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</si>
  <si>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</si>
  <si>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</si>
  <si>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</si>
  <si>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</si>
  <si>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CONFRESA</t>
  </si>
  <si>
    <t xml:space="preserve">CONGONHAL</t>
  </si>
  <si>
    <t xml:space="preserve">CONGONHAS DO NORTE</t>
  </si>
  <si>
    <t xml:space="preserve">CONGONHAS</t>
  </si>
  <si>
    <t xml:space="preserve">CONGONHINHAS</t>
  </si>
  <si>
    <t xml:space="preserve">CONGO</t>
  </si>
  <si>
    <t xml:space="preserve">CONQUISTA</t>
  </si>
  <si>
    <t xml:space="preserve">CONSELHEIRO LAFAIETE</t>
  </si>
  <si>
    <t xml:space="preserve">CONSELHEIRO MAIRINCK</t>
  </si>
  <si>
    <t xml:space="preserve">CONSELHEIRO PENA</t>
  </si>
  <si>
    <t xml:space="preserve">CONSOLACAO</t>
  </si>
  <si>
    <t xml:space="preserve">CONSTANTINA</t>
  </si>
  <si>
    <t xml:space="preserve">CONTAGEM</t>
  </si>
  <si>
    <t xml:space="preserve">CONTENDA</t>
  </si>
  <si>
    <t xml:space="preserve">CONTENDAS DO SINCORA</t>
  </si>
  <si>
    <t xml:space="preserve">COQUEIRAL</t>
  </si>
  <si>
    <t xml:space="preserve">COQUEIRO SECO</t>
  </si>
  <si>
    <t xml:space="preserve">COQUEIROS DO SUL</t>
  </si>
  <si>
    <t xml:space="preserve">CORACAO DE JESUS</t>
  </si>
  <si>
    <t xml:space="preserve">CORACAO DE MARIA</t>
  </si>
  <si>
    <t xml:space="preserve">CORBELIA</t>
  </si>
  <si>
    <t xml:space="preserve">CORDEIROPOLIS</t>
  </si>
  <si>
    <t xml:space="preserve">CORDEIRO</t>
  </si>
  <si>
    <t xml:space="preserve">CORDEIROS</t>
  </si>
  <si>
    <t xml:space="preserve">CORDILHEIRA ALTA</t>
  </si>
  <si>
    <t xml:space="preserve">CORDISBURGO</t>
  </si>
  <si>
    <t xml:space="preserve">CORDISLANDIA</t>
  </si>
  <si>
    <t xml:space="preserve">COREAU</t>
  </si>
  <si>
    <t xml:space="preserve">COREMAS</t>
  </si>
  <si>
    <t xml:space="preserve">CORGUINHO</t>
  </si>
  <si>
    <t xml:space="preserve">CORIBE</t>
  </si>
  <si>
    <t xml:space="preserve">CORINTO</t>
  </si>
  <si>
    <t xml:space="preserve">CORNELIO PROCOPIO</t>
  </si>
  <si>
    <t xml:space="preserve">COROACI</t>
  </si>
  <si>
    <t xml:space="preserve">COROADOS</t>
  </si>
  <si>
    <t xml:space="preserve">COROATA</t>
  </si>
  <si>
    <t xml:space="preserve">COROMANDEL</t>
  </si>
  <si>
    <t xml:space="preserve">CORONEL BARROS</t>
  </si>
  <si>
    <t xml:space="preserve">CORONEL BICACO</t>
  </si>
  <si>
    <t xml:space="preserve">CORONEL DOMINGOS SOARES</t>
  </si>
  <si>
    <t xml:space="preserve">CORONEL EZEQUIEL</t>
  </si>
  <si>
    <t xml:space="preserve">CORONEL FABRICIANO</t>
  </si>
  <si>
    <t xml:space="preserve">CORONEL FREITAS</t>
  </si>
  <si>
    <t xml:space="preserve">CORONEL JOAO PESSOA</t>
  </si>
  <si>
    <t xml:space="preserve">CORONEL JOAO SA</t>
  </si>
  <si>
    <t xml:space="preserve">CORONEL JOSE DIAS</t>
  </si>
  <si>
    <t xml:space="preserve">CORONEL MACEDO</t>
  </si>
  <si>
    <t xml:space="preserve">CORONEL MARTINS</t>
  </si>
  <si>
    <t xml:space="preserve">CORONEL MURTA</t>
  </si>
  <si>
    <t xml:space="preserve">CORONEL PACHECO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</si>
  <si>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</si>
  <si>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</si>
  <si>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</si>
  <si>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</si>
  <si>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BOM JESUS</t>
  </si>
  <si>
    <t xml:space="preserve">CORREGO DO OURO</t>
  </si>
  <si>
    <t xml:space="preserve">CORREGO FUNDO</t>
  </si>
  <si>
    <t xml:space="preserve">CORREGO NOVO</t>
  </si>
  <si>
    <t xml:space="preserve">CORREIA PINTO</t>
  </si>
  <si>
    <t xml:space="preserve">CORRENTE</t>
  </si>
  <si>
    <t xml:space="preserve">CORRENTES</t>
  </si>
  <si>
    <t xml:space="preserve">CORRENTINA</t>
  </si>
  <si>
    <t xml:space="preserve">CORTES</t>
  </si>
  <si>
    <t xml:space="preserve">CORUMBA DE GOIAS</t>
  </si>
  <si>
    <t xml:space="preserve">CORUMBAIBA</t>
  </si>
  <si>
    <t xml:space="preserve">CORUMBA</t>
  </si>
  <si>
    <t xml:space="preserve">CORUMBATAI DO SUL</t>
  </si>
  <si>
    <t xml:space="preserve">CORUMBATAI</t>
  </si>
  <si>
    <t xml:space="preserve">CORUMBIARA</t>
  </si>
  <si>
    <t xml:space="preserve">CORUPA</t>
  </si>
  <si>
    <t xml:space="preserve">CORURIPE</t>
  </si>
  <si>
    <t xml:space="preserve">COSMOPOLIS</t>
  </si>
  <si>
    <t xml:space="preserve">COSMORAMA</t>
  </si>
  <si>
    <t xml:space="preserve">COSTA MARQUES</t>
  </si>
  <si>
    <t xml:space="preserve">COSTA RICA</t>
  </si>
  <si>
    <t xml:space="preserve">COTEGIPE</t>
  </si>
  <si>
    <t xml:space="preserve">COTIA</t>
  </si>
  <si>
    <t xml:space="preserve">COTIPORA</t>
  </si>
  <si>
    <t xml:space="preserve">COTRIGUACU</t>
  </si>
  <si>
    <t xml:space="preserve">COUTO DE MAGALHAES DE MINAS</t>
  </si>
  <si>
    <t xml:space="preserve">COUTO DE MAGALHAES</t>
  </si>
  <si>
    <t xml:space="preserve">COXILHA</t>
  </si>
  <si>
    <t xml:space="preserve">COXIM</t>
  </si>
  <si>
    <t xml:space="preserve">COXIXOLA</t>
  </si>
  <si>
    <t xml:space="preserve">CRAIBAS</t>
  </si>
  <si>
    <t xml:space="preserve">CRATEUS</t>
  </si>
  <si>
    <t xml:space="preserve">CRATO</t>
  </si>
  <si>
    <t xml:space="preserve">CRAVINHOS</t>
  </si>
  <si>
    <t xml:space="preserve">CRAVOLANDIA</t>
  </si>
  <si>
    <t xml:space="preserve">CRICIUMA</t>
  </si>
  <si>
    <t xml:space="preserve">CRISOLITA</t>
  </si>
  <si>
    <t xml:space="preserve">CRISOPOLIS</t>
  </si>
  <si>
    <t xml:space="preserve">CRISSIUMAL</t>
  </si>
  <si>
    <t xml:space="preserve">CRISTAIS PAULISTA</t>
  </si>
  <si>
    <t xml:space="preserve">CRISTAIS</t>
  </si>
  <si>
    <t xml:space="preserve">CRISTAL DO SUL</t>
  </si>
  <si>
    <t xml:space="preserve">CRISTALANDIA DO PIAUI</t>
  </si>
  <si>
    <t xml:space="preserve">CRISTALANDIA</t>
  </si>
  <si>
    <t xml:space="preserve">CRISTALIA</t>
  </si>
  <si>
    <t xml:space="preserve">CRISTALINA</t>
  </si>
  <si>
    <t xml:space="preserve">CRISTAL</t>
  </si>
  <si>
    <t xml:space="preserve">CRISTIANO OTONI</t>
  </si>
  <si>
    <t xml:space="preserve">CRISTIANOPOLIS</t>
  </si>
  <si>
    <t xml:space="preserve">CRISTINA</t>
  </si>
  <si>
    <t xml:space="preserve">CRISTINAPOLIS</t>
  </si>
  <si>
    <t xml:space="preserve">CRISTINO CASTRO</t>
  </si>
  <si>
    <t xml:space="preserve">CRISTOPOLIS</t>
  </si>
  <si>
    <t xml:space="preserve">CRIXAS DO TOCANTINS</t>
  </si>
  <si>
    <t xml:space="preserve">CRIXAS</t>
  </si>
  <si>
    <t xml:space="preserve">CROATA</t>
  </si>
  <si>
    <t xml:space="preserve">CROMINIA</t>
  </si>
  <si>
    <t xml:space="preserve">CRUCILANDIA</t>
  </si>
  <si>
    <t xml:space="preserve">CRUZ ALTA</t>
  </si>
  <si>
    <t xml:space="preserve">CRUZ DAS ALMAS</t>
  </si>
  <si>
    <t xml:space="preserve">CRUZ DO ESPIRITO SANTO</t>
  </si>
  <si>
    <t xml:space="preserve">CRUZ MACHADO</t>
  </si>
  <si>
    <t xml:space="preserve">CRUZALIA</t>
  </si>
  <si>
    <t xml:space="preserve">CRUZ</t>
  </si>
  <si>
    <t xml:space="preserve">CRUZEIRO DA FORTALEZA</t>
  </si>
  <si>
    <t xml:space="preserve">CRUZEIRO DO IGUACU</t>
  </si>
  <si>
    <t xml:space="preserve">CRUZEIRO DO OESTE</t>
  </si>
  <si>
    <t xml:space="preserve">CRUZEIRO DO SUL</t>
  </si>
  <si>
    <t xml:space="preserve">CRUZEIRO</t>
  </si>
  <si>
    <t xml:space="preserve">CRUZETA</t>
  </si>
  <si>
    <t xml:space="preserve">CRUZILIA</t>
  </si>
  <si>
    <t xml:space="preserve">CRUZMALTINA</t>
  </si>
  <si>
    <t xml:space="preserve">CUBATAO</t>
  </si>
  <si>
    <t xml:space="preserve">CUBATI</t>
  </si>
  <si>
    <t xml:space="preserve">CUIABA</t>
  </si>
  <si>
    <t xml:space="preserve">CUITE DE MAMANGUAPE</t>
  </si>
  <si>
    <t xml:space="preserve">CUITEGI</t>
  </si>
  <si>
    <t xml:space="preserve">CUITE</t>
  </si>
  <si>
    <t xml:space="preserve">CUJUBIM</t>
  </si>
  <si>
    <t xml:space="preserve">CUMARI</t>
  </si>
  <si>
    <t xml:space="preserve">CUMARU DO NORTE</t>
  </si>
  <si>
    <t xml:space="preserve">CUMARU</t>
  </si>
  <si>
    <t xml:space="preserve">CUMBE</t>
  </si>
  <si>
    <t xml:space="preserve">CUNHA PORA</t>
  </si>
  <si>
    <t xml:space="preserve">CUNHA</t>
  </si>
  <si>
    <t xml:space="preserve">CUNHATAI</t>
  </si>
  <si>
    <t xml:space="preserve">CUPARAQUE</t>
  </si>
  <si>
    <t xml:space="preserve">CUPIRA</t>
  </si>
  <si>
    <t xml:space="preserve">CURACA</t>
  </si>
  <si>
    <t xml:space="preserve">CURIMATA</t>
  </si>
  <si>
    <t xml:space="preserve">CURIONOPOLIS</t>
  </si>
  <si>
    <t xml:space="preserve">CURITIBANOS</t>
  </si>
  <si>
    <t xml:space="preserve">CURITIBA</t>
  </si>
  <si>
    <t xml:space="preserve">CURIUVA</t>
  </si>
  <si>
    <t xml:space="preserve">CURRAIS NOVOS</t>
  </si>
  <si>
    <t xml:space="preserve">CURRAIS</t>
  </si>
  <si>
    <t xml:space="preserve">CURRAL DE CIMA</t>
  </si>
  <si>
    <t xml:space="preserve">CURRAL DE DENTRO</t>
  </si>
  <si>
    <t xml:space="preserve">CURRAL NOVO DO PIAUI</t>
  </si>
  <si>
    <t xml:space="preserve">CURRAL VELHO</t>
  </si>
  <si>
    <t xml:space="preserve">CURRALINHO</t>
  </si>
  <si>
    <t xml:space="preserve">CURRALINHOS</t>
  </si>
  <si>
    <t xml:space="preserve">CURUA</t>
  </si>
  <si>
    <t xml:space="preserve">CURUCA</t>
  </si>
  <si>
    <t xml:space="preserve">CURURUPU</t>
  </si>
  <si>
    <t xml:space="preserve">CURVELO</t>
  </si>
  <si>
    <t xml:space="preserve">CUSTODIA</t>
  </si>
  <si>
    <t xml:space="preserve">CUTIAS</t>
  </si>
  <si>
    <t xml:space="preserve">DAMIANOPOLIS</t>
  </si>
  <si>
    <t xml:space="preserve">DAMIAO</t>
  </si>
  <si>
    <t xml:space="preserve">DAMOLANDIA</t>
  </si>
  <si>
    <t xml:space="preserve">DARCINOPOLIS</t>
  </si>
  <si>
    <t xml:space="preserve">DARIO MEIRA</t>
  </si>
  <si>
    <t xml:space="preserve">DATAS</t>
  </si>
  <si>
    <t xml:space="preserve">DAVID CANABARRO</t>
  </si>
  <si>
    <t xml:space="preserve">DAVINOPOLIS</t>
  </si>
  <si>
    <t xml:space="preserve">DELFIM MOREIRA</t>
  </si>
  <si>
    <t xml:space="preserve">DELFINOPOLIS</t>
  </si>
  <si>
    <t xml:space="preserve">DELMIRO GOUVEIA</t>
  </si>
  <si>
    <t xml:space="preserve">DELTA</t>
  </si>
  <si>
    <t xml:space="preserve">DEMERVAL LOBAO</t>
  </si>
  <si>
    <t xml:space="preserve">DENISE</t>
  </si>
  <si>
    <t xml:space="preserve">DEODAPOLIS</t>
  </si>
  <si>
    <t xml:space="preserve">DEPUTADO IRAPUAN PINHEIRO</t>
  </si>
  <si>
    <t xml:space="preserve">DERRUBADAS</t>
  </si>
  <si>
    <t xml:space="preserve">DESCALVADO</t>
  </si>
  <si>
    <t xml:space="preserve">DESCANSO</t>
  </si>
  <si>
    <t xml:space="preserve">DESCOBERTO</t>
  </si>
  <si>
    <t xml:space="preserve">DESTERRO DE ENTRE RIOS</t>
  </si>
  <si>
    <t xml:space="preserve">DESTERRO DO MELO</t>
  </si>
  <si>
    <t xml:space="preserve">DESTERRO</t>
  </si>
  <si>
    <t xml:space="preserve">DEZESSEIS DE NOVEMBRO</t>
  </si>
  <si>
    <t xml:space="preserve">DIADEMA</t>
  </si>
  <si>
    <t xml:space="preserve">DIAMANTE DO NORTE</t>
  </si>
  <si>
    <t xml:space="preserve">DIAMANTE DO SUL</t>
  </si>
  <si>
    <t xml:space="preserve">DIAMANTE D'OESTE</t>
  </si>
  <si>
    <t xml:space="preserve">DIAMANTE</t>
  </si>
  <si>
    <t xml:space="preserve">DIAMANTINA</t>
  </si>
  <si>
    <t xml:space="preserve">DIAMANTINO</t>
  </si>
  <si>
    <t xml:space="preserve">DIANOPOLIS</t>
  </si>
  <si>
    <t xml:space="preserve">DIAS D'AVILA</t>
  </si>
  <si>
    <t xml:space="preserve">DILERMANDO DE AGUIAR</t>
  </si>
  <si>
    <t xml:space="preserve">DIOGO DE VASCONCELOS</t>
  </si>
  <si>
    <t xml:space="preserve">DIONISIO CERQUEIRA</t>
  </si>
  <si>
    <t xml:space="preserve">DIONISIO</t>
  </si>
  <si>
    <t xml:space="preserve">DIORAMA</t>
  </si>
  <si>
    <t xml:space="preserve">DIRCE REIS</t>
  </si>
  <si>
    <t xml:space="preserve">DIRCEU ARCOVERDE</t>
  </si>
  <si>
    <t xml:space="preserve">DIVINA PASTORA</t>
  </si>
  <si>
    <t xml:space="preserve">DIVINESIA</t>
  </si>
  <si>
    <t xml:space="preserve">DIVINO DAS LARANJEIRAS</t>
  </si>
  <si>
    <t xml:space="preserve">DIVINO DE SAO LOURENCO</t>
  </si>
  <si>
    <t xml:space="preserve">DIVINOLANDIA DE MINAS</t>
  </si>
  <si>
    <t xml:space="preserve">DIVINOLANDIA</t>
  </si>
  <si>
    <t xml:space="preserve">DIVINO</t>
  </si>
  <si>
    <t xml:space="preserve">DIVINOPOLIS DE GOIAS</t>
  </si>
  <si>
    <t xml:space="preserve">DIVINOPOLIS DO TOCANTINS</t>
  </si>
  <si>
    <t xml:space="preserve">DIVINOPOLIS</t>
  </si>
  <si>
    <t xml:space="preserve">DIVISA ALEGRE</t>
  </si>
  <si>
    <t xml:space="preserve">DIVISA NOVA</t>
  </si>
  <si>
    <t xml:space="preserve">DIVISOPOLIS</t>
  </si>
  <si>
    <t xml:space="preserve">DOBRADA</t>
  </si>
  <si>
    <t xml:space="preserve">DOIS CORREGOS</t>
  </si>
  <si>
    <t xml:space="preserve">DOIS IRMAOS DAS MISSOES</t>
  </si>
  <si>
    <t xml:space="preserve">DOIS IRMAOS DO BURITI</t>
  </si>
  <si>
    <t xml:space="preserve">DOIS IRMAOS DO TOCANTINS</t>
  </si>
  <si>
    <t xml:space="preserve">DOIS IRMAOS</t>
  </si>
  <si>
    <t xml:space="preserve">DOIS LAJEADOS</t>
  </si>
  <si>
    <t xml:space="preserve">DOIS RIACHOS</t>
  </si>
  <si>
    <t xml:space="preserve">DOIS VIZINHOS</t>
  </si>
  <si>
    <t xml:space="preserve">DOLCINOPOLIS</t>
  </si>
  <si>
    <t xml:space="preserve">DOM AQUINO</t>
  </si>
  <si>
    <t xml:space="preserve">DOM BASILIO</t>
  </si>
  <si>
    <t xml:space="preserve">DOM BOSCO</t>
  </si>
  <si>
    <t xml:space="preserve">DOM CAVATI</t>
  </si>
  <si>
    <t xml:space="preserve">DOM ELISEU</t>
  </si>
  <si>
    <t xml:space="preserve">DOM EXPEDITO LOPES</t>
  </si>
  <si>
    <t xml:space="preserve">DOM FELICIANO</t>
  </si>
  <si>
    <t xml:space="preserve">DOM INOCENCIO</t>
  </si>
  <si>
    <t xml:space="preserve">DOM JOAQUIM</t>
  </si>
  <si>
    <t xml:space="preserve">DOM MACEDO COSTA</t>
  </si>
  <si>
    <t xml:space="preserve">DOM PEDRITO</t>
  </si>
  <si>
    <t xml:space="preserve">DOM PEDRO DE ALCANTARA</t>
  </si>
  <si>
    <t xml:space="preserve">DOM PEDRO</t>
  </si>
  <si>
    <t xml:space="preserve">DOM SILVERIO</t>
  </si>
  <si>
    <t xml:space="preserve">DOM VICOSO</t>
  </si>
  <si>
    <t xml:space="preserve">DOMINGOS MARTINS</t>
  </si>
  <si>
    <t xml:space="preserve">DOMINGOS MOURAO</t>
  </si>
  <si>
    <t xml:space="preserve">DONA EMMA</t>
  </si>
  <si>
    <t xml:space="preserve">DONA EUZEBIA</t>
  </si>
  <si>
    <t xml:space="preserve">DONA FRANCISCA</t>
  </si>
  <si>
    <t xml:space="preserve">DONA INES</t>
  </si>
  <si>
    <t xml:space="preserve">DORES DE CAMPOS</t>
  </si>
  <si>
    <t xml:space="preserve">DORES DE GUANHAES</t>
  </si>
  <si>
    <t xml:space="preserve">DORES DO INDAIA</t>
  </si>
  <si>
    <t xml:space="preserve">DORES DO RIO PRETO</t>
  </si>
  <si>
    <t xml:space="preserve">DORES DO TURVO</t>
  </si>
  <si>
    <t xml:space="preserve">DORESOPOLIS</t>
  </si>
  <si>
    <t xml:space="preserve">DORMENTES</t>
  </si>
  <si>
    <t xml:space="preserve">DOURADINA</t>
  </si>
  <si>
    <t xml:space="preserve">DOURADOQUARA</t>
  </si>
  <si>
    <t xml:space="preserve">DOURADOS</t>
  </si>
  <si>
    <t xml:space="preserve">DOURADO</t>
  </si>
  <si>
    <t xml:space="preserve">DOUTOR CAMARGO</t>
  </si>
  <si>
    <t xml:space="preserve">DOUTOR MAURICIO CARDOSO</t>
  </si>
  <si>
    <t xml:space="preserve">DOUTOR PEDRINHO</t>
  </si>
  <si>
    <t xml:space="preserve">DOUTOR RICARDO</t>
  </si>
  <si>
    <t xml:space="preserve">DOUTOR SEVERIANO</t>
  </si>
  <si>
    <t xml:space="preserve">DOUTOR ULYSSES</t>
  </si>
  <si>
    <t xml:space="preserve">DOVERLANDIA</t>
  </si>
  <si>
    <t xml:space="preserve">DRACENA</t>
  </si>
  <si>
    <t xml:space="preserve">DUARTINA</t>
  </si>
  <si>
    <t xml:space="preserve">DUAS BARRAS</t>
  </si>
  <si>
    <t xml:space="preserve">DUAS ESTRADAS</t>
  </si>
  <si>
    <t xml:space="preserve">DUERE</t>
  </si>
  <si>
    <t xml:space="preserve">DUMONT</t>
  </si>
  <si>
    <t xml:space="preserve">DUQUE BACELAR</t>
  </si>
  <si>
    <t xml:space="preserve">DUQUE DE CAXIAS</t>
  </si>
  <si>
    <t xml:space="preserve">DURANDE</t>
  </si>
  <si>
    <t xml:space="preserve">ECHAPORA</t>
  </si>
  <si>
    <t xml:space="preserve">ECOPORANGA</t>
  </si>
  <si>
    <t xml:space="preserve">EDEALINA</t>
  </si>
  <si>
    <t xml:space="preserve">EDEIA</t>
  </si>
  <si>
    <t xml:space="preserve">EIRUNEPE</t>
  </si>
  <si>
    <t xml:space="preserve">ELDORADO DO SUL</t>
  </si>
  <si>
    <t xml:space="preserve">ELDORADO DOS CARAJAS</t>
  </si>
  <si>
    <t xml:space="preserve">ELDORADO</t>
  </si>
  <si>
    <t xml:space="preserve">ELESBAO VELOSO</t>
  </si>
  <si>
    <t xml:space="preserve">ELIAS FAUSTO</t>
  </si>
  <si>
    <t xml:space="preserve">ELISEU MARTINS</t>
  </si>
  <si>
    <t xml:space="preserve">ELISIARIO</t>
  </si>
  <si>
    <t xml:space="preserve">ELISIO MEDRADO</t>
  </si>
  <si>
    <t xml:space="preserve">ELOI MENDES</t>
  </si>
  <si>
    <t xml:space="preserve">EMAS</t>
  </si>
  <si>
    <t xml:space="preserve">EMBAUBA</t>
  </si>
  <si>
    <t xml:space="preserve">EMBU-GUACU</t>
  </si>
  <si>
    <t xml:space="preserve">EMBU</t>
  </si>
  <si>
    <t xml:space="preserve">EMILIANOPOLIS</t>
  </si>
  <si>
    <t xml:space="preserve">ENCANTADO</t>
  </si>
  <si>
    <t xml:space="preserve">ENCANTO</t>
  </si>
  <si>
    <t xml:space="preserve">ENCRUZILHADA DO SUL</t>
  </si>
  <si>
    <t xml:space="preserve">ENCRUZILHADA</t>
  </si>
  <si>
    <t xml:space="preserve">ENEAS MARQUES</t>
  </si>
  <si>
    <t xml:space="preserve">ENGENHEIRO BELTRAO</t>
  </si>
  <si>
    <t xml:space="preserve">ENGENHEIRO CALDAS</t>
  </si>
  <si>
    <t xml:space="preserve">ENGENHEIRO COELHO</t>
  </si>
  <si>
    <t xml:space="preserve">ENGENHEIRO NAVARRO</t>
  </si>
  <si>
    <t xml:space="preserve">ENGENHEIRO PAULO DE FRONTIN</t>
  </si>
  <si>
    <t xml:space="preserve">ENGENHO VELHO</t>
  </si>
  <si>
    <t xml:space="preserve">ENTRE FOLHAS</t>
  </si>
  <si>
    <t xml:space="preserve">ENTRE RIOS DE MINAS</t>
  </si>
  <si>
    <t xml:space="preserve">ENTRE RIOS DO OESTE</t>
  </si>
  <si>
    <t xml:space="preserve">ENTRE RIOS DO SUL</t>
  </si>
  <si>
    <t xml:space="preserve">ENTRE RIOS</t>
  </si>
  <si>
    <t xml:space="preserve">ENTRE-IJUIS</t>
  </si>
  <si>
    <t xml:space="preserve">ENVIRA</t>
  </si>
  <si>
    <t xml:space="preserve">EPITACIOLANDIA</t>
  </si>
  <si>
    <t xml:space="preserve">EQUADOR</t>
  </si>
  <si>
    <t xml:space="preserve">EREBANGO</t>
  </si>
  <si>
    <t xml:space="preserve">ERECHIM</t>
  </si>
  <si>
    <t xml:space="preserve">ERERE</t>
  </si>
  <si>
    <t xml:space="preserve">ERICO CARDOSO</t>
  </si>
  <si>
    <t xml:space="preserve">ERMO</t>
  </si>
  <si>
    <t xml:space="preserve">ERNESTINA</t>
  </si>
  <si>
    <t xml:space="preserve">ERVAL GRANDE</t>
  </si>
  <si>
    <t xml:space="preserve">ERVAL SECO</t>
  </si>
  <si>
    <t xml:space="preserve">ERVAL VELHO</t>
  </si>
  <si>
    <t xml:space="preserve">ERVALIA</t>
  </si>
  <si>
    <t xml:space="preserve">ESCADA</t>
  </si>
  <si>
    <t xml:space="preserve">ESMERALDA</t>
  </si>
  <si>
    <t xml:space="preserve">ESMERALDAS</t>
  </si>
  <si>
    <t xml:space="preserve">ESPERA FELIZ</t>
  </si>
  <si>
    <t xml:space="preserve">ESPERANCA DO SUL</t>
  </si>
  <si>
    <t xml:space="preserve">ESPERANCA NOVA</t>
  </si>
  <si>
    <t xml:space="preserve">ESPERANCA</t>
  </si>
  <si>
    <t xml:space="preserve">ESPERANTINA</t>
  </si>
  <si>
    <t xml:space="preserve">ESPERANTINOPOLIS</t>
  </si>
  <si>
    <t xml:space="preserve">ESPIGAO ALTO DO IGUACU</t>
  </si>
  <si>
    <t xml:space="preserve">ESPIGAO D'OESTE</t>
  </si>
  <si>
    <t xml:space="preserve">ESPINOSA</t>
  </si>
  <si>
    <t xml:space="preserve">ESPIRITO SANTO DO DOURADO</t>
  </si>
  <si>
    <t xml:space="preserve">ESPIRITO SANTO DO PINHAL</t>
  </si>
  <si>
    <t xml:space="preserve">ESPIRITO SANTO DO TURVO</t>
  </si>
  <si>
    <t xml:space="preserve">ESPIRITO SANTO</t>
  </si>
  <si>
    <t xml:space="preserve">ESPLANADA</t>
  </si>
  <si>
    <t xml:space="preserve">ESPUMOSO</t>
  </si>
  <si>
    <t xml:space="preserve">ESTACAO</t>
  </si>
  <si>
    <t xml:space="preserve">ESTANCIA VELHA</t>
  </si>
  <si>
    <t xml:space="preserve">ESTANCIA</t>
  </si>
  <si>
    <t xml:space="preserve">ESTEIO</t>
  </si>
  <si>
    <t xml:space="preserve">ESTIVA GERBI</t>
  </si>
  <si>
    <t xml:space="preserve">ESTIVA</t>
  </si>
  <si>
    <t xml:space="preserve">ESTREITO</t>
  </si>
  <si>
    <t xml:space="preserve">ESTRELA DALVA</t>
  </si>
  <si>
    <t xml:space="preserve">ESTRELA DE ALAGOAS</t>
  </si>
  <si>
    <t xml:space="preserve">ESTRELA DO INDAIA</t>
  </si>
  <si>
    <t xml:space="preserve">ESTRELA DO NORTE</t>
  </si>
  <si>
    <t xml:space="preserve">ESTRELA DO SUL</t>
  </si>
  <si>
    <t xml:space="preserve">ESTRELA D'OESTE</t>
  </si>
  <si>
    <t xml:space="preserve">ESTRELA VELHA</t>
  </si>
  <si>
    <t xml:space="preserve">ESTRELA</t>
  </si>
  <si>
    <t xml:space="preserve">EUCLIDES DA CUNHA PAULISTA</t>
  </si>
  <si>
    <t xml:space="preserve">EUCLIDES DA CUNHA</t>
  </si>
  <si>
    <t xml:space="preserve">EUGENIO DE CASTRO</t>
  </si>
  <si>
    <t xml:space="preserve">EUGENOPOLIS</t>
  </si>
  <si>
    <t xml:space="preserve">EUNAPOLIS</t>
  </si>
  <si>
    <t xml:space="preserve">EUSEBIO</t>
  </si>
  <si>
    <t xml:space="preserve">EWBANK DA CAMARA</t>
  </si>
  <si>
    <t xml:space="preserve">EXTREMA</t>
  </si>
  <si>
    <t xml:space="preserve">EXTREMOZ</t>
  </si>
  <si>
    <t xml:space="preserve">EXU</t>
  </si>
  <si>
    <t xml:space="preserve">FAGUNDES VARELA</t>
  </si>
  <si>
    <t xml:space="preserve">FAGUNDES</t>
  </si>
  <si>
    <t xml:space="preserve">FAINA</t>
  </si>
  <si>
    <t xml:space="preserve">FAMA</t>
  </si>
  <si>
    <t xml:space="preserve">FARIA LEMOS</t>
  </si>
  <si>
    <t xml:space="preserve">FARIAS BRITO</t>
  </si>
  <si>
    <t xml:space="preserve">FAROL</t>
  </si>
  <si>
    <t xml:space="preserve">FARO</t>
  </si>
  <si>
    <t xml:space="preserve">FARROUPILHA</t>
  </si>
  <si>
    <t xml:space="preserve">FARTURA DO PIAUI</t>
  </si>
  <si>
    <t xml:space="preserve">FARTURA</t>
  </si>
  <si>
    <t xml:space="preserve">FATIMA DO SUL</t>
  </si>
  <si>
    <t xml:space="preserve">FATIMA</t>
  </si>
  <si>
    <t xml:space="preserve">FAXINAL DO SOTURNO</t>
  </si>
  <si>
    <t xml:space="preserve">FAXINAL DOS GUEDES</t>
  </si>
  <si>
    <t xml:space="preserve">FAXINAL</t>
  </si>
  <si>
    <t xml:space="preserve">FAXINALZINHO</t>
  </si>
  <si>
    <t xml:space="preserve">FAZENDA NOVA</t>
  </si>
  <si>
    <t xml:space="preserve">FAZENDA RIO GRANDE</t>
  </si>
  <si>
    <t xml:space="preserve">FAZENDA VILANOVA</t>
  </si>
  <si>
    <t xml:space="preserve">FEIJO</t>
  </si>
  <si>
    <t xml:space="preserve">FEIRA DA MATA</t>
  </si>
  <si>
    <t xml:space="preserve">FEIRA DE SANTANA</t>
  </si>
  <si>
    <t xml:space="preserve">FEIRA GRANDE</t>
  </si>
  <si>
    <t xml:space="preserve">FEIRA NOVA DO MARANHAO</t>
  </si>
  <si>
    <t xml:space="preserve">FEIRA NOVA</t>
  </si>
  <si>
    <t xml:space="preserve">FELICIO DOS SANTOS</t>
  </si>
  <si>
    <t xml:space="preserve">FELIPE GUERRA</t>
  </si>
  <si>
    <t xml:space="preserve">FELISBURGO</t>
  </si>
  <si>
    <t xml:space="preserve">FELIXLANDIA</t>
  </si>
  <si>
    <t xml:space="preserve">FELIZ DESERTO</t>
  </si>
  <si>
    <t xml:space="preserve">FELIZ NATAL</t>
  </si>
  <si>
    <t xml:space="preserve">FELIZ</t>
  </si>
  <si>
    <t xml:space="preserve">FENIX</t>
  </si>
  <si>
    <t xml:space="preserve">FERNANDES PINHEIRO</t>
  </si>
  <si>
    <t xml:space="preserve">FERNANDES TOURINHO</t>
  </si>
  <si>
    <t xml:space="preserve">FERNANDO DE NORONHA</t>
  </si>
  <si>
    <t xml:space="preserve">FERNANDO FALCAO</t>
  </si>
  <si>
    <t xml:space="preserve">FERNANDO PEDROZA</t>
  </si>
  <si>
    <t xml:space="preserve">FERNANDO PRESTES</t>
  </si>
  <si>
    <t xml:space="preserve">FERNANDOPOLIS</t>
  </si>
  <si>
    <t xml:space="preserve">FERNAO</t>
  </si>
  <si>
    <t xml:space="preserve">FERRAZ DE VASCONCELOS</t>
  </si>
  <si>
    <t xml:space="preserve">FERREIRA GOMES</t>
  </si>
  <si>
    <t xml:space="preserve">FERREIROS</t>
  </si>
  <si>
    <t xml:space="preserve">FERROS</t>
  </si>
  <si>
    <t xml:space="preserve">FERVEDOURO</t>
  </si>
  <si>
    <t xml:space="preserve">FIGUEIRA</t>
  </si>
  <si>
    <t xml:space="preserve">FIGUEIROPOLIS D'OESTE</t>
  </si>
  <si>
    <t xml:space="preserve">FIGUEIROPOLIS</t>
  </si>
  <si>
    <t xml:space="preserve">FILADELFIA</t>
  </si>
  <si>
    <t xml:space="preserve">FIRMINO ALVES</t>
  </si>
  <si>
    <t xml:space="preserve">FIRMINOPOLIS</t>
  </si>
  <si>
    <t xml:space="preserve">FLEXEIRAS</t>
  </si>
  <si>
    <t xml:space="preserve">FLOR DA SERRA DO SUL</t>
  </si>
  <si>
    <t xml:space="preserve">FLOR DO SERTAO</t>
  </si>
  <si>
    <t xml:space="preserve">FLORA RICA</t>
  </si>
  <si>
    <t xml:space="preserve">FLORAI</t>
  </si>
  <si>
    <t xml:space="preserve">FLORANIA</t>
  </si>
  <si>
    <t xml:space="preserve">FLOREAL</t>
  </si>
  <si>
    <t xml:space="preserve">FLORES DA CUNHA</t>
  </si>
  <si>
    <t xml:space="preserve">FLORES DE GOIAS</t>
  </si>
  <si>
    <t xml:space="preserve">FLORES DO PIAUI</t>
  </si>
  <si>
    <t xml:space="preserve">FLORES</t>
  </si>
  <si>
    <t xml:space="preserve">FLORESTA AZUL</t>
  </si>
  <si>
    <t xml:space="preserve">FLORESTA DO ARAGUAIA</t>
  </si>
  <si>
    <t xml:space="preserve">FLORESTA DO PIAUI</t>
  </si>
  <si>
    <t xml:space="preserve">FLORESTAL</t>
  </si>
  <si>
    <t xml:space="preserve">FLORESTA</t>
  </si>
  <si>
    <t xml:space="preserve">FLORESTOPOLIS</t>
  </si>
  <si>
    <t xml:space="preserve">FLORIANO PEIXOTO</t>
  </si>
  <si>
    <t xml:space="preserve">FLORIANO</t>
  </si>
  <si>
    <t xml:space="preserve">FLORIANOPOLIS</t>
  </si>
  <si>
    <t xml:space="preserve">FLORIDA PAULISTA</t>
  </si>
  <si>
    <t xml:space="preserve">FLORIDA</t>
  </si>
  <si>
    <t xml:space="preserve">FLORINIA</t>
  </si>
  <si>
    <t xml:space="preserve">FONTE BOA</t>
  </si>
  <si>
    <t xml:space="preserve">FONTOURA XAVIER</t>
  </si>
  <si>
    <t xml:space="preserve">FORMIGA</t>
  </si>
  <si>
    <t xml:space="preserve">FORMIGUEIRO</t>
  </si>
  <si>
    <t xml:space="preserve">FORMOSA DA SERRA NEGRA</t>
  </si>
  <si>
    <t xml:space="preserve">FORMOSA DO OESTE</t>
  </si>
  <si>
    <t xml:space="preserve">FORMOSA DO RIO PRETO</t>
  </si>
  <si>
    <t xml:space="preserve">FORMOSA DO SUL</t>
  </si>
  <si>
    <t xml:space="preserve">FORMOSA</t>
  </si>
  <si>
    <t xml:space="preserve">FORMOSO DO ARAGUAIA</t>
  </si>
  <si>
    <t xml:space="preserve">FORMOSO</t>
  </si>
  <si>
    <t xml:space="preserve">FORQUILHA</t>
  </si>
  <si>
    <t xml:space="preserve">FORQUILHINHA</t>
  </si>
  <si>
    <t xml:space="preserve">FORTALEZA DE MINAS</t>
  </si>
  <si>
    <t xml:space="preserve">FORTALEZA DO TABOCAO</t>
  </si>
  <si>
    <t xml:space="preserve">FORTALEZA DOS NOGUEIRAS</t>
  </si>
  <si>
    <t xml:space="preserve">FORTALEZA DOS VALOS</t>
  </si>
  <si>
    <t xml:space="preserve">FORTALEZA</t>
  </si>
  <si>
    <t xml:space="preserve">FORTIM</t>
  </si>
  <si>
    <t xml:space="preserve">FORTUNA DE MINAS</t>
  </si>
  <si>
    <t xml:space="preserve">FORTUNA</t>
  </si>
  <si>
    <t xml:space="preserve">FOZ DO IGUACU</t>
  </si>
  <si>
    <t xml:space="preserve">FOZ DO JORDAO</t>
  </si>
  <si>
    <t xml:space="preserve">FRAIBURGO</t>
  </si>
  <si>
    <t xml:space="preserve">FRANCA</t>
  </si>
  <si>
    <t xml:space="preserve">FRANCINOPOLIS</t>
  </si>
  <si>
    <t xml:space="preserve">FRANCISCO ALVES</t>
  </si>
  <si>
    <t xml:space="preserve">FRANCISCO AYRES</t>
  </si>
  <si>
    <t xml:space="preserve">FRANCISCO BADARO</t>
  </si>
  <si>
    <t xml:space="preserve">FRANCISCO BELTRAO</t>
  </si>
  <si>
    <t xml:space="preserve">FRANCISCO DANTAS</t>
  </si>
  <si>
    <t xml:space="preserve">FRANCISCO DUMONT</t>
  </si>
  <si>
    <t xml:space="preserve">FRANCISCO MACEDO</t>
  </si>
  <si>
    <t xml:space="preserve">FRANCISCO MORATO</t>
  </si>
  <si>
    <t xml:space="preserve">FRANCISCO SA</t>
  </si>
  <si>
    <t xml:space="preserve">FRANCISCO SANTOS</t>
  </si>
  <si>
    <t xml:space="preserve">FRANCISCOPOLIS</t>
  </si>
  <si>
    <t xml:space="preserve">FRANCO DA ROCHA</t>
  </si>
  <si>
    <t xml:space="preserve">FRECHEIRINHA</t>
  </si>
  <si>
    <t xml:space="preserve">FREDERICO WESTPHALEN</t>
  </si>
  <si>
    <t xml:space="preserve">FREI GASPAR</t>
  </si>
  <si>
    <t xml:space="preserve">FREI INOCENCIO</t>
  </si>
  <si>
    <t xml:space="preserve">FREI LAGONEGRO</t>
  </si>
  <si>
    <t xml:space="preserve">FREI MARTINHO</t>
  </si>
  <si>
    <t xml:space="preserve">FREI MIGUELINHO</t>
  </si>
  <si>
    <t xml:space="preserve">FREI PAULO</t>
  </si>
  <si>
    <t xml:space="preserve">FREI ROGERIO</t>
  </si>
  <si>
    <t xml:space="preserve">FRONTEIRA DOS VALES</t>
  </si>
  <si>
    <t xml:space="preserve">FRONTEIRA</t>
  </si>
  <si>
    <t xml:space="preserve">FRONTEIRAS</t>
  </si>
  <si>
    <t xml:space="preserve">FRUTA DE LEITE</t>
  </si>
  <si>
    <t xml:space="preserve">FRUTAL</t>
  </si>
  <si>
    <t xml:space="preserve">FRUTUOSO GOMES</t>
  </si>
  <si>
    <t xml:space="preserve">FUNDAO</t>
  </si>
  <si>
    <t xml:space="preserve">FUNILANDIA</t>
  </si>
  <si>
    <t xml:space="preserve">GABRIEL MONTEIRO</t>
  </si>
  <si>
    <t xml:space="preserve">GADO BRAVO</t>
  </si>
  <si>
    <t xml:space="preserve">GALIA</t>
  </si>
  <si>
    <t xml:space="preserve">GALILEIA</t>
  </si>
  <si>
    <t xml:space="preserve">GALINHOS</t>
  </si>
  <si>
    <t xml:space="preserve">GALVAO</t>
  </si>
  <si>
    <t xml:space="preserve">GAMELEIRA</t>
  </si>
  <si>
    <t xml:space="preserve">GAMELEIRAS</t>
  </si>
  <si>
    <t xml:space="preserve">GANDU</t>
  </si>
  <si>
    <t xml:space="preserve">GARANHUNS</t>
  </si>
  <si>
    <t xml:space="preserve">GARARU</t>
  </si>
  <si>
    <t xml:space="preserve">GARCA</t>
  </si>
  <si>
    <t xml:space="preserve">GARIBALDI</t>
  </si>
  <si>
    <t xml:space="preserve">GAROPABA</t>
  </si>
  <si>
    <t xml:space="preserve">GARRAFAO DO NORTE</t>
  </si>
  <si>
    <t xml:space="preserve">GARRUCHOS</t>
  </si>
  <si>
    <t xml:space="preserve">GARUVA</t>
  </si>
  <si>
    <t xml:space="preserve">GASPAR</t>
  </si>
  <si>
    <t xml:space="preserve">GASTAO VIDIGAL</t>
  </si>
  <si>
    <t xml:space="preserve">GAUCHA DO NORTE</t>
  </si>
  <si>
    <t xml:space="preserve">GAURAMA</t>
  </si>
  <si>
    <t xml:space="preserve">GAVIAO PEIXOTO</t>
  </si>
  <si>
    <t xml:space="preserve">GAVIAO</t>
  </si>
  <si>
    <t xml:space="preserve">GEMINIANO</t>
  </si>
  <si>
    <t xml:space="preserve">GENERAL CAMARA</t>
  </si>
  <si>
    <t xml:space="preserve">GENERAL CARNEIRO</t>
  </si>
  <si>
    <t xml:space="preserve">GENERAL MAYNARD</t>
  </si>
  <si>
    <t xml:space="preserve">GENERAL SALGADO</t>
  </si>
  <si>
    <t xml:space="preserve">GENERAL SAMPAIO</t>
  </si>
  <si>
    <t xml:space="preserve">GENTIL</t>
  </si>
  <si>
    <t xml:space="preserve">GENTIO DO OURO</t>
  </si>
  <si>
    <t xml:space="preserve">GETULINA</t>
  </si>
  <si>
    <t xml:space="preserve">GETULIO VARGAS</t>
  </si>
  <si>
    <t xml:space="preserve">GILBUES</t>
  </si>
  <si>
    <t xml:space="preserve">GIRAU DO PONCIANO</t>
  </si>
  <si>
    <t xml:space="preserve">GIRUA</t>
  </si>
  <si>
    <t xml:space="preserve">GLAUCILANDIA</t>
  </si>
  <si>
    <t xml:space="preserve">GLICERIO</t>
  </si>
  <si>
    <t xml:space="preserve">GLORIA DE DOURADOS</t>
  </si>
  <si>
    <t xml:space="preserve">GLORIA DO GOITA</t>
  </si>
  <si>
    <t xml:space="preserve">GLORIA D'OESTE</t>
  </si>
  <si>
    <t xml:space="preserve">GLORIA</t>
  </si>
  <si>
    <t xml:space="preserve">GLORINHA</t>
  </si>
  <si>
    <t xml:space="preserve">GODOFREDO VIANA</t>
  </si>
  <si>
    <t xml:space="preserve">GODOY MOREIRA</t>
  </si>
  <si>
    <t xml:space="preserve">GOIABEIRA</t>
  </si>
  <si>
    <t xml:space="preserve">GOIANA</t>
  </si>
  <si>
    <t xml:space="preserve">GOIANAPOLIS</t>
  </si>
  <si>
    <t xml:space="preserve">GOIANDIRA</t>
  </si>
  <si>
    <t xml:space="preserve">GOIANESIA DO PARA</t>
  </si>
  <si>
    <t xml:space="preserve">GOIANESIA</t>
  </si>
  <si>
    <t xml:space="preserve">GOIANIA</t>
  </si>
  <si>
    <t xml:space="preserve">GOIANINHA</t>
  </si>
  <si>
    <t xml:space="preserve">GOIANIRA</t>
  </si>
  <si>
    <t xml:space="preserve">GOIANORTE</t>
  </si>
  <si>
    <t xml:space="preserve">GOIAS</t>
  </si>
  <si>
    <t xml:space="preserve">GOIATINS</t>
  </si>
  <si>
    <t xml:space="preserve">GOIATUBA</t>
  </si>
  <si>
    <t xml:space="preserve">GOIOERE</t>
  </si>
  <si>
    <t xml:space="preserve">GOIOXIM</t>
  </si>
  <si>
    <t xml:space="preserve">GONCALVES DIAS</t>
  </si>
  <si>
    <t xml:space="preserve">GONCALVES</t>
  </si>
  <si>
    <t xml:space="preserve">GONGOGI</t>
  </si>
  <si>
    <t xml:space="preserve">GONZAGA</t>
  </si>
  <si>
    <t xml:space="preserve">GOUVEA</t>
  </si>
  <si>
    <t xml:space="preserve">GOUVELANDIA</t>
  </si>
  <si>
    <t xml:space="preserve">GOVERNADOR ARCHER</t>
  </si>
  <si>
    <t xml:space="preserve">GOVERNADOR CELSO RAMOS</t>
  </si>
  <si>
    <t xml:space="preserve">GOVERNADOR DIX-SEPT ROSADO</t>
  </si>
  <si>
    <t xml:space="preserve">GOVERNADOR EDISON LOBAO</t>
  </si>
  <si>
    <t xml:space="preserve">GOVERNADOR EUGENIO BARROS</t>
  </si>
  <si>
    <t xml:space="preserve">GOVERNADOR JORGE TEIXEIRA</t>
  </si>
  <si>
    <t xml:space="preserve">GOVERNADOR LUIZ ROCHA</t>
  </si>
  <si>
    <t xml:space="preserve">GOVERNADOR MANGABEIRA</t>
  </si>
  <si>
    <t xml:space="preserve">GOVERNADOR NEWTON BELLO</t>
  </si>
  <si>
    <t xml:space="preserve">GOVERNADOR NUNES FREIRE</t>
  </si>
  <si>
    <t xml:space="preserve">GOVERNADOR VALADARES</t>
  </si>
  <si>
    <t xml:space="preserve">GRACA ARANHA</t>
  </si>
  <si>
    <t xml:space="preserve">GRACA</t>
  </si>
  <si>
    <t xml:space="preserve">GRACHO CARDOSO</t>
  </si>
  <si>
    <t xml:space="preserve">GRAJAU</t>
  </si>
  <si>
    <t xml:space="preserve">GRAMADO DOS LOUREIROS</t>
  </si>
  <si>
    <t xml:space="preserve">GRAMADO XAVIER</t>
  </si>
  <si>
    <t xml:space="preserve">GRAMADO</t>
  </si>
  <si>
    <t xml:space="preserve">GRANDES RIOS</t>
  </si>
  <si>
    <t xml:space="preserve">GRANITO</t>
  </si>
  <si>
    <t xml:space="preserve">GRANJA</t>
  </si>
  <si>
    <t xml:space="preserve">GRANJEIRO</t>
  </si>
  <si>
    <t xml:space="preserve">GRAO MOGOL</t>
  </si>
  <si>
    <t xml:space="preserve">GRAO PARA</t>
  </si>
  <si>
    <t xml:space="preserve">GRAVATAI</t>
  </si>
  <si>
    <t xml:space="preserve">GRAVATAL</t>
  </si>
  <si>
    <t xml:space="preserve">GRAVATA</t>
  </si>
  <si>
    <t xml:space="preserve">GROAIRAS</t>
  </si>
  <si>
    <t xml:space="preserve">GROSSOS</t>
  </si>
  <si>
    <t xml:space="preserve">GRUPIARA</t>
  </si>
  <si>
    <t xml:space="preserve">GUABIJU</t>
  </si>
  <si>
    <t xml:space="preserve">GUABIRUBA</t>
  </si>
  <si>
    <t xml:space="preserve">GUACUI</t>
  </si>
  <si>
    <t xml:space="preserve">GUADALUPE</t>
  </si>
  <si>
    <t xml:space="preserve">GUAIBA</t>
  </si>
  <si>
    <t xml:space="preserve">GUAICARA</t>
  </si>
  <si>
    <t xml:space="preserve">GUAIMBE</t>
  </si>
  <si>
    <t xml:space="preserve">GUAIRACA</t>
  </si>
  <si>
    <t xml:space="preserve">GUAIRA</t>
  </si>
  <si>
    <t xml:space="preserve">GUAIUBA</t>
  </si>
  <si>
    <t xml:space="preserve">GUAJARA</t>
  </si>
  <si>
    <t xml:space="preserve">GUAJARA-MIRIM</t>
  </si>
  <si>
    <t xml:space="preserve">GUAJERU</t>
  </si>
  <si>
    <t xml:space="preserve">GUAMARE</t>
  </si>
  <si>
    <t xml:space="preserve">GUAMIRANGA</t>
  </si>
  <si>
    <t xml:space="preserve">GUANAMBI</t>
  </si>
  <si>
    <t xml:space="preserve">GUANHAES</t>
  </si>
  <si>
    <t xml:space="preserve">GUAPE</t>
  </si>
  <si>
    <t xml:space="preserve">GUAPIACU</t>
  </si>
  <si>
    <t xml:space="preserve">GUAPIARA</t>
  </si>
  <si>
    <t xml:space="preserve">GUAPIMIRIM</t>
  </si>
  <si>
    <t xml:space="preserve">GUAPIRAMA</t>
  </si>
  <si>
    <t xml:space="preserve">GUAPO</t>
  </si>
  <si>
    <t xml:space="preserve">GUAPOREMA</t>
  </si>
  <si>
    <t xml:space="preserve">GUAPORE</t>
  </si>
  <si>
    <t xml:space="preserve">GUARABIRA</t>
  </si>
  <si>
    <t xml:space="preserve">GUARACAI</t>
  </si>
  <si>
    <t xml:space="preserve">GUARACIABA DO NORTE</t>
  </si>
  <si>
    <t xml:space="preserve">GUARACIABA</t>
  </si>
  <si>
    <t xml:space="preserve">GUARACIAMA</t>
  </si>
  <si>
    <t xml:space="preserve">GUARACI</t>
  </si>
  <si>
    <t xml:space="preserve">GUARAITA</t>
  </si>
  <si>
    <t xml:space="preserve">GUARAI</t>
  </si>
  <si>
    <t xml:space="preserve">GUARAMIRANGA</t>
  </si>
  <si>
    <t xml:space="preserve">GUARAMIRIM</t>
  </si>
  <si>
    <t xml:space="preserve">GUARANESIA</t>
  </si>
  <si>
    <t xml:space="preserve">GUARANI DAS MISSOES</t>
  </si>
  <si>
    <t xml:space="preserve">GUARANI DE GOIAS</t>
  </si>
  <si>
    <t xml:space="preserve">GUARANI D'OESTE</t>
  </si>
  <si>
    <t xml:space="preserve">GUARANIACU</t>
  </si>
  <si>
    <t xml:space="preserve">GUARANI</t>
  </si>
  <si>
    <t xml:space="preserve">GUARANTA DO NORTE</t>
  </si>
  <si>
    <t xml:space="preserve">GUARANTA</t>
  </si>
  <si>
    <t xml:space="preserve">GUARAPARI</t>
  </si>
  <si>
    <t xml:space="preserve">GUARAPUAVA</t>
  </si>
  <si>
    <t xml:space="preserve">GUARAQUECABA</t>
  </si>
  <si>
    <t xml:space="preserve">GUARARA</t>
  </si>
  <si>
    <t xml:space="preserve">GUARARAPES</t>
  </si>
  <si>
    <t xml:space="preserve">GUARAREMA</t>
  </si>
  <si>
    <t xml:space="preserve">GUARA</t>
  </si>
  <si>
    <t xml:space="preserve">GUARATINGA</t>
  </si>
  <si>
    <t xml:space="preserve">GUARATINGUETA</t>
  </si>
  <si>
    <t xml:space="preserve">GUARATUBA</t>
  </si>
  <si>
    <t xml:space="preserve">GUARDA-MOR</t>
  </si>
  <si>
    <t xml:space="preserve">GUAREI</t>
  </si>
  <si>
    <t xml:space="preserve">GUARIBA</t>
  </si>
  <si>
    <t xml:space="preserve">GUARIBAS</t>
  </si>
  <si>
    <t xml:space="preserve">GUARINOS</t>
  </si>
  <si>
    <t xml:space="preserve">GUARUJA DO SUL</t>
  </si>
  <si>
    <t xml:space="preserve">GUARUJA</t>
  </si>
  <si>
    <t xml:space="preserve">GUARULHOS</t>
  </si>
  <si>
    <t xml:space="preserve">GUATAMBU</t>
  </si>
  <si>
    <t xml:space="preserve">GUATAPARA</t>
  </si>
  <si>
    <t xml:space="preserve">GUAXUPE</t>
  </si>
  <si>
    <t xml:space="preserve">GUIA LOPES DA LAGUNA</t>
  </si>
  <si>
    <t xml:space="preserve">GUIDOVAL</t>
  </si>
  <si>
    <t xml:space="preserve">GUIMARAES</t>
  </si>
  <si>
    <t xml:space="preserve">GUIMARANIA</t>
  </si>
  <si>
    <t xml:space="preserve">GUIRATINGA</t>
  </si>
  <si>
    <t xml:space="preserve">GUIRICEMA</t>
  </si>
  <si>
    <t xml:space="preserve">GURINHATA</t>
  </si>
  <si>
    <t xml:space="preserve">GURINHEM</t>
  </si>
  <si>
    <t xml:space="preserve">GURJAO</t>
  </si>
  <si>
    <t xml:space="preserve">GURUPA</t>
  </si>
  <si>
    <t xml:space="preserve">GURUPI</t>
  </si>
  <si>
    <t xml:space="preserve">GUZOLANDIA</t>
  </si>
  <si>
    <t xml:space="preserve">HARMONIA</t>
  </si>
  <si>
    <t xml:space="preserve">HEITORAI</t>
  </si>
  <si>
    <t xml:space="preserve">HELIODORA</t>
  </si>
  <si>
    <t xml:space="preserve">HELIOPOLIS</t>
  </si>
  <si>
    <t xml:space="preserve">HERCULANDIA</t>
  </si>
  <si>
    <t xml:space="preserve">HERVAL D'OESTE</t>
  </si>
  <si>
    <t xml:space="preserve">HERVAL</t>
  </si>
  <si>
    <t xml:space="preserve">HERVEIRAS</t>
  </si>
  <si>
    <t xml:space="preserve">HIDROLANDIA</t>
  </si>
  <si>
    <t xml:space="preserve">HIDROLINA</t>
  </si>
  <si>
    <t xml:space="preserve">HOLAMBRA</t>
  </si>
  <si>
    <t xml:space="preserve">HONORIO SERPA</t>
  </si>
  <si>
    <t xml:space="preserve">HORIZONTE</t>
  </si>
  <si>
    <t xml:space="preserve">HORIZONTINA</t>
  </si>
  <si>
    <t xml:space="preserve">HORTOLANDIA</t>
  </si>
  <si>
    <t xml:space="preserve">HUGO NAPOLEAO</t>
  </si>
  <si>
    <t xml:space="preserve">HULHA NEGRA</t>
  </si>
  <si>
    <t xml:space="preserve">HUMAITA</t>
  </si>
  <si>
    <t xml:space="preserve">HUMBERTO DE CAMPOS</t>
  </si>
  <si>
    <t xml:space="preserve">IACANGA</t>
  </si>
  <si>
    <t xml:space="preserve">IACIARA</t>
  </si>
  <si>
    <t xml:space="preserve">IACRI</t>
  </si>
  <si>
    <t xml:space="preserve">IACU</t>
  </si>
  <si>
    <t xml:space="preserve">IAPU</t>
  </si>
  <si>
    <t xml:space="preserve">IARAS</t>
  </si>
  <si>
    <t xml:space="preserve">IATI</t>
  </si>
  <si>
    <t xml:space="preserve">IBAITI</t>
  </si>
  <si>
    <t xml:space="preserve">IBARAMA</t>
  </si>
  <si>
    <t xml:space="preserve">IBARETAMA</t>
  </si>
  <si>
    <t xml:space="preserve">IBATEGUARA</t>
  </si>
  <si>
    <t xml:space="preserve">IBATE</t>
  </si>
  <si>
    <t xml:space="preserve">IBATIBA</t>
  </si>
  <si>
    <t xml:space="preserve">IBEMA</t>
  </si>
  <si>
    <t xml:space="preserve">IBERTIOGA</t>
  </si>
  <si>
    <t xml:space="preserve">IBIACA</t>
  </si>
  <si>
    <t xml:space="preserve">IBIAI</t>
  </si>
  <si>
    <t xml:space="preserve">IBIA</t>
  </si>
  <si>
    <t xml:space="preserve">IBIAM</t>
  </si>
  <si>
    <t xml:space="preserve">IBIAPINA</t>
  </si>
  <si>
    <t xml:space="preserve">IBIARA</t>
  </si>
  <si>
    <t xml:space="preserve">IBIASSUCE</t>
  </si>
  <si>
    <t xml:space="preserve">IBICARAI</t>
  </si>
  <si>
    <t xml:space="preserve">IBICARE</t>
  </si>
  <si>
    <t xml:space="preserve">IBICOARA</t>
  </si>
  <si>
    <t xml:space="preserve">IBICUI</t>
  </si>
  <si>
    <t xml:space="preserve">IBICUITINGA</t>
  </si>
  <si>
    <t xml:space="preserve">IBIMIRIM</t>
  </si>
  <si>
    <t xml:space="preserve">IBIPEBA</t>
  </si>
  <si>
    <t xml:space="preserve">IBIPITANGA</t>
  </si>
  <si>
    <t xml:space="preserve">IBIPORA</t>
  </si>
  <si>
    <t xml:space="preserve">IBIQUERA</t>
  </si>
  <si>
    <t xml:space="preserve">IBIRACATU</t>
  </si>
  <si>
    <t xml:space="preserve">IBIRACI</t>
  </si>
  <si>
    <t xml:space="preserve">IBIRACU</t>
  </si>
  <si>
    <t xml:space="preserve">IBIRAIARAS</t>
  </si>
  <si>
    <t xml:space="preserve">IBIRAJUBA</t>
  </si>
  <si>
    <t xml:space="preserve">IBIRAMA</t>
  </si>
  <si>
    <t xml:space="preserve">IBIRAPITANGA</t>
  </si>
  <si>
    <t xml:space="preserve">IBIRAPUA</t>
  </si>
  <si>
    <t xml:space="preserve">IBIRAPUITA</t>
  </si>
  <si>
    <t xml:space="preserve">IBIRAREMA</t>
  </si>
  <si>
    <t xml:space="preserve">IBIRA</t>
  </si>
  <si>
    <t xml:space="preserve">IBIRATAIA</t>
  </si>
  <si>
    <t xml:space="preserve">IBIRITE</t>
  </si>
  <si>
    <t xml:space="preserve">IBIRUBA</t>
  </si>
  <si>
    <t xml:space="preserve">IBITIARA</t>
  </si>
  <si>
    <t xml:space="preserve">IBITINGA</t>
  </si>
  <si>
    <t xml:space="preserve">IBITIRAMA</t>
  </si>
  <si>
    <t xml:space="preserve">IBITITA</t>
  </si>
  <si>
    <t xml:space="preserve">IBITIURA DE MINAS</t>
  </si>
  <si>
    <t xml:space="preserve">IBITURUNA</t>
  </si>
  <si>
    <t xml:space="preserve">IBIUNA</t>
  </si>
  <si>
    <t xml:space="preserve">IBOTIRAMA</t>
  </si>
  <si>
    <t xml:space="preserve">ICAPUI</t>
  </si>
  <si>
    <t xml:space="preserve">ICARAI DE MINAS</t>
  </si>
  <si>
    <t xml:space="preserve">ICARAIMA</t>
  </si>
  <si>
    <t xml:space="preserve">ICARA</t>
  </si>
  <si>
    <t xml:space="preserve">ICATU</t>
  </si>
  <si>
    <t xml:space="preserve">ICEM</t>
  </si>
  <si>
    <t xml:space="preserve">ICHU</t>
  </si>
  <si>
    <t xml:space="preserve">ICO</t>
  </si>
  <si>
    <t xml:space="preserve">ICONHA</t>
  </si>
  <si>
    <t xml:space="preserve">IELMO MARINHO</t>
  </si>
  <si>
    <t xml:space="preserve">IEPE</t>
  </si>
  <si>
    <t xml:space="preserve">IGACI</t>
  </si>
  <si>
    <t xml:space="preserve">IGAPORA</t>
  </si>
  <si>
    <t xml:space="preserve">IGARACU DO TIETE</t>
  </si>
  <si>
    <t xml:space="preserve">IGARACY</t>
  </si>
  <si>
    <t xml:space="preserve">IGARAPAVA</t>
  </si>
  <si>
    <t xml:space="preserve">IGARAPE DO MEIO</t>
  </si>
  <si>
    <t xml:space="preserve">IGARAPE GRANDE</t>
  </si>
  <si>
    <t xml:space="preserve">IGARAPE-ACU</t>
  </si>
  <si>
    <t xml:space="preserve">IGARAPE</t>
  </si>
  <si>
    <t xml:space="preserve">IGARAPE-MIRI</t>
  </si>
  <si>
    <t xml:space="preserve">IGARASSU</t>
  </si>
  <si>
    <t xml:space="preserve">IGARATA</t>
  </si>
  <si>
    <t xml:space="preserve">IGARATINGA</t>
  </si>
  <si>
    <t xml:space="preserve">IGRAPIUNA</t>
  </si>
  <si>
    <t xml:space="preserve">IGREJA NOVA</t>
  </si>
  <si>
    <t xml:space="preserve">IGREJINHA</t>
  </si>
  <si>
    <t xml:space="preserve">IGUABA GRANDE</t>
  </si>
  <si>
    <t xml:space="preserve">IGUAI</t>
  </si>
  <si>
    <t xml:space="preserve">IGUAPE</t>
  </si>
  <si>
    <t xml:space="preserve">IGUARACI</t>
  </si>
  <si>
    <t xml:space="preserve">IGUARACU</t>
  </si>
  <si>
    <t xml:space="preserve">IGUATAMA</t>
  </si>
  <si>
    <t xml:space="preserve">IGUATEMI</t>
  </si>
  <si>
    <t xml:space="preserve">IGUATU</t>
  </si>
  <si>
    <t xml:space="preserve">IJACI</t>
  </si>
  <si>
    <t xml:space="preserve">IJUI</t>
  </si>
  <si>
    <t xml:space="preserve">ILHA COMPRIDA</t>
  </si>
  <si>
    <t xml:space="preserve">ILHA DAS FLORES</t>
  </si>
  <si>
    <t xml:space="preserve">ILHA GRANDE</t>
  </si>
  <si>
    <t xml:space="preserve">ILHA SOLTEIRA</t>
  </si>
  <si>
    <t xml:space="preserve">ILHABELA</t>
  </si>
  <si>
    <t xml:space="preserve">ILHEUS</t>
  </si>
  <si>
    <t xml:space="preserve">ILHOTA</t>
  </si>
  <si>
    <t xml:space="preserve">ILICINEA</t>
  </si>
  <si>
    <t xml:space="preserve">ILOPOLIS</t>
  </si>
  <si>
    <t xml:space="preserve">IMACULADA</t>
  </si>
  <si>
    <t xml:space="preserve">IMARUI</t>
  </si>
  <si>
    <t xml:space="preserve">IMBAU</t>
  </si>
  <si>
    <t xml:space="preserve">IMBE DE MINAS</t>
  </si>
  <si>
    <t xml:space="preserve">IMBE</t>
  </si>
  <si>
    <t xml:space="preserve">IMBITUBA</t>
  </si>
  <si>
    <t xml:space="preserve">IMBITUVA</t>
  </si>
  <si>
    <t xml:space="preserve">IMBUIA</t>
  </si>
  <si>
    <t xml:space="preserve">IMIGRANTE</t>
  </si>
  <si>
    <t xml:space="preserve">IMPERATRIZ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</si>
  <si>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</si>
  <si>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</si>
  <si>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</si>
  <si>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</si>
  <si>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</si>
  <si>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</si>
  <si>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INDAIATUBA</t>
  </si>
  <si>
    <t xml:space="preserve">INDEPENDENCIA</t>
  </si>
  <si>
    <t xml:space="preserve">INDIANA</t>
  </si>
  <si>
    <t xml:space="preserve">INDIANOPOLIS</t>
  </si>
  <si>
    <t xml:space="preserve">INDIAPORA</t>
  </si>
  <si>
    <t xml:space="preserve">INDIARA</t>
  </si>
  <si>
    <t xml:space="preserve">INDIAROBA</t>
  </si>
  <si>
    <t xml:space="preserve">INDIAVAI</t>
  </si>
  <si>
    <t xml:space="preserve">INGAI</t>
  </si>
  <si>
    <t xml:space="preserve">INGA</t>
  </si>
  <si>
    <t xml:space="preserve">INGAZEIRA</t>
  </si>
  <si>
    <t xml:space="preserve">INHACORA</t>
  </si>
  <si>
    <t xml:space="preserve">INHAMBUPE</t>
  </si>
  <si>
    <t xml:space="preserve">INHANGAPI</t>
  </si>
  <si>
    <t xml:space="preserve">INHAPI</t>
  </si>
  <si>
    <t xml:space="preserve">INHAPIM</t>
  </si>
  <si>
    <t xml:space="preserve">INHAUMA</t>
  </si>
  <si>
    <t xml:space="preserve">INHUMA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</si>
  <si>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</si>
  <si>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</si>
  <si>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</si>
  <si>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</si>
  <si>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</si>
  <si>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</si>
  <si>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</si>
  <si>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IPANEMA</t>
  </si>
  <si>
    <t xml:space="preserve">IPANGUACU</t>
  </si>
  <si>
    <t xml:space="preserve">IPAPORANGA</t>
  </si>
  <si>
    <t xml:space="preserve">IPATINGA</t>
  </si>
  <si>
    <t xml:space="preserve">IPAUCU</t>
  </si>
  <si>
    <t xml:space="preserve">IPAUMIRIM</t>
  </si>
  <si>
    <t xml:space="preserve">IPECAETA</t>
  </si>
  <si>
    <t xml:space="preserve">IPERO</t>
  </si>
  <si>
    <t xml:space="preserve">IPE</t>
  </si>
  <si>
    <t xml:space="preserve">IPEUNA</t>
  </si>
  <si>
    <t xml:space="preserve">IPIACU</t>
  </si>
  <si>
    <t xml:space="preserve">IPIAU</t>
  </si>
  <si>
    <t xml:space="preserve">IPIGUA</t>
  </si>
  <si>
    <t xml:space="preserve">IPIRA</t>
  </si>
  <si>
    <t xml:space="preserve">IPIRANGA DO PIAUI</t>
  </si>
  <si>
    <t xml:space="preserve">IPIRANGA DO SUL</t>
  </si>
  <si>
    <t xml:space="preserve">IPIRANGA</t>
  </si>
  <si>
    <t xml:space="preserve">IPIXUNA DO PARA</t>
  </si>
  <si>
    <t xml:space="preserve">IPIXUNA</t>
  </si>
  <si>
    <t xml:space="preserve">IPOJUCA</t>
  </si>
  <si>
    <t xml:space="preserve">IPORA DO OESTE</t>
  </si>
  <si>
    <t xml:space="preserve">IPORA</t>
  </si>
  <si>
    <t xml:space="preserve">IPORANGA</t>
  </si>
  <si>
    <t xml:space="preserve">IPUACU</t>
  </si>
  <si>
    <t xml:space="preserve">IPUA</t>
  </si>
  <si>
    <t xml:space="preserve">IPUBI</t>
  </si>
  <si>
    <t xml:space="preserve">IPU</t>
  </si>
  <si>
    <t xml:space="preserve">IPUEIRA</t>
  </si>
  <si>
    <t xml:space="preserve">IPUEIRAS</t>
  </si>
  <si>
    <t xml:space="preserve">IPUIUNA</t>
  </si>
  <si>
    <t xml:space="preserve">IPUMIRIM</t>
  </si>
  <si>
    <t xml:space="preserve">IPUPIARA</t>
  </si>
  <si>
    <t xml:space="preserve">IRACEMA DO OESTE</t>
  </si>
  <si>
    <t xml:space="preserve">IRACEMA</t>
  </si>
  <si>
    <t xml:space="preserve">IRACEMAPOLIS</t>
  </si>
  <si>
    <t xml:space="preserve">IRACEMINHA</t>
  </si>
  <si>
    <t xml:space="preserve">IRAI DE MINAS</t>
  </si>
  <si>
    <t xml:space="preserve">IRAI</t>
  </si>
  <si>
    <t xml:space="preserve">IRAJUBA</t>
  </si>
  <si>
    <t xml:space="preserve">IRAMAIA</t>
  </si>
  <si>
    <t xml:space="preserve">IRANDUBA</t>
  </si>
  <si>
    <t xml:space="preserve">IRANI</t>
  </si>
  <si>
    <t xml:space="preserve">IRAPUA</t>
  </si>
  <si>
    <t xml:space="preserve">IRAPURU</t>
  </si>
  <si>
    <t xml:space="preserve">IRAQUARA</t>
  </si>
  <si>
    <t xml:space="preserve">IRARA</t>
  </si>
  <si>
    <t xml:space="preserve">IRATI</t>
  </si>
  <si>
    <t xml:space="preserve">IRAUCUBA</t>
  </si>
  <si>
    <t xml:space="preserve">IRECE</t>
  </si>
  <si>
    <t xml:space="preserve">IRETAMA</t>
  </si>
  <si>
    <t xml:space="preserve">IRINEOPOLIS</t>
  </si>
  <si>
    <t xml:space="preserve">IRITUIA</t>
  </si>
  <si>
    <t xml:space="preserve">IRUPI</t>
  </si>
  <si>
    <t xml:space="preserve">ISAIAS COELHO</t>
  </si>
  <si>
    <t xml:space="preserve">ISRAELANDIA</t>
  </si>
  <si>
    <t xml:space="preserve">ITAARA</t>
  </si>
  <si>
    <t xml:space="preserve">ITABAIANA</t>
  </si>
  <si>
    <t xml:space="preserve">ITABAIANINHA</t>
  </si>
  <si>
    <t xml:space="preserve">ITABELA</t>
  </si>
  <si>
    <t xml:space="preserve">ITABERABA</t>
  </si>
  <si>
    <t xml:space="preserve">ITABERAI</t>
  </si>
  <si>
    <t xml:space="preserve">ITABERA</t>
  </si>
  <si>
    <t xml:space="preserve">ITABIRA</t>
  </si>
  <si>
    <t xml:space="preserve">ITABIRINHA DE MANTENA</t>
  </si>
  <si>
    <t xml:space="preserve">ITABIRITO</t>
  </si>
  <si>
    <t xml:space="preserve">ITABI</t>
  </si>
  <si>
    <t xml:space="preserve">ITABORAI</t>
  </si>
  <si>
    <t xml:space="preserve">ITABUNA</t>
  </si>
  <si>
    <t xml:space="preserve">ITACAJA</t>
  </si>
  <si>
    <t xml:space="preserve">ITACAMBIRA</t>
  </si>
  <si>
    <t xml:space="preserve">ITACARAMBI</t>
  </si>
  <si>
    <t xml:space="preserve">ITACARE</t>
  </si>
  <si>
    <t xml:space="preserve">ITACOATIARA</t>
  </si>
  <si>
    <t xml:space="preserve">ITACURUBA</t>
  </si>
  <si>
    <t xml:space="preserve">ITACURUBI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</si>
  <si>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</si>
  <si>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</si>
  <si>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</si>
  <si>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</si>
  <si>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</si>
  <si>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ITAGUACU</t>
  </si>
  <si>
    <t xml:space="preserve">ITAGUAI</t>
  </si>
  <si>
    <t xml:space="preserve">ITAGUAJE</t>
  </si>
  <si>
    <t xml:space="preserve">ITAGUARA</t>
  </si>
  <si>
    <t xml:space="preserve">ITAGUARI</t>
  </si>
  <si>
    <t xml:space="preserve">ITAGUARU</t>
  </si>
  <si>
    <t xml:space="preserve">ITAGUATINS</t>
  </si>
  <si>
    <t xml:space="preserve">ITAIBA</t>
  </si>
  <si>
    <t xml:space="preserve">ITAICABA</t>
  </si>
  <si>
    <t xml:space="preserve">ITAINOPOLIS</t>
  </si>
  <si>
    <t xml:space="preserve">ITAIOPOLIS</t>
  </si>
  <si>
    <t xml:space="preserve">ITAIPAVA DO GRAJAU</t>
  </si>
  <si>
    <t xml:space="preserve">ITAIPE</t>
  </si>
  <si>
    <t xml:space="preserve">ITAIPULANDIA</t>
  </si>
  <si>
    <t xml:space="preserve">ITAI</t>
  </si>
  <si>
    <t xml:space="preserve">ITAITINGA</t>
  </si>
  <si>
    <t xml:space="preserve">ITAITUBA</t>
  </si>
  <si>
    <t xml:space="preserve">ITAJA</t>
  </si>
  <si>
    <t xml:space="preserve">ITAJAI</t>
  </si>
  <si>
    <t xml:space="preserve">ITAJOBI</t>
  </si>
  <si>
    <t xml:space="preserve">ITAJU DO COLONIA</t>
  </si>
  <si>
    <t xml:space="preserve">ITAJUBA</t>
  </si>
  <si>
    <t xml:space="preserve">ITAJUIPE</t>
  </si>
  <si>
    <t xml:space="preserve">ITAJU</t>
  </si>
  <si>
    <t xml:space="preserve">ITALVA</t>
  </si>
  <si>
    <t xml:space="preserve">ITAMARACA</t>
  </si>
  <si>
    <t xml:space="preserve">ITAMARAJU</t>
  </si>
  <si>
    <t xml:space="preserve">ITAMARANDIBA</t>
  </si>
  <si>
    <t xml:space="preserve">ITAMARATI DE MINAS</t>
  </si>
  <si>
    <t xml:space="preserve">ITAMARATI</t>
  </si>
  <si>
    <t xml:space="preserve">ITAMARI</t>
  </si>
  <si>
    <t xml:space="preserve">ITAMBACURI</t>
  </si>
  <si>
    <t xml:space="preserve">ITAMBARACA</t>
  </si>
  <si>
    <t xml:space="preserve">ITAMBE DO MATO DENTRO</t>
  </si>
  <si>
    <t xml:space="preserve">ITAMBE</t>
  </si>
  <si>
    <t xml:space="preserve">ITAMOGI</t>
  </si>
  <si>
    <t xml:space="preserve">ITAMONTE</t>
  </si>
  <si>
    <t xml:space="preserve">ITANAGRA</t>
  </si>
  <si>
    <t xml:space="preserve">ITANHAEM</t>
  </si>
  <si>
    <t xml:space="preserve">ITANHANDU</t>
  </si>
  <si>
    <t xml:space="preserve">ITANHEM</t>
  </si>
  <si>
    <t xml:space="preserve">ITANHOMI</t>
  </si>
  <si>
    <t xml:space="preserve">ITAOBIM</t>
  </si>
  <si>
    <t xml:space="preserve">ITAOCARA</t>
  </si>
  <si>
    <t xml:space="preserve">ITAOCA</t>
  </si>
  <si>
    <t xml:space="preserve">ITAPACI</t>
  </si>
  <si>
    <t xml:space="preserve">ITAPAGE</t>
  </si>
  <si>
    <t xml:space="preserve">ITAPAGIPE</t>
  </si>
  <si>
    <t xml:space="preserve">ITAPARICA</t>
  </si>
  <si>
    <t xml:space="preserve">ITAPE</t>
  </si>
  <si>
    <t xml:space="preserve">ITAPEBI</t>
  </si>
  <si>
    <t xml:space="preserve">ITAPECERICA DA SERRA</t>
  </si>
  <si>
    <t xml:space="preserve">ITAPECERICA</t>
  </si>
  <si>
    <t xml:space="preserve">ITAPECURU MIRIM</t>
  </si>
  <si>
    <t xml:space="preserve">ITAPEJARA D'OESTE</t>
  </si>
  <si>
    <t xml:space="preserve">ITAPEMA</t>
  </si>
  <si>
    <t xml:space="preserve">ITAPEMIRIM</t>
  </si>
  <si>
    <t xml:space="preserve">ITAPERUCU</t>
  </si>
  <si>
    <t xml:space="preserve">ITAPERUNA</t>
  </si>
  <si>
    <t xml:space="preserve">ITAPETIM</t>
  </si>
  <si>
    <t xml:space="preserve">ITAPETINGA</t>
  </si>
  <si>
    <t xml:space="preserve">ITAPETININGA</t>
  </si>
  <si>
    <t xml:space="preserve">ITAPEVA</t>
  </si>
  <si>
    <t xml:space="preserve">ITAPEVI</t>
  </si>
  <si>
    <t xml:space="preserve">ITAPICURU</t>
  </si>
  <si>
    <t xml:space="preserve">ITAPIPOCA</t>
  </si>
  <si>
    <t xml:space="preserve">ITAPIRANGA</t>
  </si>
  <si>
    <t xml:space="preserve">ITAPIRAPUA PAULISTA</t>
  </si>
  <si>
    <t xml:space="preserve">ITAPIRAPUA</t>
  </si>
  <si>
    <t xml:space="preserve">ITAPIRA</t>
  </si>
  <si>
    <t xml:space="preserve">ITAPIRATINS</t>
  </si>
  <si>
    <t xml:space="preserve">ITAPISSUMA</t>
  </si>
  <si>
    <t xml:space="preserve">ITAPITANGA</t>
  </si>
  <si>
    <t xml:space="preserve">ITAPIUNA</t>
  </si>
  <si>
    <t xml:space="preserve">ITAPOA</t>
  </si>
  <si>
    <t xml:space="preserve">ITAPOLIS</t>
  </si>
  <si>
    <t xml:space="preserve">ITAPORA DO TOCANTINS</t>
  </si>
  <si>
    <t xml:space="preserve">ITAPORA</t>
  </si>
  <si>
    <t xml:space="preserve">ITAPORANGA D'AJUDA</t>
  </si>
  <si>
    <t xml:space="preserve">ITAPORANGA</t>
  </si>
  <si>
    <t xml:space="preserve">ITAPOROROCA</t>
  </si>
  <si>
    <t xml:space="preserve">ITAPUCA</t>
  </si>
  <si>
    <t xml:space="preserve">ITAPUI</t>
  </si>
  <si>
    <t xml:space="preserve">ITAPURANGA</t>
  </si>
  <si>
    <t xml:space="preserve">ITAPURA</t>
  </si>
  <si>
    <t xml:space="preserve">ITAQUAQUECETUBA</t>
  </si>
  <si>
    <t xml:space="preserve">ITAQUARA</t>
  </si>
  <si>
    <t xml:space="preserve">ITAQUIRAI</t>
  </si>
  <si>
    <t xml:space="preserve">ITAQUI</t>
  </si>
  <si>
    <t xml:space="preserve">ITAQUITINGA</t>
  </si>
  <si>
    <t xml:space="preserve">ITARANA</t>
  </si>
  <si>
    <t xml:space="preserve">ITARANTIM</t>
  </si>
  <si>
    <t xml:space="preserve">ITARARE</t>
  </si>
  <si>
    <t xml:space="preserve">ITAREMA</t>
  </si>
  <si>
    <t xml:space="preserve">ITARIRI</t>
  </si>
  <si>
    <t xml:space="preserve">ITARUMA</t>
  </si>
  <si>
    <t xml:space="preserve">ITA</t>
  </si>
  <si>
    <t xml:space="preserve">ITATIAIA</t>
  </si>
  <si>
    <t xml:space="preserve">ITATIAIUCU</t>
  </si>
  <si>
    <t xml:space="preserve">ITATIBA DO SUL</t>
  </si>
  <si>
    <t xml:space="preserve">ITATIBA</t>
  </si>
  <si>
    <t xml:space="preserve">ITATIM</t>
  </si>
  <si>
    <t xml:space="preserve">ITATINGA</t>
  </si>
  <si>
    <t xml:space="preserve">ITATIRA</t>
  </si>
  <si>
    <t xml:space="preserve">ITATUBA</t>
  </si>
  <si>
    <t xml:space="preserve">ITAU DE MINAS</t>
  </si>
  <si>
    <t xml:space="preserve">ITAUBAL</t>
  </si>
  <si>
    <t xml:space="preserve">ITAUBA</t>
  </si>
  <si>
    <t xml:space="preserve">ITAUCU</t>
  </si>
  <si>
    <t xml:space="preserve">ITAUEIRA</t>
  </si>
  <si>
    <t xml:space="preserve">ITAUNA DO SUL</t>
  </si>
  <si>
    <t xml:space="preserve">ITAUNA</t>
  </si>
  <si>
    <t xml:space="preserve">ITAU</t>
  </si>
  <si>
    <t xml:space="preserve">ITAVERAVA</t>
  </si>
  <si>
    <t xml:space="preserve">ITINGA DO MARANHAO</t>
  </si>
  <si>
    <t xml:space="preserve">ITINGA</t>
  </si>
  <si>
    <t xml:space="preserve">ITIQUIRA</t>
  </si>
  <si>
    <t xml:space="preserve">ITIRAPINA</t>
  </si>
  <si>
    <t xml:space="preserve">ITIRAPUA</t>
  </si>
  <si>
    <t xml:space="preserve">ITIRUCU</t>
  </si>
  <si>
    <t xml:space="preserve">ITIUBA</t>
  </si>
  <si>
    <t xml:space="preserve">ITOBI</t>
  </si>
  <si>
    <t xml:space="preserve">ITORORO</t>
  </si>
  <si>
    <t xml:space="preserve">ITUACU</t>
  </si>
  <si>
    <t xml:space="preserve">ITUBERA</t>
  </si>
  <si>
    <t xml:space="preserve">ITUETA</t>
  </si>
  <si>
    <t xml:space="preserve">ITUIUTABA</t>
  </si>
  <si>
    <t xml:space="preserve">ITUMBIARA</t>
  </si>
  <si>
    <t xml:space="preserve">ITUMIRIM</t>
  </si>
  <si>
    <t xml:space="preserve">ITUPEVA</t>
  </si>
  <si>
    <t xml:space="preserve">ITUPIRANGA</t>
  </si>
  <si>
    <t xml:space="preserve">ITUPORANGA</t>
  </si>
  <si>
    <t xml:space="preserve">ITURAMA</t>
  </si>
  <si>
    <t xml:space="preserve">ITU</t>
  </si>
  <si>
    <t xml:space="preserve">ITUTINGA</t>
  </si>
  <si>
    <t xml:space="preserve">ITUVERAVA</t>
  </si>
  <si>
    <t xml:space="preserve">IUIU</t>
  </si>
  <si>
    <t xml:space="preserve">IUNA</t>
  </si>
  <si>
    <t xml:space="preserve">IVAIPORA</t>
  </si>
  <si>
    <t xml:space="preserve">IVAI</t>
  </si>
  <si>
    <t xml:space="preserve">IVATE</t>
  </si>
  <si>
    <t xml:space="preserve">IVATUBA</t>
  </si>
  <si>
    <t xml:space="preserve">IVINHEMA</t>
  </si>
  <si>
    <t xml:space="preserve">IVOLANDIA</t>
  </si>
  <si>
    <t xml:space="preserve">IVORA</t>
  </si>
  <si>
    <t xml:space="preserve">IVOTI</t>
  </si>
  <si>
    <t xml:space="preserve">JABOATAO DOS GUARARAPES</t>
  </si>
  <si>
    <t xml:space="preserve">JABORANDI</t>
  </si>
  <si>
    <t xml:space="preserve">JABORA</t>
  </si>
  <si>
    <t xml:space="preserve">JABOTICABAL</t>
  </si>
  <si>
    <t xml:space="preserve">JABOTICABA</t>
  </si>
  <si>
    <t xml:space="preserve">JABOTICATUBAS</t>
  </si>
  <si>
    <t xml:space="preserve">JABOTI</t>
  </si>
  <si>
    <t xml:space="preserve">JACANA</t>
  </si>
  <si>
    <t xml:space="preserve">JACARACI</t>
  </si>
  <si>
    <t xml:space="preserve">JACARAU</t>
  </si>
  <si>
    <t xml:space="preserve">JACARE DOS HOMENS</t>
  </si>
  <si>
    <t xml:space="preserve">JACAREACANGA</t>
  </si>
  <si>
    <t xml:space="preserve">JACAREI</t>
  </si>
  <si>
    <t xml:space="preserve">JACAREZINHO</t>
  </si>
  <si>
    <t xml:space="preserve">JACIARA</t>
  </si>
  <si>
    <t xml:space="preserve">JACINTO MACHADO</t>
  </si>
  <si>
    <t xml:space="preserve">JACINTO</t>
  </si>
  <si>
    <t xml:space="preserve">JACI</t>
  </si>
  <si>
    <t xml:space="preserve">JACOBINA DO PIAUI</t>
  </si>
  <si>
    <t xml:space="preserve">JACOBINA</t>
  </si>
  <si>
    <t xml:space="preserve">JACUI</t>
  </si>
  <si>
    <t xml:space="preserve">JACUIPE</t>
  </si>
  <si>
    <t xml:space="preserve">JACUNDA</t>
  </si>
  <si>
    <t xml:space="preserve">JACUPIRANGA</t>
  </si>
  <si>
    <t xml:space="preserve">JACUTINGA</t>
  </si>
  <si>
    <t xml:space="preserve">JAGUAPITA</t>
  </si>
  <si>
    <t xml:space="preserve">JAGUAQUARA</t>
  </si>
  <si>
    <t xml:space="preserve">JAGUARACU</t>
  </si>
  <si>
    <t xml:space="preserve">JAGUARAO</t>
  </si>
  <si>
    <t xml:space="preserve">JAGUARARI</t>
  </si>
  <si>
    <t xml:space="preserve">JAGUARE</t>
  </si>
  <si>
    <t xml:space="preserve">JAGUARETAMA</t>
  </si>
  <si>
    <t xml:space="preserve">JAGUARIAIVA</t>
  </si>
  <si>
    <t xml:space="preserve">JAGUARIBARA</t>
  </si>
  <si>
    <t xml:space="preserve">JAGUARIBE</t>
  </si>
  <si>
    <t xml:space="preserve">JAGUARIPE</t>
  </si>
  <si>
    <t xml:space="preserve">JAGUARI</t>
  </si>
  <si>
    <t xml:space="preserve">JAGUARIUNA</t>
  </si>
  <si>
    <t xml:space="preserve">JAGUARUANA</t>
  </si>
  <si>
    <t xml:space="preserve">JAGUARUNA</t>
  </si>
  <si>
    <t xml:space="preserve">JAIBA</t>
  </si>
  <si>
    <t xml:space="preserve">JAICOS</t>
  </si>
  <si>
    <t xml:space="preserve">JALES</t>
  </si>
  <si>
    <t xml:space="preserve">JAMARI</t>
  </si>
  <si>
    <t xml:space="preserve">JAMBEIRO</t>
  </si>
  <si>
    <t xml:space="preserve">JAMPRUCA</t>
  </si>
  <si>
    <t xml:space="preserve">JANAUBA</t>
  </si>
  <si>
    <t xml:space="preserve">JANDAIA DO SUL</t>
  </si>
  <si>
    <t xml:space="preserve">JANDAIA</t>
  </si>
  <si>
    <t xml:space="preserve">JANDAIRA</t>
  </si>
  <si>
    <t xml:space="preserve">JANDIRA</t>
  </si>
  <si>
    <t xml:space="preserve">JANDUIS</t>
  </si>
  <si>
    <t xml:space="preserve">JANGADA</t>
  </si>
  <si>
    <t xml:space="preserve">JANIOPOLIS</t>
  </si>
  <si>
    <t xml:space="preserve">JANUARIA</t>
  </si>
  <si>
    <t xml:space="preserve">JANUARIO CICCO</t>
  </si>
  <si>
    <t xml:space="preserve">JAPARAIBA</t>
  </si>
  <si>
    <t xml:space="preserve">JAPARATINGA</t>
  </si>
  <si>
    <t xml:space="preserve">JAPARATUBA</t>
  </si>
  <si>
    <t xml:space="preserve">JAPERI</t>
  </si>
  <si>
    <t xml:space="preserve">JAPIRA</t>
  </si>
  <si>
    <t xml:space="preserve">JAPI</t>
  </si>
  <si>
    <t xml:space="preserve">JAPOATA</t>
  </si>
  <si>
    <t xml:space="preserve">JAPONVAR</t>
  </si>
  <si>
    <t xml:space="preserve">JAPORA</t>
  </si>
  <si>
    <t xml:space="preserve">JAPURA</t>
  </si>
  <si>
    <t xml:space="preserve">JAQUEIRA</t>
  </si>
  <si>
    <t xml:space="preserve">JAQUIRANA</t>
  </si>
  <si>
    <t xml:space="preserve">JARAGUA DO SUL</t>
  </si>
  <si>
    <t xml:space="preserve">JARAGUA</t>
  </si>
  <si>
    <t xml:space="preserve">JARAGUARI</t>
  </si>
  <si>
    <t xml:space="preserve">JARAMATAIA</t>
  </si>
  <si>
    <t xml:space="preserve">JARDIM ALEGRE</t>
  </si>
  <si>
    <t xml:space="preserve">JARDIM DE ANGICOS</t>
  </si>
  <si>
    <t xml:space="preserve">JARDIM DE PIRANHAS</t>
  </si>
  <si>
    <t xml:space="preserve">JARDIM DO MULATO</t>
  </si>
  <si>
    <t xml:space="preserve">JARDIM DO SERIDO</t>
  </si>
  <si>
    <t xml:space="preserve">JARDIM OLINDA</t>
  </si>
  <si>
    <t xml:space="preserve">JARDIM</t>
  </si>
  <si>
    <t xml:space="preserve">JARDINOPOLIS</t>
  </si>
  <si>
    <t xml:space="preserve">JARINU</t>
  </si>
  <si>
    <t xml:space="preserve">JARI</t>
  </si>
  <si>
    <t xml:space="preserve">JARU</t>
  </si>
  <si>
    <t xml:space="preserve">JATAI</t>
  </si>
  <si>
    <t xml:space="preserve">JATAIZINHO</t>
  </si>
  <si>
    <t xml:space="preserve">JATAUBA</t>
  </si>
  <si>
    <t xml:space="preserve">JATEI</t>
  </si>
  <si>
    <t xml:space="preserve">JATI</t>
  </si>
  <si>
    <t xml:space="preserve">JATOBA DO PIAUI</t>
  </si>
  <si>
    <t xml:space="preserve">JATOBA</t>
  </si>
  <si>
    <t xml:space="preserve">JAU DO TOCANTINS</t>
  </si>
  <si>
    <t xml:space="preserve">JAUPACI</t>
  </si>
  <si>
    <t xml:space="preserve">JAURU</t>
  </si>
  <si>
    <t xml:space="preserve">JAU</t>
  </si>
  <si>
    <t xml:space="preserve">JECEABA</t>
  </si>
  <si>
    <t xml:space="preserve">JENIPAPO DE MINAS</t>
  </si>
  <si>
    <t xml:space="preserve">JENIPAPO DOS VIEIRAS</t>
  </si>
  <si>
    <t xml:space="preserve">JEQUERI</t>
  </si>
  <si>
    <t xml:space="preserve">JEQUIE</t>
  </si>
  <si>
    <t xml:space="preserve">JEQUITAI</t>
  </si>
  <si>
    <t xml:space="preserve">JEQUITIBA</t>
  </si>
  <si>
    <t xml:space="preserve">JEQUITINHONHA</t>
  </si>
  <si>
    <t xml:space="preserve">JEREMOABO</t>
  </si>
  <si>
    <t xml:space="preserve">JERICO</t>
  </si>
  <si>
    <t xml:space="preserve">JERIQUARA</t>
  </si>
  <si>
    <t xml:space="preserve">JERONIMO MONTEIRO</t>
  </si>
  <si>
    <t xml:space="preserve">JERUMENHA</t>
  </si>
  <si>
    <t xml:space="preserve">JESUANIA</t>
  </si>
  <si>
    <t xml:space="preserve">JESUITAS</t>
  </si>
  <si>
    <t xml:space="preserve">JESUPOLIS</t>
  </si>
  <si>
    <t xml:space="preserve">JIJOCA DE JERICOACOARA</t>
  </si>
  <si>
    <t xml:space="preserve">JI-PARANA</t>
  </si>
  <si>
    <t xml:space="preserve">JIQUIRICA</t>
  </si>
  <si>
    <t xml:space="preserve">JITAUNA</t>
  </si>
  <si>
    <t xml:space="preserve">JOACABA</t>
  </si>
  <si>
    <t xml:space="preserve">JOAIMA</t>
  </si>
  <si>
    <t xml:space="preserve">JOANESIA</t>
  </si>
  <si>
    <t xml:space="preserve">JOANOPOLIS</t>
  </si>
  <si>
    <t xml:space="preserve">JOAO ALFREDO</t>
  </si>
  <si>
    <t xml:space="preserve">JOAO CAMARA</t>
  </si>
  <si>
    <t xml:space="preserve">JOAO COSTA</t>
  </si>
  <si>
    <t xml:space="preserve">JOAO DIAS</t>
  </si>
  <si>
    <t xml:space="preserve">JOAO DOURADO</t>
  </si>
  <si>
    <t xml:space="preserve">JOAO LISBOA</t>
  </si>
  <si>
    <t xml:space="preserve">JOAO MONLEVADE</t>
  </si>
  <si>
    <t xml:space="preserve">JOAO NEIVA</t>
  </si>
  <si>
    <t xml:space="preserve">JOAO PESSOA</t>
  </si>
  <si>
    <t xml:space="preserve">JOAO PINHEIRO</t>
  </si>
  <si>
    <t xml:space="preserve">JOAO RAMALHO</t>
  </si>
  <si>
    <t xml:space="preserve">JOAQUIM FELICIO</t>
  </si>
  <si>
    <t xml:space="preserve">JOAQUIM GOMES</t>
  </si>
  <si>
    <t xml:space="preserve">JOAQUIM NABUCO</t>
  </si>
  <si>
    <t xml:space="preserve">JOAQUIM PIRES</t>
  </si>
  <si>
    <t xml:space="preserve">JOAQUIM TAVORA</t>
  </si>
  <si>
    <t xml:space="preserve">JOCA MARQUES</t>
  </si>
  <si>
    <t xml:space="preserve">JOIA</t>
  </si>
  <si>
    <t xml:space="preserve">JOINVILLE</t>
  </si>
  <si>
    <t xml:space="preserve">JORDANIA</t>
  </si>
  <si>
    <t xml:space="preserve">JORDAO</t>
  </si>
  <si>
    <t xml:space="preserve">JOSE BOITEUX</t>
  </si>
  <si>
    <t xml:space="preserve">JOSE BONIFACIO</t>
  </si>
  <si>
    <t xml:space="preserve">JOSE DA PENHA</t>
  </si>
  <si>
    <t xml:space="preserve">JOSE DE FREITAS</t>
  </si>
  <si>
    <t xml:space="preserve">JOSE GONCALVES DE MINAS</t>
  </si>
  <si>
    <t xml:space="preserve">JOSE RAYDAN</t>
  </si>
  <si>
    <t xml:space="preserve">JOSELANDIA</t>
  </si>
  <si>
    <t xml:space="preserve">JOSENOPOLIS</t>
  </si>
  <si>
    <t xml:space="preserve">JOVIANIA</t>
  </si>
  <si>
    <t xml:space="preserve">JUARA</t>
  </si>
  <si>
    <t xml:space="preserve">JUAREZ TAVORA</t>
  </si>
  <si>
    <t xml:space="preserve">JUARINA</t>
  </si>
  <si>
    <t xml:space="preserve">JUATUBA</t>
  </si>
  <si>
    <t xml:space="preserve">JUAZEIRINHO</t>
  </si>
  <si>
    <t xml:space="preserve">JUAZEIRO DO NORTE</t>
  </si>
  <si>
    <t xml:space="preserve">JUAZEIRO DO PIAUI</t>
  </si>
  <si>
    <t xml:space="preserve">JUAZEIRO</t>
  </si>
  <si>
    <t xml:space="preserve">JUCAS</t>
  </si>
  <si>
    <t xml:space="preserve">JUCATI</t>
  </si>
  <si>
    <t xml:space="preserve">JUCURUCU</t>
  </si>
  <si>
    <t xml:space="preserve">JUCURUTU</t>
  </si>
  <si>
    <t xml:space="preserve">JUINA</t>
  </si>
  <si>
    <t xml:space="preserve">JUIZ DE FORA</t>
  </si>
  <si>
    <t xml:space="preserve">JULIO BORGES</t>
  </si>
  <si>
    <t xml:space="preserve">JULIO DE CASTILHOS</t>
  </si>
  <si>
    <t xml:space="preserve">JULIO MESQUITA</t>
  </si>
  <si>
    <t xml:space="preserve">JUMIRIM</t>
  </si>
  <si>
    <t xml:space="preserve">JUNCO DO MARANHAO</t>
  </si>
  <si>
    <t xml:space="preserve">JUNCO DO SERIDO</t>
  </si>
  <si>
    <t xml:space="preserve">JUNDIA</t>
  </si>
  <si>
    <t xml:space="preserve">JUNDIAI DO SUL</t>
  </si>
  <si>
    <t xml:space="preserve">JUNDIAI</t>
  </si>
  <si>
    <t xml:space="preserve">JUNQUEIRO</t>
  </si>
  <si>
    <t xml:space="preserve">JUNQUEIROPOLIS</t>
  </si>
  <si>
    <t xml:space="preserve">JUPIA</t>
  </si>
  <si>
    <t xml:space="preserve">JUPI</t>
  </si>
  <si>
    <t xml:space="preserve">JUQUIA</t>
  </si>
  <si>
    <t xml:space="preserve">JUQUITIBA</t>
  </si>
  <si>
    <t xml:space="preserve">JURAMENTO</t>
  </si>
  <si>
    <t xml:space="preserve">JURANDA</t>
  </si>
  <si>
    <t xml:space="preserve">JUREMA</t>
  </si>
  <si>
    <t xml:space="preserve">JURIPIRANGA</t>
  </si>
  <si>
    <t xml:space="preserve">JURUA</t>
  </si>
  <si>
    <t xml:space="preserve">JURUAIA</t>
  </si>
  <si>
    <t xml:space="preserve">JURUENA</t>
  </si>
  <si>
    <t xml:space="preserve">JURU</t>
  </si>
  <si>
    <t xml:space="preserve">JURUTI</t>
  </si>
  <si>
    <t xml:space="preserve">JUSCIMEIRA</t>
  </si>
  <si>
    <t xml:space="preserve">JUSSARA</t>
  </si>
  <si>
    <t xml:space="preserve">JUSSARI</t>
  </si>
  <si>
    <t xml:space="preserve">JUSSIAPE</t>
  </si>
  <si>
    <t xml:space="preserve">JUTAI</t>
  </si>
  <si>
    <t xml:space="preserve">JUTI</t>
  </si>
  <si>
    <t xml:space="preserve">JUVENILIA</t>
  </si>
  <si>
    <t xml:space="preserve">KALORE</t>
  </si>
  <si>
    <t xml:space="preserve">LABREA</t>
  </si>
  <si>
    <t xml:space="preserve">LACERDOPOLIS</t>
  </si>
  <si>
    <t xml:space="preserve">LADAINHA</t>
  </si>
  <si>
    <t xml:space="preserve">LADARIO</t>
  </si>
  <si>
    <t xml:space="preserve">LAFAIETE COUTINHO</t>
  </si>
  <si>
    <t xml:space="preserve">LAGAMAR</t>
  </si>
  <si>
    <t xml:space="preserve">LAGARTO</t>
  </si>
  <si>
    <t xml:space="preserve">LAGES</t>
  </si>
  <si>
    <t xml:space="preserve">LAGO DA PEDRA</t>
  </si>
  <si>
    <t xml:space="preserve">LAGO DO JUNCO</t>
  </si>
  <si>
    <t xml:space="preserve">LAGO DOS RODRIGUES</t>
  </si>
  <si>
    <t xml:space="preserve">LAGO VERDE</t>
  </si>
  <si>
    <t xml:space="preserve">LAGOA ALEGRE</t>
  </si>
  <si>
    <t xml:space="preserve">LAGOA DA CANOA</t>
  </si>
  <si>
    <t xml:space="preserve">LAGOA DA CONFUSAO</t>
  </si>
  <si>
    <t xml:space="preserve">LAGOA DA PRATA</t>
  </si>
  <si>
    <t xml:space="preserve">LAGOA D'ANTA</t>
  </si>
  <si>
    <t xml:space="preserve">LAGOA DE DENTRO</t>
  </si>
  <si>
    <t xml:space="preserve">LAGOA DE PEDRAS</t>
  </si>
  <si>
    <t xml:space="preserve">LAGOA DE SAO FRANCISCO</t>
  </si>
  <si>
    <t xml:space="preserve">LAGOA DE VELHOS</t>
  </si>
  <si>
    <t xml:space="preserve">LAGOA DO BARRO DO PIAUI</t>
  </si>
  <si>
    <t xml:space="preserve">LAGOA DO CARRO</t>
  </si>
  <si>
    <t xml:space="preserve">LAGOA DO ITAENGA</t>
  </si>
  <si>
    <t xml:space="preserve">LAGOA DO MATO</t>
  </si>
  <si>
    <t xml:space="preserve">LAGOA DO OURO</t>
  </si>
  <si>
    <t xml:space="preserve">LAGOA DO PIAUI</t>
  </si>
  <si>
    <t xml:space="preserve">LAGOA DO SITIO</t>
  </si>
  <si>
    <t xml:space="preserve">LAGOA DO TOCANTINS</t>
  </si>
  <si>
    <t xml:space="preserve">LAGOA DOS GATOS</t>
  </si>
  <si>
    <t xml:space="preserve">LAGOA DOS PATOS</t>
  </si>
  <si>
    <t xml:space="preserve">LAGOA DOS TRES CANTOS</t>
  </si>
  <si>
    <t xml:space="preserve">LAGOA DOURADA</t>
  </si>
  <si>
    <t xml:space="preserve">LAGOA FORMOSA</t>
  </si>
  <si>
    <t xml:space="preserve">LAGOA GRANDE DO MARANHAO</t>
  </si>
  <si>
    <t xml:space="preserve">LAGOA GRANDE</t>
  </si>
  <si>
    <t xml:space="preserve">LAGOA MIRIM</t>
  </si>
  <si>
    <t xml:space="preserve">LAGOA NOVA</t>
  </si>
  <si>
    <t xml:space="preserve">LAGOA REAL</t>
  </si>
  <si>
    <t xml:space="preserve">LAGOA SALGADA</t>
  </si>
  <si>
    <t xml:space="preserve">LAGOA SANTA</t>
  </si>
  <si>
    <t xml:space="preserve">LAGOA SECA</t>
  </si>
  <si>
    <t xml:space="preserve">LAGOA VERMELHA</t>
  </si>
  <si>
    <t xml:space="preserve">LAGOAO</t>
  </si>
  <si>
    <t xml:space="preserve">LAGOA</t>
  </si>
  <si>
    <t xml:space="preserve">LAGOINHA DO PIAUI</t>
  </si>
  <si>
    <t xml:space="preserve">LAGOINHA</t>
  </si>
  <si>
    <t xml:space="preserve">LAGUNA CARAPA</t>
  </si>
  <si>
    <t xml:space="preserve">LAGUNA</t>
  </si>
  <si>
    <t xml:space="preserve">LAJE DO MURIAE</t>
  </si>
  <si>
    <t xml:space="preserve">LAJEADO DO BUGRE</t>
  </si>
  <si>
    <t xml:space="preserve">LAJEADO GRANDE</t>
  </si>
  <si>
    <t xml:space="preserve">LAJEADO NOVO</t>
  </si>
  <si>
    <t xml:space="preserve">LAJEADO</t>
  </si>
  <si>
    <t xml:space="preserve">LAJE</t>
  </si>
  <si>
    <t xml:space="preserve">LAJEDAO</t>
  </si>
  <si>
    <t xml:space="preserve">LAJEDINHO</t>
  </si>
  <si>
    <t xml:space="preserve">LAJEDO DO TABOCAL</t>
  </si>
  <si>
    <t xml:space="preserve">LAJEDO</t>
  </si>
  <si>
    <t xml:space="preserve">LAJES PINTADAS</t>
  </si>
  <si>
    <t xml:space="preserve">LAJES</t>
  </si>
  <si>
    <t xml:space="preserve">LAJINHA</t>
  </si>
  <si>
    <t xml:space="preserve">LAMARAO</t>
  </si>
  <si>
    <t xml:space="preserve">LAMBARI D'OESTE</t>
  </si>
  <si>
    <t xml:space="preserve">LAMBARI</t>
  </si>
  <si>
    <t xml:space="preserve">LAMIM</t>
  </si>
  <si>
    <t xml:space="preserve">LANDRI SALES</t>
  </si>
  <si>
    <t xml:space="preserve">LAPAO</t>
  </si>
  <si>
    <t xml:space="preserve">LAPA</t>
  </si>
  <si>
    <t xml:space="preserve">LARANJA DA TERRA</t>
  </si>
  <si>
    <t xml:space="preserve">LARANJAL DO JARI</t>
  </si>
  <si>
    <t xml:space="preserve">LARANJAL PAULISTA</t>
  </si>
  <si>
    <t xml:space="preserve">LARANJAL</t>
  </si>
  <si>
    <t xml:space="preserve">LARANJEIRAS DO SUL</t>
  </si>
  <si>
    <t xml:space="preserve">LARANJEIRAS</t>
  </si>
  <si>
    <t xml:space="preserve">LASSANCE</t>
  </si>
  <si>
    <t xml:space="preserve">LASTRO</t>
  </si>
  <si>
    <t xml:space="preserve">LAURENTINO</t>
  </si>
  <si>
    <t xml:space="preserve">LAURO DE FREITAS</t>
  </si>
  <si>
    <t xml:space="preserve">LAURO MULLER</t>
  </si>
  <si>
    <t xml:space="preserve">LAVANDEIRA</t>
  </si>
  <si>
    <t xml:space="preserve">LAVINIA</t>
  </si>
  <si>
    <t xml:space="preserve">LAVRAS DA MANGABEIRA</t>
  </si>
  <si>
    <t xml:space="preserve">LAVRAS DO SUL</t>
  </si>
  <si>
    <t xml:space="preserve">LAVRAS</t>
  </si>
  <si>
    <t xml:space="preserve">LAVRINHAS</t>
  </si>
  <si>
    <t xml:space="preserve">LEANDRO FERREIRA</t>
  </si>
  <si>
    <t xml:space="preserve">LEBON REGIS</t>
  </si>
  <si>
    <t xml:space="preserve">LEME DO PRADO</t>
  </si>
  <si>
    <t xml:space="preserve">LEME</t>
  </si>
  <si>
    <t xml:space="preserve">LENCOIS PAULISTA</t>
  </si>
  <si>
    <t xml:space="preserve">LENCOIS</t>
  </si>
  <si>
    <t xml:space="preserve">LEOBERTO LEAL</t>
  </si>
  <si>
    <t xml:space="preserve">LEOPOLDINA</t>
  </si>
  <si>
    <t xml:space="preserve">LEOPOLDO DE BULHOES</t>
  </si>
  <si>
    <t xml:space="preserve">LEOPOLIS</t>
  </si>
  <si>
    <t xml:space="preserve">LIBERATO SALZANO</t>
  </si>
  <si>
    <t xml:space="preserve">LIBERDADE</t>
  </si>
  <si>
    <t xml:space="preserve">LICINIO DE ALMEIDA</t>
  </si>
  <si>
    <t xml:space="preserve">LIDIANOPOLIS</t>
  </si>
  <si>
    <t xml:space="preserve">LIMA CAMPOS</t>
  </si>
  <si>
    <t xml:space="preserve">LIMA DUARTE</t>
  </si>
  <si>
    <t xml:space="preserve">LIMEIRA DO OESTE</t>
  </si>
  <si>
    <t xml:space="preserve">LIMEIRA</t>
  </si>
  <si>
    <t xml:space="preserve">LIMOEIRO DE ANADIA</t>
  </si>
  <si>
    <t xml:space="preserve">LIMOEIRO DO AJURU</t>
  </si>
  <si>
    <t xml:space="preserve">LIMOEIRO DO NORTE</t>
  </si>
  <si>
    <t xml:space="preserve">LIMOEIRO</t>
  </si>
  <si>
    <t xml:space="preserve">LINDOESTE</t>
  </si>
  <si>
    <t xml:space="preserve">LINDOIA DO SUL</t>
  </si>
  <si>
    <t xml:space="preserve">LINDOIA</t>
  </si>
  <si>
    <t xml:space="preserve">LINDOLFO COLLOR</t>
  </si>
  <si>
    <t xml:space="preserve">LINHA NOVA</t>
  </si>
  <si>
    <t xml:space="preserve">LINHARES</t>
  </si>
  <si>
    <t xml:space="preserve">LINS</t>
  </si>
  <si>
    <t xml:space="preserve">LIVRAMENTO DO BRUMADO</t>
  </si>
  <si>
    <t xml:space="preserve">LIVRAMENTO</t>
  </si>
  <si>
    <t xml:space="preserve">LIZARDA</t>
  </si>
  <si>
    <t xml:space="preserve">LOANDA</t>
  </si>
  <si>
    <t xml:space="preserve">LOBATO</t>
  </si>
  <si>
    <t xml:space="preserve">LOGRADOURO</t>
  </si>
  <si>
    <t xml:space="preserve">LONDRINA</t>
  </si>
  <si>
    <t xml:space="preserve">LONTRA</t>
  </si>
  <si>
    <t xml:space="preserve">LONTRAS</t>
  </si>
  <si>
    <t xml:space="preserve">LORENA</t>
  </si>
  <si>
    <t xml:space="preserve">LORETO</t>
  </si>
  <si>
    <t xml:space="preserve">LOURDES</t>
  </si>
  <si>
    <t xml:space="preserve">LOUVEIRA</t>
  </si>
  <si>
    <t xml:space="preserve">LUCAS DO RIO VERDE</t>
  </si>
  <si>
    <t xml:space="preserve">LUCELIA</t>
  </si>
  <si>
    <t xml:space="preserve">LUCENA</t>
  </si>
  <si>
    <t xml:space="preserve">LUCIANOPOLIS</t>
  </si>
  <si>
    <t xml:space="preserve">LUCIARA</t>
  </si>
  <si>
    <t xml:space="preserve">LUCRECIA</t>
  </si>
  <si>
    <t xml:space="preserve">LUIS ANTONIO</t>
  </si>
  <si>
    <t xml:space="preserve">LUIS CORREIA</t>
  </si>
  <si>
    <t xml:space="preserve">LUIS DOMINGUES</t>
  </si>
  <si>
    <t xml:space="preserve">LUIS GOMES</t>
  </si>
  <si>
    <t xml:space="preserve">LUISBURGO</t>
  </si>
  <si>
    <t xml:space="preserve">LUISLANDIA</t>
  </si>
  <si>
    <t xml:space="preserve">LUIZ ALVES</t>
  </si>
  <si>
    <t xml:space="preserve">LUIZIANA</t>
  </si>
  <si>
    <t xml:space="preserve">LUIZIANIA</t>
  </si>
  <si>
    <t xml:space="preserve">LUMINARIAS</t>
  </si>
  <si>
    <t xml:space="preserve">LUNARDELLI</t>
  </si>
  <si>
    <t xml:space="preserve">LUPERCIO</t>
  </si>
  <si>
    <t xml:space="preserve">LUPIONOPOLIS</t>
  </si>
  <si>
    <t xml:space="preserve">LUTECIA</t>
  </si>
  <si>
    <t xml:space="preserve">LUZERNA</t>
  </si>
  <si>
    <t xml:space="preserve">LUZIANIA</t>
  </si>
  <si>
    <t xml:space="preserve">LUZILANDIA</t>
  </si>
  <si>
    <t xml:space="preserve">LUZINOPOLIS</t>
  </si>
  <si>
    <t xml:space="preserve">LUZ</t>
  </si>
  <si>
    <t xml:space="preserve">MACAE</t>
  </si>
  <si>
    <t xml:space="preserve">MACAIBA</t>
  </si>
  <si>
    <t xml:space="preserve">MACAJUBA</t>
  </si>
  <si>
    <t xml:space="preserve">MACAMBARA</t>
  </si>
  <si>
    <t xml:space="preserve">MACAMBIRA</t>
  </si>
  <si>
    <t xml:space="preserve">MACAPA</t>
  </si>
  <si>
    <t xml:space="preserve">MACAPARANA</t>
  </si>
  <si>
    <t xml:space="preserve">MACARANI</t>
  </si>
  <si>
    <t xml:space="preserve">MACATUBA</t>
  </si>
  <si>
    <t xml:space="preserve">MACAUBAL</t>
  </si>
  <si>
    <t xml:space="preserve">MACAUBAS</t>
  </si>
  <si>
    <t xml:space="preserve">MACAU</t>
  </si>
  <si>
    <t xml:space="preserve">MACEDONIA</t>
  </si>
  <si>
    <t xml:space="preserve">MACEIO</t>
  </si>
  <si>
    <t xml:space="preserve">MACHACALIS</t>
  </si>
  <si>
    <t xml:space="preserve">MACHADINHO D'OESTE</t>
  </si>
  <si>
    <t xml:space="preserve">MACHADINHO</t>
  </si>
  <si>
    <t xml:space="preserve">MACHADO</t>
  </si>
  <si>
    <t xml:space="preserve">MACHADOS</t>
  </si>
  <si>
    <t xml:space="preserve">MACIEIRA</t>
  </si>
  <si>
    <t xml:space="preserve">MACUCO</t>
  </si>
  <si>
    <t xml:space="preserve">MACURURE</t>
  </si>
  <si>
    <t xml:space="preserve">MADALENA</t>
  </si>
  <si>
    <t xml:space="preserve">MADEIRO</t>
  </si>
  <si>
    <t xml:space="preserve">MADRE DE DEUS DE MINAS</t>
  </si>
  <si>
    <t xml:space="preserve">MADRE DE DEUS</t>
  </si>
  <si>
    <t xml:space="preserve">MAE D'AGUA</t>
  </si>
  <si>
    <t xml:space="preserve">MAE DO RIO</t>
  </si>
  <si>
    <t xml:space="preserve">MAETINGA</t>
  </si>
  <si>
    <t xml:space="preserve">MAFRA</t>
  </si>
  <si>
    <t xml:space="preserve">MAGALHAES BARATA</t>
  </si>
  <si>
    <t xml:space="preserve">MAGALHAES DE ALMEIDA</t>
  </si>
  <si>
    <t xml:space="preserve">MAGDA</t>
  </si>
  <si>
    <t xml:space="preserve">MAGE</t>
  </si>
  <si>
    <t xml:space="preserve">MAIQUINIQUE</t>
  </si>
  <si>
    <t xml:space="preserve">MAIRI</t>
  </si>
  <si>
    <t xml:space="preserve">MAIRINQUE</t>
  </si>
  <si>
    <t xml:space="preserve">MAIRIPORA</t>
  </si>
  <si>
    <t xml:space="preserve">MAIRIPOTABA</t>
  </si>
  <si>
    <t xml:space="preserve">MAJOR GERCINO</t>
  </si>
  <si>
    <t xml:space="preserve">MAJOR ISIDORO</t>
  </si>
  <si>
    <t xml:space="preserve">MAJOR SALES</t>
  </si>
  <si>
    <t xml:space="preserve">MAJOR VIEIRA</t>
  </si>
  <si>
    <t xml:space="preserve">MALACACHETA</t>
  </si>
  <si>
    <t xml:space="preserve">MALHADA DE PEDRAS</t>
  </si>
  <si>
    <t xml:space="preserve">MALHADA DOS BOIS</t>
  </si>
  <si>
    <t xml:space="preserve">MALHADA</t>
  </si>
  <si>
    <t xml:space="preserve">MALHADOR</t>
  </si>
  <si>
    <t xml:space="preserve">MALLET</t>
  </si>
  <si>
    <t xml:space="preserve">MALTA</t>
  </si>
  <si>
    <t xml:space="preserve">MAMANGUAPE</t>
  </si>
  <si>
    <t xml:space="preserve">MAMBAI</t>
  </si>
  <si>
    <t xml:space="preserve">MAMBORE</t>
  </si>
  <si>
    <t xml:space="preserve">MAMONAS</t>
  </si>
  <si>
    <t xml:space="preserve">MAMPITUBA</t>
  </si>
  <si>
    <t xml:space="preserve">MANACAPURU</t>
  </si>
  <si>
    <t xml:space="preserve">MANAIRA</t>
  </si>
  <si>
    <t xml:space="preserve">MANAQUIRI</t>
  </si>
  <si>
    <t xml:space="preserve">MANARI</t>
  </si>
  <si>
    <t xml:space="preserve">MANAUS</t>
  </si>
  <si>
    <t xml:space="preserve">MANCIO LIMA</t>
  </si>
  <si>
    <t xml:space="preserve">MANDAGUACU</t>
  </si>
  <si>
    <t xml:space="preserve">MANDAGUARI</t>
  </si>
  <si>
    <t xml:space="preserve">MANDIRITUBA</t>
  </si>
  <si>
    <t xml:space="preserve">MANDURI</t>
  </si>
  <si>
    <t xml:space="preserve">MANFRINOPOLIS</t>
  </si>
  <si>
    <t xml:space="preserve">MANGA</t>
  </si>
  <si>
    <t xml:space="preserve">MANGARATIBA</t>
  </si>
  <si>
    <t xml:space="preserve">MANGUEIRINHA</t>
  </si>
  <si>
    <t xml:space="preserve">MANHUACU</t>
  </si>
  <si>
    <t xml:space="preserve">MANHUMIRIM</t>
  </si>
  <si>
    <t xml:space="preserve">MANICORE</t>
  </si>
  <si>
    <t xml:space="preserve">MANOEL EMIDIO</t>
  </si>
  <si>
    <t xml:space="preserve">MANOEL RIBAS</t>
  </si>
  <si>
    <t xml:space="preserve">MANOEL URBANO</t>
  </si>
  <si>
    <t xml:space="preserve">MANOEL VIANA</t>
  </si>
  <si>
    <t xml:space="preserve">MANOEL VITORINO</t>
  </si>
  <si>
    <t xml:space="preserve">MANSIDAO</t>
  </si>
  <si>
    <t xml:space="preserve">MANTENA</t>
  </si>
  <si>
    <t xml:space="preserve">MANTENOPOLIS</t>
  </si>
  <si>
    <t xml:space="preserve">MAQUINE</t>
  </si>
  <si>
    <t xml:space="preserve">MAR DE ESPANHA</t>
  </si>
  <si>
    <t xml:space="preserve">MAR VERMELHO</t>
  </si>
  <si>
    <t xml:space="preserve">MARA ROSA</t>
  </si>
  <si>
    <t xml:space="preserve">MARAA</t>
  </si>
  <si>
    <t xml:space="preserve">MARABA PAULISTA</t>
  </si>
  <si>
    <t xml:space="preserve">MARABA</t>
  </si>
  <si>
    <t xml:space="preserve">MARACACUME</t>
  </si>
  <si>
    <t xml:space="preserve">MARACAI</t>
  </si>
  <si>
    <t xml:space="preserve">MARACAJA</t>
  </si>
  <si>
    <t xml:space="preserve">MARACAJU</t>
  </si>
  <si>
    <t xml:space="preserve">MARACANA</t>
  </si>
  <si>
    <t xml:space="preserve">MARACANAU</t>
  </si>
  <si>
    <t xml:space="preserve">MARACAS</t>
  </si>
  <si>
    <t xml:space="preserve">MARAGOGI</t>
  </si>
  <si>
    <t xml:space="preserve">MARAGOGIPE</t>
  </si>
  <si>
    <t xml:space="preserve">MARAIAL</t>
  </si>
  <si>
    <t xml:space="preserve">MARAJA DO SENA</t>
  </si>
  <si>
    <t xml:space="preserve">MARANGUAPE</t>
  </si>
  <si>
    <t xml:space="preserve">MARANHAOZINHO</t>
  </si>
  <si>
    <t xml:space="preserve">MARAPANIM</t>
  </si>
  <si>
    <t xml:space="preserve">MARAPOAMA</t>
  </si>
  <si>
    <t xml:space="preserve">MARATAIZES</t>
  </si>
  <si>
    <t xml:space="preserve">MARATA</t>
  </si>
  <si>
    <t xml:space="preserve">MARAU</t>
  </si>
  <si>
    <t xml:space="preserve">MARAVILHA</t>
  </si>
  <si>
    <t xml:space="preserve">MARAVILHAS</t>
  </si>
  <si>
    <t xml:space="preserve">MARCACAO</t>
  </si>
  <si>
    <t xml:space="preserve">MARCELANDIA</t>
  </si>
  <si>
    <t xml:space="preserve">MARCELINO RAMOS</t>
  </si>
  <si>
    <t xml:space="preserve">MARCELINO VIEIRA</t>
  </si>
  <si>
    <t xml:space="preserve">MARCIONILIO SOUZA</t>
  </si>
  <si>
    <t xml:space="preserve">MARCO</t>
  </si>
  <si>
    <t xml:space="preserve">MARCOLANDIA</t>
  </si>
  <si>
    <t xml:space="preserve">MARCOS PARENTE</t>
  </si>
  <si>
    <t xml:space="preserve">MARECHAL CANDIDO RONDON</t>
  </si>
  <si>
    <t xml:space="preserve">MARECHAL DEODORO</t>
  </si>
  <si>
    <t xml:space="preserve">MARECHAL FLORIANO</t>
  </si>
  <si>
    <t xml:space="preserve">MARECHAL THAUMATURGO</t>
  </si>
  <si>
    <t xml:space="preserve">MAREMA</t>
  </si>
  <si>
    <t xml:space="preserve">MARIA DA FE</t>
  </si>
  <si>
    <t xml:space="preserve">MARIA HELENA</t>
  </si>
  <si>
    <t xml:space="preserve">MARIALVA</t>
  </si>
  <si>
    <t xml:space="preserve">MARIANA PIMENTEL</t>
  </si>
  <si>
    <t xml:space="preserve">MARIANA</t>
  </si>
  <si>
    <t xml:space="preserve">MARIANO MORO</t>
  </si>
  <si>
    <t xml:space="preserve">MARIANOPOLIS DO TOCANTINS</t>
  </si>
  <si>
    <t xml:space="preserve">MARIAPOLIS</t>
  </si>
  <si>
    <t xml:space="preserve">MARIBONDO</t>
  </si>
  <si>
    <t xml:space="preserve">MARICA</t>
  </si>
  <si>
    <t xml:space="preserve">MARILAC</t>
  </si>
  <si>
    <t xml:space="preserve">MARILANDIA DO SUL</t>
  </si>
  <si>
    <t xml:space="preserve">MARILANDIA</t>
  </si>
  <si>
    <t xml:space="preserve">MARILENA</t>
  </si>
  <si>
    <t xml:space="preserve">MARILIA</t>
  </si>
  <si>
    <t xml:space="preserve">MARILUZ</t>
  </si>
  <si>
    <t xml:space="preserve">MARINGA</t>
  </si>
  <si>
    <t xml:space="preserve">MARINOPOLIS</t>
  </si>
  <si>
    <t xml:space="preserve">MARIO CAMPOS</t>
  </si>
  <si>
    <t xml:space="preserve">MARIOPOLIS</t>
  </si>
  <si>
    <t xml:space="preserve">MARIPA DE MINAS</t>
  </si>
  <si>
    <t xml:space="preserve">MARIPA</t>
  </si>
  <si>
    <t xml:space="preserve">MARI</t>
  </si>
  <si>
    <t xml:space="preserve">MARITUBA</t>
  </si>
  <si>
    <t xml:space="preserve">MARIZOPOLIS</t>
  </si>
  <si>
    <t xml:space="preserve">MARLIERIA</t>
  </si>
  <si>
    <t xml:space="preserve">MARMELEIRO</t>
  </si>
  <si>
    <t xml:space="preserve">MARMELOPOLIS</t>
  </si>
  <si>
    <t xml:space="preserve">MARQUES DE SOUZA</t>
  </si>
  <si>
    <t xml:space="preserve">MARQUINHO</t>
  </si>
  <si>
    <t xml:space="preserve">MARTINHO CAMPOS</t>
  </si>
  <si>
    <t xml:space="preserve">MARTINOPOLE</t>
  </si>
  <si>
    <t xml:space="preserve">MARTINOPOLIS</t>
  </si>
  <si>
    <t xml:space="preserve">MARTINS SOARES</t>
  </si>
  <si>
    <t xml:space="preserve">MARTINS</t>
  </si>
  <si>
    <t xml:space="preserve">MARUIM</t>
  </si>
  <si>
    <t xml:space="preserve">MARUMBI</t>
  </si>
  <si>
    <t xml:space="preserve">MARZAGAO</t>
  </si>
  <si>
    <t xml:space="preserve">MASCOTE</t>
  </si>
  <si>
    <t xml:space="preserve">MASSAPE DO PIAUI</t>
  </si>
  <si>
    <t xml:space="preserve">MASSAPE</t>
  </si>
  <si>
    <t xml:space="preserve">MASSARANDUBA</t>
  </si>
  <si>
    <t xml:space="preserve">MATA DE SAO JOAO</t>
  </si>
  <si>
    <t xml:space="preserve">MATA GRANDE</t>
  </si>
  <si>
    <t xml:space="preserve">MATA ROMA</t>
  </si>
  <si>
    <t xml:space="preserve">MATA VERDE</t>
  </si>
  <si>
    <t xml:space="preserve">MATAO</t>
  </si>
  <si>
    <t xml:space="preserve">MATARACA</t>
  </si>
  <si>
    <t xml:space="preserve">MATA</t>
  </si>
  <si>
    <t xml:space="preserve">MATEIROS</t>
  </si>
  <si>
    <t xml:space="preserve">MATELANDIA</t>
  </si>
  <si>
    <t xml:space="preserve">MATERLANDIA</t>
  </si>
  <si>
    <t xml:space="preserve">MATEUS LEME</t>
  </si>
  <si>
    <t xml:space="preserve">MATHIAS LOBATO</t>
  </si>
  <si>
    <t xml:space="preserve">MATIAS BARBOSA</t>
  </si>
  <si>
    <t xml:space="preserve">MATIAS CARDOSO</t>
  </si>
  <si>
    <t xml:space="preserve">MATIAS OLIMPIO</t>
  </si>
  <si>
    <t xml:space="preserve">MATINA</t>
  </si>
  <si>
    <t xml:space="preserve">MATINHA</t>
  </si>
  <si>
    <t xml:space="preserve">MATINHAS</t>
  </si>
  <si>
    <t xml:space="preserve">MATINHOS</t>
  </si>
  <si>
    <t xml:space="preserve">MATIPO</t>
  </si>
  <si>
    <t xml:space="preserve">MATO CASTELHANO</t>
  </si>
  <si>
    <t xml:space="preserve">MATO GROSSO</t>
  </si>
  <si>
    <t xml:space="preserve">MATO LEITAO</t>
  </si>
  <si>
    <t xml:space="preserve">MATO RICO</t>
  </si>
  <si>
    <t xml:space="preserve">MATO VERDE</t>
  </si>
  <si>
    <t xml:space="preserve">MATOES DO NORTE</t>
  </si>
  <si>
    <t xml:space="preserve">MATOES</t>
  </si>
  <si>
    <t xml:space="preserve">MATOS COSTA</t>
  </si>
  <si>
    <t xml:space="preserve">MATOZINHOS</t>
  </si>
  <si>
    <t xml:space="preserve">MATRINCHA</t>
  </si>
  <si>
    <t xml:space="preserve">MATRIZ DE CAMARAGIBE</t>
  </si>
  <si>
    <t xml:space="preserve">MATUPA</t>
  </si>
  <si>
    <t xml:space="preserve">MATUREIA</t>
  </si>
  <si>
    <t xml:space="preserve">MATUTINA</t>
  </si>
  <si>
    <t xml:space="preserve">MAUA DA SERRA</t>
  </si>
  <si>
    <t xml:space="preserve">MAUA</t>
  </si>
  <si>
    <t xml:space="preserve">MAUES</t>
  </si>
  <si>
    <t xml:space="preserve">MAURILANDIA DO TOCANTINS</t>
  </si>
  <si>
    <t xml:space="preserve">MAURILANDIA</t>
  </si>
  <si>
    <t xml:space="preserve">MAURITI</t>
  </si>
  <si>
    <t xml:space="preserve">MAXARANGUAPE</t>
  </si>
  <si>
    <t xml:space="preserve">MAXIMILIANO DE ALMEIDA</t>
  </si>
  <si>
    <t xml:space="preserve">MAZAGAO</t>
  </si>
  <si>
    <t xml:space="preserve">MEDEIROS NETO</t>
  </si>
  <si>
    <t xml:space="preserve">MEDEIROS</t>
  </si>
  <si>
    <t xml:space="preserve">MEDIANEIRA</t>
  </si>
  <si>
    <t xml:space="preserve">MEDICILANDIA</t>
  </si>
  <si>
    <t xml:space="preserve">MEDINA</t>
  </si>
  <si>
    <t xml:space="preserve">MELEIRO</t>
  </si>
  <si>
    <t xml:space="preserve">MELGACO</t>
  </si>
  <si>
    <t xml:space="preserve">MENDES PIMENTEL</t>
  </si>
  <si>
    <t xml:space="preserve">MENDES</t>
  </si>
  <si>
    <t xml:space="preserve">MENDONCA</t>
  </si>
  <si>
    <t xml:space="preserve">MERCEDES</t>
  </si>
  <si>
    <t xml:space="preserve">MERCES</t>
  </si>
  <si>
    <t xml:space="preserve">MERIDIANO</t>
  </si>
  <si>
    <t xml:space="preserve">MERUOCA</t>
  </si>
  <si>
    <t xml:space="preserve">MESOPOLIS</t>
  </si>
  <si>
    <t xml:space="preserve">MESQUITA</t>
  </si>
  <si>
    <t xml:space="preserve">MESSIAS TARGINO</t>
  </si>
  <si>
    <t xml:space="preserve">MESSIAS</t>
  </si>
  <si>
    <t xml:space="preserve">MIGUEL ALVES</t>
  </si>
  <si>
    <t xml:space="preserve">MIGUEL CALMON</t>
  </si>
  <si>
    <t xml:space="preserve">MIGUEL LEAO</t>
  </si>
  <si>
    <t xml:space="preserve">MIGUEL PEREIRA</t>
  </si>
  <si>
    <t xml:space="preserve">MIGUELOPOLIS</t>
  </si>
  <si>
    <t xml:space="preserve">MILAGRES DO MARANHAO</t>
  </si>
  <si>
    <t xml:space="preserve">MILAGRES</t>
  </si>
  <si>
    <t xml:space="preserve">MILHA</t>
  </si>
  <si>
    <t xml:space="preserve">MILTON BRANDAO</t>
  </si>
  <si>
    <t xml:space="preserve">MIMOSO DE GOIAS</t>
  </si>
  <si>
    <t xml:space="preserve">MIMOSO DO SUL</t>
  </si>
  <si>
    <t xml:space="preserve">MINACU</t>
  </si>
  <si>
    <t xml:space="preserve">MINADOR DO NEGRAO</t>
  </si>
  <si>
    <t xml:space="preserve">MINAS DO LEAO</t>
  </si>
  <si>
    <t xml:space="preserve">MINAS NOVAS</t>
  </si>
  <si>
    <t xml:space="preserve">MINDURI</t>
  </si>
  <si>
    <t xml:space="preserve">MINEIROS DO TIETE</t>
  </si>
  <si>
    <t xml:space="preserve">MINEIROS</t>
  </si>
  <si>
    <t xml:space="preserve">MINISTRO ANDREAZZA</t>
  </si>
  <si>
    <t xml:space="preserve">MIRA ESTRELA</t>
  </si>
  <si>
    <t xml:space="preserve">MIRABELA</t>
  </si>
  <si>
    <t xml:space="preserve">MIRACATU</t>
  </si>
  <si>
    <t xml:space="preserve">MIRACEMA DO TOCANTINS</t>
  </si>
  <si>
    <t xml:space="preserve">MIRACEMA</t>
  </si>
  <si>
    <t xml:space="preserve">MIRADOR</t>
  </si>
  <si>
    <t xml:space="preserve">MIRADOURO</t>
  </si>
  <si>
    <t xml:space="preserve">MIRAGUAI</t>
  </si>
  <si>
    <t xml:space="preserve">MIRAIMA</t>
  </si>
  <si>
    <t xml:space="preserve">MIRAI</t>
  </si>
  <si>
    <t xml:space="preserve">MIRANDA DO NORTE</t>
  </si>
  <si>
    <t xml:space="preserve">MIRANDA</t>
  </si>
  <si>
    <t xml:space="preserve">MIRANDIBA</t>
  </si>
  <si>
    <t xml:space="preserve">MIRANDOPOLIS</t>
  </si>
  <si>
    <t xml:space="preserve">MIRANGABA</t>
  </si>
  <si>
    <t xml:space="preserve">MIRANORTE</t>
  </si>
  <si>
    <t xml:space="preserve">MIRANTE DA SERRA</t>
  </si>
  <si>
    <t xml:space="preserve">MIRANTE DO PARANAPANEMA</t>
  </si>
  <si>
    <t xml:space="preserve">MIRANTE</t>
  </si>
  <si>
    <t xml:space="preserve">MIRASELVA</t>
  </si>
  <si>
    <t xml:space="preserve">MIRASSOL D'OESTE</t>
  </si>
  <si>
    <t xml:space="preserve">MIRASSOLANDIA</t>
  </si>
  <si>
    <t xml:space="preserve">MIRASSOL</t>
  </si>
  <si>
    <t xml:space="preserve">MIRAVANIA</t>
  </si>
  <si>
    <t xml:space="preserve">MIRIM DOCE</t>
  </si>
  <si>
    <t xml:space="preserve">MIRINZAL</t>
  </si>
  <si>
    <t xml:space="preserve">MISSAL</t>
  </si>
  <si>
    <t xml:space="preserve">MISSAO VELHA</t>
  </si>
  <si>
    <t xml:space="preserve">MOCAJUBA</t>
  </si>
  <si>
    <t xml:space="preserve">MOCOCA</t>
  </si>
  <si>
    <t xml:space="preserve">MODELO</t>
  </si>
  <si>
    <t xml:space="preserve">MOEDA</t>
  </si>
  <si>
    <t xml:space="preserve">MOEMA</t>
  </si>
  <si>
    <t xml:space="preserve">MOGEIRO</t>
  </si>
  <si>
    <t xml:space="preserve">MOGII-GUACU</t>
  </si>
  <si>
    <t xml:space="preserve">MOIPORA</t>
  </si>
  <si>
    <t xml:space="preserve">MOITA BONITA</t>
  </si>
  <si>
    <t xml:space="preserve">MOJI DAS CRUZES</t>
  </si>
  <si>
    <t xml:space="preserve">MOJI-MIRIM</t>
  </si>
  <si>
    <t xml:space="preserve">MOJU</t>
  </si>
  <si>
    <t xml:space="preserve">MOMBACA</t>
  </si>
  <si>
    <t xml:space="preserve">MOMBUCA</t>
  </si>
  <si>
    <t xml:space="preserve">MONCAO</t>
  </si>
  <si>
    <t xml:space="preserve">MONCOES</t>
  </si>
  <si>
    <t xml:space="preserve">MONDAI</t>
  </si>
  <si>
    <t xml:space="preserve">MONGAGUA</t>
  </si>
  <si>
    <t xml:space="preserve">MONJOLOS</t>
  </si>
  <si>
    <t xml:space="preserve">MONSENHOR GIL</t>
  </si>
  <si>
    <t xml:space="preserve">MONSENHOR HIPOLITO</t>
  </si>
  <si>
    <t xml:space="preserve">MONSENHOR PAULO</t>
  </si>
  <si>
    <t xml:space="preserve">MONSENHOR TABOSA</t>
  </si>
  <si>
    <t xml:space="preserve">MONTADAS</t>
  </si>
  <si>
    <t xml:space="preserve">MONTALVANIA</t>
  </si>
  <si>
    <t xml:space="preserve">MONTANHA</t>
  </si>
  <si>
    <t xml:space="preserve">MONTANHAS</t>
  </si>
  <si>
    <t xml:space="preserve">MONTAURI</t>
  </si>
  <si>
    <t xml:space="preserve">MONTE ALEGRE DE GOIAS</t>
  </si>
  <si>
    <t xml:space="preserve">MONTE ALEGRE DE MINAS</t>
  </si>
  <si>
    <t xml:space="preserve">MONTE ALEGRE DE SERGIPE</t>
  </si>
  <si>
    <t xml:space="preserve">MONTE ALEGRE DO PIAUI</t>
  </si>
  <si>
    <t xml:space="preserve">MONTE ALEGRE DO SUL</t>
  </si>
  <si>
    <t xml:space="preserve">MONTE ALEGRE DOS CAMPOS</t>
  </si>
  <si>
    <t xml:space="preserve">MONTE ALEGRE</t>
  </si>
  <si>
    <t xml:space="preserve">MONTE ALTO</t>
  </si>
  <si>
    <t xml:space="preserve">MONTE APRAZIVEL</t>
  </si>
  <si>
    <t xml:space="preserve">MONTE AZUL PAULISTA</t>
  </si>
  <si>
    <t xml:space="preserve">MONTE AZUL</t>
  </si>
  <si>
    <t xml:space="preserve">MONTE BELO DO SUL</t>
  </si>
  <si>
    <t xml:space="preserve">MONTE BELO</t>
  </si>
  <si>
    <t xml:space="preserve">MONTE CARLO</t>
  </si>
  <si>
    <t xml:space="preserve">MONTE CARMELO</t>
  </si>
  <si>
    <t xml:space="preserve">MONTE CASTELO</t>
  </si>
  <si>
    <t xml:space="preserve">MONTE DAS GAMELEIRAS</t>
  </si>
  <si>
    <t xml:space="preserve">MONTE DO CARMO</t>
  </si>
  <si>
    <t xml:space="preserve">MONTE FORMOSO</t>
  </si>
  <si>
    <t xml:space="preserve">MONTE HOREBE</t>
  </si>
  <si>
    <t xml:space="preserve">MONTE MOR</t>
  </si>
  <si>
    <t xml:space="preserve">MONTE NEGRO</t>
  </si>
  <si>
    <t xml:space="preserve">MONTE SANTO DE MINAS</t>
  </si>
  <si>
    <t xml:space="preserve">MONTE SANTO DO TOCANTINS</t>
  </si>
  <si>
    <t xml:space="preserve">MONTE SANTO</t>
  </si>
  <si>
    <t xml:space="preserve">MONTE SIAO</t>
  </si>
  <si>
    <t xml:space="preserve">MONTEIRO LOBATO</t>
  </si>
  <si>
    <t xml:space="preserve">MONTEIRO</t>
  </si>
  <si>
    <t xml:space="preserve">MONTEIROPOLIS</t>
  </si>
  <si>
    <t xml:space="preserve">MONTENEGRO</t>
  </si>
  <si>
    <t xml:space="preserve">MONTES ALTOS</t>
  </si>
  <si>
    <t xml:space="preserve">MONTES CLAROS DE GOIAS</t>
  </si>
  <si>
    <t xml:space="preserve">MONTES CLAROS</t>
  </si>
  <si>
    <t xml:space="preserve">MONTEZUMA</t>
  </si>
  <si>
    <t xml:space="preserve">MONTIVIDIU DO NORTE</t>
  </si>
  <si>
    <t xml:space="preserve">MONTIVIDIU</t>
  </si>
  <si>
    <t xml:space="preserve">MORADA NOVA DE MINAS</t>
  </si>
  <si>
    <t xml:space="preserve">MORADA NOVA</t>
  </si>
  <si>
    <t xml:space="preserve">MORAUJO</t>
  </si>
  <si>
    <t xml:space="preserve">MOREILANDIA</t>
  </si>
  <si>
    <t xml:space="preserve">MOREIRA SALES</t>
  </si>
  <si>
    <t xml:space="preserve">MORENO</t>
  </si>
  <si>
    <t xml:space="preserve">MORMACO</t>
  </si>
  <si>
    <t xml:space="preserve">MORPARA</t>
  </si>
  <si>
    <t xml:space="preserve">MORRETES</t>
  </si>
  <si>
    <t xml:space="preserve">MORRINHOS DO SUL</t>
  </si>
  <si>
    <t xml:space="preserve">MORRINHOS</t>
  </si>
  <si>
    <t xml:space="preserve">MORRO AGUDO DE GOIAS</t>
  </si>
  <si>
    <t xml:space="preserve">MORRO AGUDO</t>
  </si>
  <si>
    <t xml:space="preserve">MORRO CABECA NO TEMPO</t>
  </si>
  <si>
    <t xml:space="preserve">MORRO DA FUMACA</t>
  </si>
  <si>
    <t xml:space="preserve">MORRO DA GARCA</t>
  </si>
  <si>
    <t xml:space="preserve">MORRO DO CHAPEU DO PIAUI</t>
  </si>
  <si>
    <t xml:space="preserve">MORRO DO CHAPEU</t>
  </si>
  <si>
    <t xml:space="preserve">MORRO DO PILAR</t>
  </si>
  <si>
    <t xml:space="preserve">MORRO GRANDE</t>
  </si>
  <si>
    <t xml:space="preserve">MORRO REDONDO</t>
  </si>
  <si>
    <t xml:space="preserve">MORRO REUTER</t>
  </si>
  <si>
    <t xml:space="preserve">MORROS</t>
  </si>
  <si>
    <t xml:space="preserve">MORTUGABA</t>
  </si>
  <si>
    <t xml:space="preserve">MORUNGABA</t>
  </si>
  <si>
    <t xml:space="preserve">MOSQUITO</t>
  </si>
  <si>
    <t xml:space="preserve">MOSSAMEDES</t>
  </si>
  <si>
    <t xml:space="preserve">MOSSORO</t>
  </si>
  <si>
    <t xml:space="preserve">MOSTARDAS</t>
  </si>
  <si>
    <t xml:space="preserve">MOTUCA</t>
  </si>
  <si>
    <t xml:space="preserve">MOZARLANDIA</t>
  </si>
  <si>
    <t xml:space="preserve">MUANA</t>
  </si>
  <si>
    <t xml:space="preserve">MUCAJAI</t>
  </si>
  <si>
    <t xml:space="preserve">MUCAMBO</t>
  </si>
  <si>
    <t xml:space="preserve">MUCUGE</t>
  </si>
  <si>
    <t xml:space="preserve">MUCUM</t>
  </si>
  <si>
    <t xml:space="preserve">MUCURI</t>
  </si>
  <si>
    <t xml:space="preserve">MUCURICI</t>
  </si>
  <si>
    <t xml:space="preserve">MUITOS CAPOES</t>
  </si>
  <si>
    <t xml:space="preserve">MULITERNO</t>
  </si>
  <si>
    <t xml:space="preserve">MULUNGU DO MORRO</t>
  </si>
  <si>
    <t xml:space="preserve">MULUNGU</t>
  </si>
  <si>
    <t xml:space="preserve">MUNDO NOVO</t>
  </si>
  <si>
    <t xml:space="preserve">MUNHOZ DE MELO</t>
  </si>
  <si>
    <t xml:space="preserve">MUNHOZ</t>
  </si>
  <si>
    <t xml:space="preserve">MUNIZ FERREIRA</t>
  </si>
  <si>
    <t xml:space="preserve">MUNIZ FREIRE</t>
  </si>
  <si>
    <t xml:space="preserve">MUQUEM DE SAO FRANCISCO</t>
  </si>
  <si>
    <t xml:space="preserve">MUQUI</t>
  </si>
  <si>
    <t xml:space="preserve">MURIAE</t>
  </si>
  <si>
    <t xml:space="preserve">MURIBECA</t>
  </si>
  <si>
    <t xml:space="preserve">MURICI DOS PORTELAS</t>
  </si>
  <si>
    <t xml:space="preserve">MURICI</t>
  </si>
  <si>
    <t xml:space="preserve">MURICILANDIA</t>
  </si>
  <si>
    <t xml:space="preserve">MURITIBA</t>
  </si>
  <si>
    <t xml:space="preserve">MURUTINGA DO SUL</t>
  </si>
  <si>
    <t xml:space="preserve">MUTUIPE</t>
  </si>
  <si>
    <t xml:space="preserve">MUTUM</t>
  </si>
  <si>
    <t xml:space="preserve">MUTUNOPOLIS</t>
  </si>
  <si>
    <t xml:space="preserve">MUZAMBINHO</t>
  </si>
  <si>
    <t xml:space="preserve">NACIP RAYDAN</t>
  </si>
  <si>
    <t xml:space="preserve">NANTES</t>
  </si>
  <si>
    <t xml:space="preserve">NANUQUE</t>
  </si>
  <si>
    <t xml:space="preserve">NAO-ME-TOQUE</t>
  </si>
  <si>
    <t xml:space="preserve">NAQUE</t>
  </si>
  <si>
    <t xml:space="preserve">NARANDIBA</t>
  </si>
  <si>
    <t xml:space="preserve">NATALANDIA</t>
  </si>
  <si>
    <t xml:space="preserve">NATAL</t>
  </si>
  <si>
    <t xml:space="preserve">NATERCIA</t>
  </si>
  <si>
    <t xml:space="preserve">NATIVIDADE DA SERRA</t>
  </si>
  <si>
    <t xml:space="preserve">NATIVIDADE</t>
  </si>
  <si>
    <t xml:space="preserve">NATUBA</t>
  </si>
  <si>
    <t xml:space="preserve">NAVEGANTES</t>
  </si>
  <si>
    <t xml:space="preserve">NAVIRAI</t>
  </si>
  <si>
    <t xml:space="preserve">NAZARE DA MATA</t>
  </si>
  <si>
    <t xml:space="preserve">NAZARE DO PIAUI</t>
  </si>
  <si>
    <t xml:space="preserve">NAZARE PAULISTA</t>
  </si>
  <si>
    <t xml:space="preserve">NAZARE</t>
  </si>
  <si>
    <t xml:space="preserve">NAZARENO</t>
  </si>
  <si>
    <t xml:space="preserve">NAZAREZINHO</t>
  </si>
  <si>
    <t xml:space="preserve">NAZARIO</t>
  </si>
  <si>
    <t xml:space="preserve">NEOPOLIS</t>
  </si>
  <si>
    <t xml:space="preserve">NEPOMUCENO</t>
  </si>
  <si>
    <t xml:space="preserve">NEROPOLIS</t>
  </si>
  <si>
    <t xml:space="preserve">NEVES PAULISTA</t>
  </si>
  <si>
    <t xml:space="preserve">NHAMUNDA</t>
  </si>
  <si>
    <t xml:space="preserve">NHANDEARA</t>
  </si>
  <si>
    <t xml:space="preserve">NICOLAU VERGUEIRO</t>
  </si>
  <si>
    <t xml:space="preserve">NILO PECANHA</t>
  </si>
  <si>
    <t xml:space="preserve">NILOPOLIS</t>
  </si>
  <si>
    <t xml:space="preserve">NINA RODRIGUES</t>
  </si>
  <si>
    <t xml:space="preserve">NINHEIRA</t>
  </si>
  <si>
    <t xml:space="preserve">NIOAQUE</t>
  </si>
  <si>
    <t xml:space="preserve">NIPOA</t>
  </si>
  <si>
    <t xml:space="preserve">NIQUELANDIA</t>
  </si>
  <si>
    <t xml:space="preserve">NISIA FLORESTA</t>
  </si>
  <si>
    <t xml:space="preserve">NITEROI</t>
  </si>
  <si>
    <t xml:space="preserve">NOBRES</t>
  </si>
  <si>
    <t xml:space="preserve">NONOAI</t>
  </si>
  <si>
    <t xml:space="preserve">NORDESTINA</t>
  </si>
  <si>
    <t xml:space="preserve">NORMANDIA</t>
  </si>
  <si>
    <t xml:space="preserve">NORTELANDIA</t>
  </si>
  <si>
    <t xml:space="preserve">NOSSA SENHORA APARECIDA</t>
  </si>
  <si>
    <t xml:space="preserve">NOSSA SENHORA DA GLORIA</t>
  </si>
  <si>
    <t xml:space="preserve">NOSSA SENHORA DAS DORES</t>
  </si>
  <si>
    <t xml:space="preserve">NOSSA SENHORA DAS GRACAS</t>
  </si>
  <si>
    <t xml:space="preserve">NOSSA SENHORA DE LOURDES</t>
  </si>
  <si>
    <t xml:space="preserve">NOSSA SENHORA DE NAZARE</t>
  </si>
  <si>
    <t xml:space="preserve">NOSSA SENHORA DO LIVRAMENTO</t>
  </si>
  <si>
    <t xml:space="preserve">NOSSA SENHORA DO SOCORRO</t>
  </si>
  <si>
    <t xml:space="preserve">NOSSA SENHORA DOS REMEDIOS</t>
  </si>
  <si>
    <t xml:space="preserve">NOVA ALIANCA DO IVAI</t>
  </si>
  <si>
    <t xml:space="preserve">NOVA ALIANCA</t>
  </si>
  <si>
    <t xml:space="preserve">NOVA ALVORADA DO SUL</t>
  </si>
  <si>
    <t xml:space="preserve">NOVA ALVORADA</t>
  </si>
  <si>
    <t xml:space="preserve">NOVA AMERICA DA COLINA</t>
  </si>
  <si>
    <t xml:space="preserve">NOVA AMERICA</t>
  </si>
  <si>
    <t xml:space="preserve">NOVA ANDRADINA</t>
  </si>
  <si>
    <t xml:space="preserve">NOVA ARACA</t>
  </si>
  <si>
    <t xml:space="preserve">NOVA AURORA</t>
  </si>
  <si>
    <t xml:space="preserve">NOVA BANDEIRANTES</t>
  </si>
  <si>
    <t xml:space="preserve">NOVA BASSANO</t>
  </si>
  <si>
    <t xml:space="preserve">NOVA BELEM</t>
  </si>
  <si>
    <t xml:space="preserve">NOVA BOA VISTA</t>
  </si>
  <si>
    <t xml:space="preserve">NOVA BRASILANDIA D'OESTE</t>
  </si>
  <si>
    <t xml:space="preserve">NOVA BRASILANDIA</t>
  </si>
  <si>
    <t xml:space="preserve">NOVA BRESCIA</t>
  </si>
  <si>
    <t xml:space="preserve">NOVA CAMPINA</t>
  </si>
  <si>
    <t xml:space="preserve">NOVA CANAA DO NORTE</t>
  </si>
  <si>
    <t xml:space="preserve">NOVA CANAA PAULISTA</t>
  </si>
  <si>
    <t xml:space="preserve">NOVA CANAA</t>
  </si>
  <si>
    <t xml:space="preserve">NOVA CANDELARIA</t>
  </si>
  <si>
    <t xml:space="preserve">NOVA CANTU</t>
  </si>
  <si>
    <t xml:space="preserve">NOVA CASTILHO</t>
  </si>
  <si>
    <t xml:space="preserve">NOVA COLINAS</t>
  </si>
  <si>
    <t xml:space="preserve">NOVA CRIXAS</t>
  </si>
  <si>
    <t xml:space="preserve">NOVA CRUZ</t>
  </si>
  <si>
    <t xml:space="preserve">NOVA ERA</t>
  </si>
  <si>
    <t xml:space="preserve">NOVA ERECHIM</t>
  </si>
  <si>
    <t xml:space="preserve">NOVA ESPERANCA DO PIRIA</t>
  </si>
  <si>
    <t xml:space="preserve">NOVA ESPERANCA DO SUDOESTE</t>
  </si>
  <si>
    <t xml:space="preserve">NOVA ESPERANCA DO SUL</t>
  </si>
  <si>
    <t xml:space="preserve">NOVA ESPERANCA</t>
  </si>
  <si>
    <t xml:space="preserve">NOVA EUROPA</t>
  </si>
  <si>
    <t xml:space="preserve">NOVA FATIMA</t>
  </si>
  <si>
    <t xml:space="preserve">NOVA FLORESTA</t>
  </si>
  <si>
    <t xml:space="preserve">NOVA FRIBURGO</t>
  </si>
  <si>
    <t xml:space="preserve">NOVA GLORIA</t>
  </si>
  <si>
    <t xml:space="preserve">NOVA GRANADA</t>
  </si>
  <si>
    <t xml:space="preserve">NOVA GUARITA</t>
  </si>
  <si>
    <t xml:space="preserve">NOVA GUATAPORANGA</t>
  </si>
  <si>
    <t xml:space="preserve">NOVA HARTZ</t>
  </si>
  <si>
    <t xml:space="preserve">NOVA IBIA</t>
  </si>
  <si>
    <t xml:space="preserve">NOVA IGUACU DE GOIAS</t>
  </si>
  <si>
    <t xml:space="preserve">NOVA IGUACU</t>
  </si>
  <si>
    <t xml:space="preserve">NOVA INDEPENDENCIA</t>
  </si>
  <si>
    <t xml:space="preserve">NOVA IORQUE</t>
  </si>
  <si>
    <t xml:space="preserve">NOVA IPIXUNA</t>
  </si>
  <si>
    <t xml:space="preserve">NOVA ITABERABA</t>
  </si>
  <si>
    <t xml:space="preserve">NOVA ITARANA</t>
  </si>
  <si>
    <t xml:space="preserve">NOVA LACERDA</t>
  </si>
  <si>
    <t xml:space="preserve">NOVA LARANJEIRAS</t>
  </si>
  <si>
    <t xml:space="preserve">NOVA LIMA</t>
  </si>
  <si>
    <t xml:space="preserve">NOVA LONDRINA</t>
  </si>
  <si>
    <t xml:space="preserve">NOVA LUZITANIA</t>
  </si>
  <si>
    <t xml:space="preserve">NOVA MAMORE</t>
  </si>
  <si>
    <t xml:space="preserve">NOVA MARILANDIA</t>
  </si>
  <si>
    <t xml:space="preserve">NOVA MARINGA</t>
  </si>
  <si>
    <t xml:space="preserve">NOVA MODICA</t>
  </si>
  <si>
    <t xml:space="preserve">NOVA MONTE VERDE</t>
  </si>
  <si>
    <t xml:space="preserve">NOVA MUTUM</t>
  </si>
  <si>
    <t xml:space="preserve">NOVA ODESSA</t>
  </si>
  <si>
    <t xml:space="preserve">NOVA OLIMPIA</t>
  </si>
  <si>
    <t xml:space="preserve">NOVA OLINDA DO MARANHAO</t>
  </si>
  <si>
    <t xml:space="preserve">NOVA OLINDA DO NORTE</t>
  </si>
  <si>
    <t xml:space="preserve">NOVA OLINDA</t>
  </si>
  <si>
    <t xml:space="preserve">NOVA PADUA</t>
  </si>
  <si>
    <t xml:space="preserve">NOVA PALMA</t>
  </si>
  <si>
    <t xml:space="preserve">NOVA PALMEIRA</t>
  </si>
  <si>
    <t xml:space="preserve">NOVA PETROPOLIS</t>
  </si>
  <si>
    <t xml:space="preserve">NOVA PONTE</t>
  </si>
  <si>
    <t xml:space="preserve">NOVA PORTEIRINHA</t>
  </si>
  <si>
    <t xml:space="preserve">NOVA PRATA DO IGUACU</t>
  </si>
  <si>
    <t xml:space="preserve">NOVA PRATA</t>
  </si>
  <si>
    <t xml:space="preserve">NOVA RAMADA</t>
  </si>
  <si>
    <t xml:space="preserve">NOVA REDENCAO</t>
  </si>
  <si>
    <t xml:space="preserve">NOVA RESENDE</t>
  </si>
  <si>
    <t xml:space="preserve">NOVA ROMA DO SUL</t>
  </si>
  <si>
    <t xml:space="preserve">NOVA ROMA</t>
  </si>
  <si>
    <t xml:space="preserve">NOVA ROSALANDIA</t>
  </si>
  <si>
    <t xml:space="preserve">NOVA RUSSAS</t>
  </si>
  <si>
    <t xml:space="preserve">NOVA SANTA BARBARA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</si>
  <si>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</si>
  <si>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</si>
  <si>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</si>
  <si>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</si>
  <si>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</si>
  <si>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TIMBOTEUA</t>
  </si>
  <si>
    <t xml:space="preserve">NOVA TRENTO</t>
  </si>
  <si>
    <t xml:space="preserve">NOVA UBIRATA</t>
  </si>
  <si>
    <t xml:space="preserve">NOVA UNIAO</t>
  </si>
  <si>
    <t xml:space="preserve">NOVA VENECIA</t>
  </si>
  <si>
    <t xml:space="preserve">NOVA VENEZA</t>
  </si>
  <si>
    <t xml:space="preserve">NOVA VICOSA</t>
  </si>
  <si>
    <t xml:space="preserve">NOVA XAVANTINA</t>
  </si>
  <si>
    <t xml:space="preserve">NOVAIS</t>
  </si>
  <si>
    <t xml:space="preserve">NOVO ACORDO</t>
  </si>
  <si>
    <t xml:space="preserve">NOVO AIRAO</t>
  </si>
  <si>
    <t xml:space="preserve">NOVO ALEGRE</t>
  </si>
  <si>
    <t xml:space="preserve">NOVO ARIPUANA</t>
  </si>
  <si>
    <t xml:space="preserve">NOVO BARREIRO</t>
  </si>
  <si>
    <t xml:space="preserve">NOVO BRASIL</t>
  </si>
  <si>
    <t xml:space="preserve">NOVO CABRAIS</t>
  </si>
  <si>
    <t xml:space="preserve">NOVO CRUZEIRO</t>
  </si>
  <si>
    <t xml:space="preserve">NOVO GAMA</t>
  </si>
  <si>
    <t xml:space="preserve">NOVO HAMBURGO</t>
  </si>
  <si>
    <t xml:space="preserve">NOVO HORIZONTE DO NORTE</t>
  </si>
  <si>
    <t xml:space="preserve">NOVO HORIZONTE DO OESTE</t>
  </si>
  <si>
    <t xml:space="preserve">NOVO HORIZONTE DO SUL</t>
  </si>
  <si>
    <t xml:space="preserve">NOVO HORIZONTE</t>
  </si>
  <si>
    <t xml:space="preserve">NOVO ITACOLOMI</t>
  </si>
  <si>
    <t xml:space="preserve">NOVO JARDIM</t>
  </si>
  <si>
    <t xml:space="preserve">NOVO LINO</t>
  </si>
  <si>
    <t xml:space="preserve">NOVO MACHADO</t>
  </si>
  <si>
    <t xml:space="preserve">NOVO MUNDO</t>
  </si>
  <si>
    <t xml:space="preserve">NOVO ORIENTE DE MINAS</t>
  </si>
  <si>
    <t xml:space="preserve">NOVO ORIENTE DO PIAUI</t>
  </si>
  <si>
    <t xml:space="preserve">NOVO ORIENTE</t>
  </si>
  <si>
    <t xml:space="preserve">NOVO PLANALTO</t>
  </si>
  <si>
    <t xml:space="preserve">NOVO PROGRESSO</t>
  </si>
  <si>
    <t xml:space="preserve">NOVO REPARTIMENTO</t>
  </si>
  <si>
    <t xml:space="preserve">NOVO SANTO ANTONIO</t>
  </si>
  <si>
    <t xml:space="preserve">NOVO SAO JOAQUIM</t>
  </si>
  <si>
    <t xml:space="preserve">NOVO TIRADENTES</t>
  </si>
  <si>
    <t xml:space="preserve">NOVO TRIUNFO</t>
  </si>
  <si>
    <t xml:space="preserve">NOVORIZONTE</t>
  </si>
  <si>
    <t xml:space="preserve">NUPORANGA</t>
  </si>
  <si>
    <t xml:space="preserve">OBIDOS</t>
  </si>
  <si>
    <t xml:space="preserve">OCARA</t>
  </si>
  <si>
    <t xml:space="preserve">OCAUCU</t>
  </si>
  <si>
    <t xml:space="preserve">OEIRAS DO PARA</t>
  </si>
  <si>
    <t xml:space="preserve">OEIRAS</t>
  </si>
  <si>
    <t xml:space="preserve">OIAPOQUE</t>
  </si>
  <si>
    <t xml:space="preserve">OLARIA</t>
  </si>
  <si>
    <t xml:space="preserve">OLEO</t>
  </si>
  <si>
    <t xml:space="preserve">OLHO D'AGUA DAS CUNHAS</t>
  </si>
  <si>
    <t xml:space="preserve">OLHO D'AGUA DAS FLORES</t>
  </si>
  <si>
    <t xml:space="preserve">OLHO D'AGUA DO CASADO</t>
  </si>
  <si>
    <t xml:space="preserve">OLHO D'AGUA DO PIAUI</t>
  </si>
  <si>
    <t xml:space="preserve">OLHO D'AGUA GRANDE</t>
  </si>
  <si>
    <t xml:space="preserve">OLHO D'AGUA</t>
  </si>
  <si>
    <t xml:space="preserve">OLHO-D'AGUA DO BORGES</t>
  </si>
  <si>
    <t xml:space="preserve">OLHOS-D'AGUA</t>
  </si>
  <si>
    <t xml:space="preserve">OLIMPIA</t>
  </si>
  <si>
    <t xml:space="preserve">OLIMPIO NORONHA</t>
  </si>
  <si>
    <t xml:space="preserve">OLINDA NOVA DO MARANHAO</t>
  </si>
  <si>
    <t xml:space="preserve">OLINDA</t>
  </si>
  <si>
    <t xml:space="preserve">OLINDINA</t>
  </si>
  <si>
    <t xml:space="preserve">OLIVEDOS</t>
  </si>
  <si>
    <t xml:space="preserve">OLIVEIRA DE FATIMA</t>
  </si>
  <si>
    <t xml:space="preserve">OLIVEIRA DOS BREJINHOS</t>
  </si>
  <si>
    <t xml:space="preserve">OLIVEIRA FORTES</t>
  </si>
  <si>
    <t xml:space="preserve">OLIVEIRA</t>
  </si>
  <si>
    <t xml:space="preserve">OLIVENCA</t>
  </si>
  <si>
    <t xml:space="preserve">ONCA DE PITANGUI</t>
  </si>
  <si>
    <t xml:space="preserve">ONDA VERDE</t>
  </si>
  <si>
    <t xml:space="preserve">ORATORIOS</t>
  </si>
  <si>
    <t xml:space="preserve">ORIENTE</t>
  </si>
  <si>
    <t xml:space="preserve">ORINDIUVA</t>
  </si>
  <si>
    <t xml:space="preserve">ORIXIMINA</t>
  </si>
  <si>
    <t xml:space="preserve">ORIZANIA</t>
  </si>
  <si>
    <t xml:space="preserve">ORIZONA</t>
  </si>
  <si>
    <t xml:space="preserve">ORLANDIA</t>
  </si>
  <si>
    <t xml:space="preserve">ORLEANS</t>
  </si>
  <si>
    <t xml:space="preserve">OROBO</t>
  </si>
  <si>
    <t xml:space="preserve">OROCO</t>
  </si>
  <si>
    <t xml:space="preserve">OROS</t>
  </si>
  <si>
    <t xml:space="preserve">ORTIGUEIRA</t>
  </si>
  <si>
    <t xml:space="preserve">OSASCO</t>
  </si>
  <si>
    <t xml:space="preserve">OSCAR BRESSANE</t>
  </si>
  <si>
    <t xml:space="preserve">OSORIO</t>
  </si>
  <si>
    <t xml:space="preserve">OSVALDO CRUZ</t>
  </si>
  <si>
    <t xml:space="preserve">OTACILIO COSTA</t>
  </si>
  <si>
    <t xml:space="preserve">OUREM</t>
  </si>
  <si>
    <t xml:space="preserve">OURICANGAS</t>
  </si>
  <si>
    <t xml:space="preserve">OURICURI</t>
  </si>
  <si>
    <t xml:space="preserve">OURILANDIA DO NORTE</t>
  </si>
  <si>
    <t xml:space="preserve">OURINHOS</t>
  </si>
  <si>
    <t xml:space="preserve">OURIZONA</t>
  </si>
  <si>
    <t xml:space="preserve">OURO BRANCO</t>
  </si>
  <si>
    <t xml:space="preserve">OURO FINO</t>
  </si>
  <si>
    <t xml:space="preserve">OURO PRETO DO OESTE</t>
  </si>
  <si>
    <t xml:space="preserve">OURO PRETO</t>
  </si>
  <si>
    <t xml:space="preserve">OURO VELHO</t>
  </si>
  <si>
    <t xml:space="preserve">OURO VERDE DE GOIAS</t>
  </si>
  <si>
    <t xml:space="preserve">OURO VERDE DE MINAS</t>
  </si>
  <si>
    <t xml:space="preserve">OURO VERDE DO OESTE</t>
  </si>
  <si>
    <t xml:space="preserve">OURO VERDE</t>
  </si>
  <si>
    <t xml:space="preserve">OUROESTE</t>
  </si>
  <si>
    <t xml:space="preserve">OUROLANDIA</t>
  </si>
  <si>
    <t xml:space="preserve">OURO</t>
  </si>
  <si>
    <t xml:space="preserve">OUVIDOR</t>
  </si>
  <si>
    <t xml:space="preserve">PACAEMBU</t>
  </si>
  <si>
    <t xml:space="preserve">PACAJA</t>
  </si>
  <si>
    <t xml:space="preserve">PACAJUS</t>
  </si>
  <si>
    <t xml:space="preserve">PACARAIMA</t>
  </si>
  <si>
    <t xml:space="preserve">PACATUBA</t>
  </si>
  <si>
    <t xml:space="preserve">PACO DO LUMIAR</t>
  </si>
  <si>
    <t xml:space="preserve">PACOTI</t>
  </si>
  <si>
    <t xml:space="preserve">PACUJA</t>
  </si>
  <si>
    <t xml:space="preserve">PADRE BERNARDO</t>
  </si>
  <si>
    <t xml:space="preserve">PADRE CARVALHO</t>
  </si>
  <si>
    <t xml:space="preserve">PADRE MARCOS</t>
  </si>
  <si>
    <t xml:space="preserve">PADRE PARAISO</t>
  </si>
  <si>
    <t xml:space="preserve">PAES LANDIM</t>
  </si>
  <si>
    <t xml:space="preserve">PAI PEDRO</t>
  </si>
  <si>
    <t xml:space="preserve">PAIAL</t>
  </si>
  <si>
    <t xml:space="preserve">PAICANDU</t>
  </si>
  <si>
    <t xml:space="preserve">PAIM FILHO</t>
  </si>
  <si>
    <t xml:space="preserve">PAINEIRAS</t>
  </si>
  <si>
    <t xml:space="preserve">PAINEL</t>
  </si>
  <si>
    <t xml:space="preserve">PAINS</t>
  </si>
  <si>
    <t xml:space="preserve">PAIVA</t>
  </si>
  <si>
    <t xml:space="preserve">PAJEU DO PIAUI</t>
  </si>
  <si>
    <t xml:space="preserve">PALESTINA DE GOIAS</t>
  </si>
  <si>
    <t xml:space="preserve">PALESTINA DO PARA</t>
  </si>
  <si>
    <t xml:space="preserve">PALESTINA</t>
  </si>
  <si>
    <t xml:space="preserve">PALHANO</t>
  </si>
  <si>
    <t xml:space="preserve">PALHOCA</t>
  </si>
  <si>
    <t xml:space="preserve">PALMA SOLA</t>
  </si>
  <si>
    <t xml:space="preserve">PALMACIA</t>
  </si>
  <si>
    <t xml:space="preserve">PALMA</t>
  </si>
  <si>
    <t xml:space="preserve">PALMARES DO SUL</t>
  </si>
  <si>
    <t xml:space="preserve">PALMARES PAULISTA</t>
  </si>
  <si>
    <t xml:space="preserve">PALMARES</t>
  </si>
  <si>
    <t xml:space="preserve">PALMAS DE MONTE ALTO</t>
  </si>
  <si>
    <t xml:space="preserve">PALMAS</t>
  </si>
  <si>
    <t xml:space="preserve">PALMEIRA DAS MISSOES</t>
  </si>
  <si>
    <t xml:space="preserve">PALMEIRA DO PIAUI</t>
  </si>
  <si>
    <t xml:space="preserve">PALMEIRA D'OESTE</t>
  </si>
  <si>
    <t xml:space="preserve">PALMEIRA DOS INDIOS</t>
  </si>
  <si>
    <t xml:space="preserve">PALMEIRAIS</t>
  </si>
  <si>
    <t xml:space="preserve">PALMEIRANDIA</t>
  </si>
  <si>
    <t xml:space="preserve">PALMEIRANTE</t>
  </si>
  <si>
    <t xml:space="preserve">PALMEIRA</t>
  </si>
  <si>
    <t xml:space="preserve">PALMEIRAS DE GOIAS</t>
  </si>
  <si>
    <t xml:space="preserve">PALMEIRAS</t>
  </si>
  <si>
    <t xml:space="preserve">PALMEIRINA</t>
  </si>
  <si>
    <t xml:space="preserve">PALMEIROPOLIS</t>
  </si>
  <si>
    <t xml:space="preserve">PALMELO</t>
  </si>
  <si>
    <t xml:space="preserve">PALMINOPOLIS</t>
  </si>
  <si>
    <t xml:space="preserve">PALMITAL</t>
  </si>
  <si>
    <t xml:space="preserve">PALMITINHO</t>
  </si>
  <si>
    <t xml:space="preserve">PALMITOS</t>
  </si>
  <si>
    <t xml:space="preserve">PALMOPOLIS</t>
  </si>
  <si>
    <t xml:space="preserve">PALOTINA</t>
  </si>
  <si>
    <t xml:space="preserve">PANAMA</t>
  </si>
  <si>
    <t xml:space="preserve">PANAMBI</t>
  </si>
  <si>
    <t xml:space="preserve">PANCAS</t>
  </si>
  <si>
    <t xml:space="preserve">PANELAS</t>
  </si>
  <si>
    <t xml:space="preserve">PANORAMA</t>
  </si>
  <si>
    <t xml:space="preserve">PANTANO GRANDE</t>
  </si>
  <si>
    <t xml:space="preserve">PAO DE ACUCAR</t>
  </si>
  <si>
    <t xml:space="preserve">PAPAGAIOS</t>
  </si>
  <si>
    <t xml:space="preserve">PAPANDUVA</t>
  </si>
  <si>
    <t xml:space="preserve">PAQUETA</t>
  </si>
  <si>
    <t xml:space="preserve">PARA DE MINAS</t>
  </si>
  <si>
    <t xml:space="preserve">PARACAMBI</t>
  </si>
  <si>
    <t xml:space="preserve">PARACATU</t>
  </si>
  <si>
    <t xml:space="preserve">PARACURU</t>
  </si>
  <si>
    <t xml:space="preserve">PARAGOMINAS</t>
  </si>
  <si>
    <t xml:space="preserve">PARAGUACU PAULISTA</t>
  </si>
  <si>
    <t xml:space="preserve">PARAGUACU</t>
  </si>
  <si>
    <t xml:space="preserve">PARAIBA DO SUL</t>
  </si>
  <si>
    <t xml:space="preserve">PARAIBANO</t>
  </si>
  <si>
    <t xml:space="preserve">PARAIBUNA</t>
  </si>
  <si>
    <t xml:space="preserve">PARAIPABA</t>
  </si>
  <si>
    <t xml:space="preserve">PARAI</t>
  </si>
  <si>
    <t xml:space="preserve">PARAISO DO NORTE</t>
  </si>
  <si>
    <t xml:space="preserve">PARAISO DO SUL</t>
  </si>
  <si>
    <t xml:space="preserve">PARAISO DO TOCANTINS</t>
  </si>
  <si>
    <t xml:space="preserve">PARAISOPOLIS</t>
  </si>
  <si>
    <t xml:space="preserve">PARAISO</t>
  </si>
  <si>
    <t xml:space="preserve">PARAMBU</t>
  </si>
  <si>
    <t xml:space="preserve">PARAMIRIM</t>
  </si>
  <si>
    <t xml:space="preserve">PARAMOTI</t>
  </si>
  <si>
    <t xml:space="preserve">PARANACITY</t>
  </si>
  <si>
    <t xml:space="preserve">PARANAGUA</t>
  </si>
  <si>
    <t xml:space="preserve">PARANAIBA</t>
  </si>
  <si>
    <t xml:space="preserve">PARANAIGUARA</t>
  </si>
  <si>
    <t xml:space="preserve">PARANAITA</t>
  </si>
  <si>
    <t xml:space="preserve">PARANAPANEMA</t>
  </si>
  <si>
    <t xml:space="preserve">PARANAPOEMA</t>
  </si>
  <si>
    <t xml:space="preserve">PARANAPUA</t>
  </si>
  <si>
    <t xml:space="preserve">PARANA</t>
  </si>
  <si>
    <t xml:space="preserve">PARANATAMA</t>
  </si>
  <si>
    <t xml:space="preserve">PARANATINGA</t>
  </si>
  <si>
    <t xml:space="preserve">PARANAVAI</t>
  </si>
  <si>
    <t xml:space="preserve">PARANHOS</t>
  </si>
  <si>
    <t xml:space="preserve">PARAOPEBA</t>
  </si>
  <si>
    <t xml:space="preserve">PARAPUA</t>
  </si>
  <si>
    <t xml:space="preserve">PARARI</t>
  </si>
  <si>
    <t xml:space="preserve">PARATINGA</t>
  </si>
  <si>
    <t xml:space="preserve">PARATI</t>
  </si>
  <si>
    <t xml:space="preserve">PARAUAPEBAS</t>
  </si>
  <si>
    <t xml:space="preserve">PARAUNA</t>
  </si>
  <si>
    <t xml:space="preserve">PARAU</t>
  </si>
  <si>
    <t xml:space="preserve">PARAZINHO</t>
  </si>
  <si>
    <t xml:space="preserve">PARDINHO</t>
  </si>
  <si>
    <t xml:space="preserve">PARECI NOVO</t>
  </si>
  <si>
    <t xml:space="preserve">PARECIS</t>
  </si>
  <si>
    <t xml:space="preserve">PARELHAS</t>
  </si>
  <si>
    <t xml:space="preserve">PARICONHA</t>
  </si>
  <si>
    <t xml:space="preserve">PARINTINS</t>
  </si>
  <si>
    <t xml:space="preserve">PARIPIRANGA</t>
  </si>
  <si>
    <t xml:space="preserve">PARIPUEIRA</t>
  </si>
  <si>
    <t xml:space="preserve">PARIQUERA-ACU</t>
  </si>
  <si>
    <t xml:space="preserve">PARISI</t>
  </si>
  <si>
    <t xml:space="preserve">PARNAGUA</t>
  </si>
  <si>
    <t xml:space="preserve">PARNAIBA</t>
  </si>
  <si>
    <t xml:space="preserve">PARNAMIRIM</t>
  </si>
  <si>
    <t xml:space="preserve">PARNARAMA</t>
  </si>
  <si>
    <t xml:space="preserve">PAROBE</t>
  </si>
  <si>
    <t xml:space="preserve">PASSA E FICA</t>
  </si>
  <si>
    <t xml:space="preserve">PASSA QUATRO</t>
  </si>
  <si>
    <t xml:space="preserve">PASSA SETE</t>
  </si>
  <si>
    <t xml:space="preserve">PASSA TEMPO</t>
  </si>
  <si>
    <t xml:space="preserve">PASSA VINTE</t>
  </si>
  <si>
    <t xml:space="preserve">PASSABEM</t>
  </si>
  <si>
    <t xml:space="preserve">PASSAGEM FRANCA DO PIAUI</t>
  </si>
  <si>
    <t xml:space="preserve">PASSAGEM FRANCA</t>
  </si>
  <si>
    <t xml:space="preserve">PASSAGEM</t>
  </si>
  <si>
    <t xml:space="preserve">PASSIRA</t>
  </si>
  <si>
    <t xml:space="preserve">PASSO DE CAMARAGIBE</t>
  </si>
  <si>
    <t xml:space="preserve">PASSO DE TORRES</t>
  </si>
  <si>
    <t xml:space="preserve">PASSO DO SOBRADO</t>
  </si>
  <si>
    <t xml:space="preserve">PASSO FUNDO</t>
  </si>
  <si>
    <t xml:space="preserve">PASSOS MAIA</t>
  </si>
  <si>
    <t xml:space="preserve">PASSOS</t>
  </si>
  <si>
    <t xml:space="preserve">PASTOS BONS</t>
  </si>
  <si>
    <t xml:space="preserve">PATIS</t>
  </si>
  <si>
    <t xml:space="preserve">PATO BRAGADO</t>
  </si>
  <si>
    <t xml:space="preserve">PATO BRANCO</t>
  </si>
  <si>
    <t xml:space="preserve">PATOS DE MINAS</t>
  </si>
  <si>
    <t xml:space="preserve">PATOS DO PIAUI</t>
  </si>
  <si>
    <t xml:space="preserve">PATOS</t>
  </si>
  <si>
    <t xml:space="preserve">PATROCINIO DO MURIAE</t>
  </si>
  <si>
    <t xml:space="preserve">PATROCINIO PAULISTA</t>
  </si>
  <si>
    <t xml:space="preserve">PATROCINIO</t>
  </si>
  <si>
    <t xml:space="preserve">PATU</t>
  </si>
  <si>
    <t xml:space="preserve">PATY DO ALFERES</t>
  </si>
  <si>
    <t xml:space="preserve">PAU BRASIL</t>
  </si>
  <si>
    <t xml:space="preserve">PAU D'ARCO</t>
  </si>
  <si>
    <t xml:space="preserve">PAU DOS FERROS</t>
  </si>
  <si>
    <t xml:space="preserve">PAUDALHO</t>
  </si>
  <si>
    <t xml:space="preserve">PAUINI</t>
  </si>
  <si>
    <t xml:space="preserve">PAULA CANDIDO</t>
  </si>
  <si>
    <t xml:space="preserve">PAULA FREITAS</t>
  </si>
  <si>
    <t xml:space="preserve">PAULICEIA</t>
  </si>
  <si>
    <t xml:space="preserve">PAULINIA</t>
  </si>
  <si>
    <t xml:space="preserve">PAULINO NEVES</t>
  </si>
  <si>
    <t xml:space="preserve">PAULISTANA</t>
  </si>
  <si>
    <t xml:space="preserve">PAULISTANIA</t>
  </si>
  <si>
    <t xml:space="preserve">PAULISTA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</si>
  <si>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</si>
  <si>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</si>
  <si>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</si>
  <si>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</si>
  <si>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JACINTO</t>
  </si>
  <si>
    <t xml:space="preserve">PAULO LOPES</t>
  </si>
  <si>
    <t xml:space="preserve">PAULO RAMOS</t>
  </si>
  <si>
    <t xml:space="preserve">PAVAO</t>
  </si>
  <si>
    <t xml:space="preserve">PAVERAMA</t>
  </si>
  <si>
    <t xml:space="preserve">PAVUSSU</t>
  </si>
  <si>
    <t xml:space="preserve">PE DE SERRA</t>
  </si>
  <si>
    <t xml:space="preserve">PEABIRU</t>
  </si>
  <si>
    <t xml:space="preserve">PECANHA</t>
  </si>
  <si>
    <t xml:space="preserve">PEDERNEIRAS</t>
  </si>
  <si>
    <t xml:space="preserve">PEDRA AZUL</t>
  </si>
  <si>
    <t xml:space="preserve">PEDRA BELA</t>
  </si>
  <si>
    <t xml:space="preserve">PEDRA BONITA</t>
  </si>
  <si>
    <t xml:space="preserve">PEDRA BRANCA DO AMAPARI</t>
  </si>
  <si>
    <t xml:space="preserve">PEDRA BRANCA</t>
  </si>
  <si>
    <t xml:space="preserve">PEDRA DO ANTA</t>
  </si>
  <si>
    <t xml:space="preserve">PEDRA DO INDAIA</t>
  </si>
  <si>
    <t xml:space="preserve">PEDRA DOURADA</t>
  </si>
  <si>
    <t xml:space="preserve">PEDRA GRANDE</t>
  </si>
  <si>
    <t xml:space="preserve">PEDRA LAVRADA</t>
  </si>
  <si>
    <t xml:space="preserve">PEDRA MOLE</t>
  </si>
  <si>
    <t xml:space="preserve">PEDRA PRETA</t>
  </si>
  <si>
    <t xml:space="preserve">PEDRALVA</t>
  </si>
  <si>
    <t xml:space="preserve">PEDRANOPOLIS</t>
  </si>
  <si>
    <t xml:space="preserve">PEDRAO</t>
  </si>
  <si>
    <t xml:space="preserve">PEDRA</t>
  </si>
  <si>
    <t xml:space="preserve">PEDRAS DE FOGO</t>
  </si>
  <si>
    <t xml:space="preserve">PEDRAS DE MARIA DA CRUZ</t>
  </si>
  <si>
    <t xml:space="preserve">PEDRAS GRANDES</t>
  </si>
  <si>
    <t xml:space="preserve">PEDREGULHO</t>
  </si>
  <si>
    <t xml:space="preserve">PEDREIRAS</t>
  </si>
  <si>
    <t xml:space="preserve">PEDREIRA</t>
  </si>
  <si>
    <t xml:space="preserve">PEDRINHAS PAULISTA</t>
  </si>
  <si>
    <t xml:space="preserve">PEDRINHAS</t>
  </si>
  <si>
    <t xml:space="preserve">PEDRINOPOLIS</t>
  </si>
  <si>
    <t xml:space="preserve">PEDRO AFONSO</t>
  </si>
  <si>
    <t xml:space="preserve">PEDRO ALEXANDRE</t>
  </si>
  <si>
    <t xml:space="preserve">PEDRO AVELINO</t>
  </si>
  <si>
    <t xml:space="preserve">PEDRO CANARIO</t>
  </si>
  <si>
    <t xml:space="preserve">PEDRO DE TOLEDO</t>
  </si>
  <si>
    <t xml:space="preserve">PEDRO DO ROSARIO</t>
  </si>
  <si>
    <t xml:space="preserve">PEDRO GOMES</t>
  </si>
  <si>
    <t xml:space="preserve">PEDRO II</t>
  </si>
  <si>
    <t xml:space="preserve">PEDRO LAURENTINO</t>
  </si>
  <si>
    <t xml:space="preserve">PEDRO LEOPOLDO</t>
  </si>
  <si>
    <t xml:space="preserve">PEDRO OSORIO</t>
  </si>
  <si>
    <t xml:space="preserve">PEDRO REGIS</t>
  </si>
  <si>
    <t xml:space="preserve">PEDRO TEIXEIRA</t>
  </si>
  <si>
    <t xml:space="preserve">PEDRO VELHO</t>
  </si>
  <si>
    <t xml:space="preserve">PEIXE-BOI</t>
  </si>
  <si>
    <t xml:space="preserve">PEIXE</t>
  </si>
  <si>
    <t xml:space="preserve">PEIXOTO DE AZEVEDO</t>
  </si>
  <si>
    <t xml:space="preserve">PEJUCARA</t>
  </si>
  <si>
    <t xml:space="preserve">PELOTAS</t>
  </si>
  <si>
    <t xml:space="preserve">PENAFORTE</t>
  </si>
  <si>
    <t xml:space="preserve">PENALVA</t>
  </si>
  <si>
    <t xml:space="preserve">PENAPOLIS</t>
  </si>
  <si>
    <t xml:space="preserve">PENDENCIAS</t>
  </si>
  <si>
    <t xml:space="preserve">PENEDO</t>
  </si>
  <si>
    <t xml:space="preserve">PENHA</t>
  </si>
  <si>
    <t xml:space="preserve">PENTECOSTE</t>
  </si>
  <si>
    <t xml:space="preserve">PEQUERI</t>
  </si>
  <si>
    <t xml:space="preserve">PEQUI</t>
  </si>
  <si>
    <t xml:space="preserve">PEQUIZEIRO</t>
  </si>
  <si>
    <t xml:space="preserve">PERDIGAO</t>
  </si>
  <si>
    <t xml:space="preserve">PERDIZES</t>
  </si>
  <si>
    <t xml:space="preserve">PERDOES</t>
  </si>
  <si>
    <t xml:space="preserve">PEREIRA BARRETO</t>
  </si>
  <si>
    <t xml:space="preserve">PEREIRAS</t>
  </si>
  <si>
    <t xml:space="preserve">PEREIRO</t>
  </si>
  <si>
    <t xml:space="preserve">PERI MIRIM</t>
  </si>
  <si>
    <t xml:space="preserve">PERIQUITO</t>
  </si>
  <si>
    <t xml:space="preserve">PERITIBA</t>
  </si>
  <si>
    <t xml:space="preserve">PERITORO</t>
  </si>
  <si>
    <t xml:space="preserve">PEROBAL</t>
  </si>
  <si>
    <t xml:space="preserve">PEROLA D'OESTE</t>
  </si>
  <si>
    <t xml:space="preserve">PEROLANDIA</t>
  </si>
  <si>
    <t xml:space="preserve">PEROLA</t>
  </si>
  <si>
    <t xml:space="preserve">PERUIBE</t>
  </si>
  <si>
    <t xml:space="preserve">PESCADOR</t>
  </si>
  <si>
    <t xml:space="preserve">PESQUEIRA</t>
  </si>
  <si>
    <t xml:space="preserve">PETROLANDIA</t>
  </si>
  <si>
    <t xml:space="preserve">PETROLINA DE GOIAS</t>
  </si>
  <si>
    <t xml:space="preserve">PETROLINA</t>
  </si>
  <si>
    <t xml:space="preserve">PETRONIO PORTELA</t>
  </si>
  <si>
    <t xml:space="preserve">PETROPOLIS</t>
  </si>
  <si>
    <t xml:space="preserve">PIACABUCU</t>
  </si>
  <si>
    <t xml:space="preserve">PIACATU</t>
  </si>
  <si>
    <t xml:space="preserve">PIANCO</t>
  </si>
  <si>
    <t xml:space="preserve">PIATA</t>
  </si>
  <si>
    <t xml:space="preserve">PIAU</t>
  </si>
  <si>
    <t xml:space="preserve">PICADA CAFE</t>
  </si>
  <si>
    <t xml:space="preserve">PICARRA</t>
  </si>
  <si>
    <t xml:space="preserve">PICARRAS</t>
  </si>
  <si>
    <t xml:space="preserve">PICOS</t>
  </si>
  <si>
    <t xml:space="preserve">PICUI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</si>
  <si>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</si>
  <si>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</si>
  <si>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</si>
  <si>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</si>
  <si>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PIEDADE</t>
  </si>
  <si>
    <t xml:space="preserve">PIEN</t>
  </si>
  <si>
    <t xml:space="preserve">PILAO ARCADO</t>
  </si>
  <si>
    <t xml:space="preserve">PILAR DE GOIAS</t>
  </si>
  <si>
    <t xml:space="preserve">PILAR DO SUL</t>
  </si>
  <si>
    <t xml:space="preserve">PILAR</t>
  </si>
  <si>
    <t xml:space="preserve">PILOES</t>
  </si>
  <si>
    <t xml:space="preserve">PILOEZINHOS</t>
  </si>
  <si>
    <t xml:space="preserve">PIMENTA BUENO</t>
  </si>
  <si>
    <t xml:space="preserve">PIMENTA</t>
  </si>
  <si>
    <t xml:space="preserve">PIMENTEIRAS DO OESTE</t>
  </si>
  <si>
    <t xml:space="preserve">PIMENTEIRAS</t>
  </si>
  <si>
    <t xml:space="preserve">PINDAI</t>
  </si>
  <si>
    <t xml:space="preserve">PINDAMONHANGABA</t>
  </si>
  <si>
    <t xml:space="preserve">PINDARE MIRIM</t>
  </si>
  <si>
    <t xml:space="preserve">PINDOBA</t>
  </si>
  <si>
    <t xml:space="preserve">PINDOBACU</t>
  </si>
  <si>
    <t xml:space="preserve">PINDORAMA DO TOCANTINS</t>
  </si>
  <si>
    <t xml:space="preserve">PINDORAMA</t>
  </si>
  <si>
    <t xml:space="preserve">PINDORETAMA</t>
  </si>
  <si>
    <t xml:space="preserve">PINGO D'AGUA</t>
  </si>
  <si>
    <t xml:space="preserve">PINHAIS</t>
  </si>
  <si>
    <t xml:space="preserve">PINHAL DE SAO BENTO</t>
  </si>
  <si>
    <t xml:space="preserve">PINHAL GRANDE</t>
  </si>
  <si>
    <t xml:space="preserve">PINHALAO</t>
  </si>
  <si>
    <t xml:space="preserve">PINHAL</t>
  </si>
  <si>
    <t xml:space="preserve">PINHALZINHO</t>
  </si>
  <si>
    <t xml:space="preserve">PINHAO</t>
  </si>
  <si>
    <t xml:space="preserve">PINHEIRAL</t>
  </si>
  <si>
    <t xml:space="preserve">PINHEIRINHO DO VALE</t>
  </si>
  <si>
    <t xml:space="preserve">PINHEIRO MACHADO</t>
  </si>
  <si>
    <t xml:space="preserve">PINHEIRO PRETO</t>
  </si>
  <si>
    <t xml:space="preserve">PINHEIRO</t>
  </si>
  <si>
    <t xml:space="preserve">PINHEIROS</t>
  </si>
  <si>
    <t xml:space="preserve">PINTADAS</t>
  </si>
  <si>
    <t xml:space="preserve">PINTOPOLIS</t>
  </si>
  <si>
    <t xml:space="preserve">PIO IX</t>
  </si>
  <si>
    <t xml:space="preserve">PIO XII</t>
  </si>
  <si>
    <t xml:space="preserve">PIQUEROBI</t>
  </si>
  <si>
    <t xml:space="preserve">PIQUET CARNEIRO</t>
  </si>
  <si>
    <t xml:space="preserve">PIQUETE</t>
  </si>
  <si>
    <t xml:space="preserve">PIRACAIA</t>
  </si>
  <si>
    <t xml:space="preserve">PIRACANJUBA</t>
  </si>
  <si>
    <t xml:space="preserve">PIRACEMA</t>
  </si>
  <si>
    <t xml:space="preserve">PIRACICABA</t>
  </si>
  <si>
    <t xml:space="preserve">PIRACURUCA</t>
  </si>
  <si>
    <t xml:space="preserve">PIRAI DO NORTE</t>
  </si>
  <si>
    <t xml:space="preserve">PIRAI DO SUL</t>
  </si>
  <si>
    <t xml:space="preserve">PIRAI</t>
  </si>
  <si>
    <t xml:space="preserve">PIRAJUBA</t>
  </si>
  <si>
    <t xml:space="preserve">PIRAJUI</t>
  </si>
  <si>
    <t xml:space="preserve">PIRAJU</t>
  </si>
  <si>
    <t xml:space="preserve">PIRAMBU</t>
  </si>
  <si>
    <t xml:space="preserve">PIRANGA</t>
  </si>
  <si>
    <t xml:space="preserve">PIRANGI</t>
  </si>
  <si>
    <t xml:space="preserve">PIRANGUCU</t>
  </si>
  <si>
    <t xml:space="preserve">PIRANGUINHO</t>
  </si>
  <si>
    <t xml:space="preserve">PIRANHAS</t>
  </si>
  <si>
    <t xml:space="preserve">PIRAPEMAS</t>
  </si>
  <si>
    <t xml:space="preserve">PIRAPETINGA</t>
  </si>
  <si>
    <t xml:space="preserve">PIRAPORA DO BOM JESUS</t>
  </si>
  <si>
    <t xml:space="preserve">PIRAPORA</t>
  </si>
  <si>
    <t xml:space="preserve">PIRAPO</t>
  </si>
  <si>
    <t xml:space="preserve">PIRAPOZINHO</t>
  </si>
  <si>
    <t xml:space="preserve">PIRAQUARA</t>
  </si>
  <si>
    <t xml:space="preserve">PIRAQUE</t>
  </si>
  <si>
    <t xml:space="preserve">PIRASSUNUNGA</t>
  </si>
  <si>
    <t xml:space="preserve">PIRATININGA</t>
  </si>
  <si>
    <t xml:space="preserve">PIRATINI</t>
  </si>
  <si>
    <t xml:space="preserve">PIRATUBA</t>
  </si>
  <si>
    <t xml:space="preserve">PIRAUBA</t>
  </si>
  <si>
    <t xml:space="preserve">PIRENOPOLIS</t>
  </si>
  <si>
    <t xml:space="preserve">PIRES DO RIO</t>
  </si>
  <si>
    <t xml:space="preserve">PIRES FERREIRA</t>
  </si>
  <si>
    <t xml:space="preserve">PIRIPA</t>
  </si>
  <si>
    <t xml:space="preserve">PIRIPIRI</t>
  </si>
  <si>
    <t xml:space="preserve">PIRITIBA</t>
  </si>
  <si>
    <t xml:space="preserve">PIRPIRITUBA</t>
  </si>
  <si>
    <t xml:space="preserve">PITANGA</t>
  </si>
  <si>
    <t xml:space="preserve">PITANGUEIRAS</t>
  </si>
  <si>
    <t xml:space="preserve">PITANGUI</t>
  </si>
  <si>
    <t xml:space="preserve">PITIMBU</t>
  </si>
  <si>
    <t xml:space="preserve">PIUI</t>
  </si>
  <si>
    <t xml:space="preserve">PIUMA</t>
  </si>
  <si>
    <t xml:space="preserve">PIUM</t>
  </si>
  <si>
    <t xml:space="preserve">PLACAS</t>
  </si>
  <si>
    <t xml:space="preserve">PLACIDO DE CASTRO</t>
  </si>
  <si>
    <t xml:space="preserve">PLANALTINA DO PARANA</t>
  </si>
  <si>
    <t xml:space="preserve">PLANALTINA</t>
  </si>
  <si>
    <t xml:space="preserve">PLANALTINO</t>
  </si>
  <si>
    <t xml:space="preserve">PLANALTO ALEGRE</t>
  </si>
  <si>
    <t xml:space="preserve">PLANALTO DA SERRA</t>
  </si>
  <si>
    <t xml:space="preserve">PLANALTO</t>
  </si>
  <si>
    <t xml:space="preserve">PLANURA</t>
  </si>
  <si>
    <t xml:space="preserve">PLATINA</t>
  </si>
  <si>
    <t xml:space="preserve">POA</t>
  </si>
  <si>
    <t xml:space="preserve">POCAO DE PEDRAS</t>
  </si>
  <si>
    <t xml:space="preserve">POCAO</t>
  </si>
  <si>
    <t xml:space="preserve">POCINHOS</t>
  </si>
  <si>
    <t xml:space="preserve">POCO BRANCO</t>
  </si>
  <si>
    <t xml:space="preserve">POCO DANTAS</t>
  </si>
  <si>
    <t xml:space="preserve">POCO DAS ANTAS</t>
  </si>
  <si>
    <t xml:space="preserve">POCO DAS TRINCHEIRAS</t>
  </si>
  <si>
    <t xml:space="preserve">POCO DE JOSE DE MOURA</t>
  </si>
  <si>
    <t xml:space="preserve">POCO FUNDO</t>
  </si>
  <si>
    <t xml:space="preserve">POCO REDONDO</t>
  </si>
  <si>
    <t xml:space="preserve">POCO VERDE</t>
  </si>
  <si>
    <t xml:space="preserve">POCOES</t>
  </si>
  <si>
    <t xml:space="preserve">POCONE</t>
  </si>
  <si>
    <t xml:space="preserve">POCOS DE CALDAS</t>
  </si>
  <si>
    <t xml:space="preserve">POCRANE</t>
  </si>
  <si>
    <t xml:space="preserve">POJUCA</t>
  </si>
  <si>
    <t xml:space="preserve">POLONI</t>
  </si>
  <si>
    <t xml:space="preserve">POMBAL</t>
  </si>
  <si>
    <t xml:space="preserve">POMBOS</t>
  </si>
  <si>
    <t xml:space="preserve">POMERODE</t>
  </si>
  <si>
    <t xml:space="preserve">POMPEIA</t>
  </si>
  <si>
    <t xml:space="preserve">POMPEU</t>
  </si>
  <si>
    <t xml:space="preserve">PONGAI</t>
  </si>
  <si>
    <t xml:space="preserve">PONTA DE PEDRAS</t>
  </si>
  <si>
    <t xml:space="preserve">PONTA GROSSA</t>
  </si>
  <si>
    <t xml:space="preserve">PONTA PORA</t>
  </si>
  <si>
    <t xml:space="preserve">PONTAL DO ARAGUAIA</t>
  </si>
  <si>
    <t xml:space="preserve">PONTAL DO PARANA</t>
  </si>
  <si>
    <t xml:space="preserve">PONTALINA</t>
  </si>
  <si>
    <t xml:space="preserve">PONTALINDA</t>
  </si>
  <si>
    <t xml:space="preserve">PONTAL</t>
  </si>
  <si>
    <t xml:space="preserve">PONTAO</t>
  </si>
  <si>
    <t xml:space="preserve">PONTE ALTA DO BOM JESUS</t>
  </si>
  <si>
    <t xml:space="preserve">PONTE ALTA DO NORTE</t>
  </si>
  <si>
    <t xml:space="preserve">PONTE ALTA DO TOCANTINS</t>
  </si>
  <si>
    <t xml:space="preserve">PONTE ALTA</t>
  </si>
  <si>
    <t xml:space="preserve">PONTE BRANCA</t>
  </si>
  <si>
    <t xml:space="preserve">PONTE NOVA</t>
  </si>
  <si>
    <t xml:space="preserve">PONTE PRETA</t>
  </si>
  <si>
    <t xml:space="preserve">PONTE SERRADA</t>
  </si>
  <si>
    <t xml:space="preserve">PONTES E LACERDA</t>
  </si>
  <si>
    <t xml:space="preserve">PONTES GESTAL</t>
  </si>
  <si>
    <t xml:space="preserve">PONTO BELO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</si>
  <si>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</si>
  <si>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</si>
  <si>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</si>
  <si>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</si>
  <si>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PORANGABA</t>
  </si>
  <si>
    <t xml:space="preserve">PORANGA</t>
  </si>
  <si>
    <t xml:space="preserve">PORANGATU</t>
  </si>
  <si>
    <t xml:space="preserve">PORCIUNCULA</t>
  </si>
  <si>
    <t xml:space="preserve">PORECATU</t>
  </si>
  <si>
    <t xml:space="preserve">PORTALEGRE</t>
  </si>
  <si>
    <t xml:space="preserve">PORTAO</t>
  </si>
  <si>
    <t xml:space="preserve">PORTEIRAO</t>
  </si>
  <si>
    <t xml:space="preserve">PORTEIRAS</t>
  </si>
  <si>
    <t xml:space="preserve">PORTEIRINHA</t>
  </si>
  <si>
    <t xml:space="preserve">PORTELANDIA</t>
  </si>
  <si>
    <t xml:space="preserve">PORTEL</t>
  </si>
  <si>
    <t xml:space="preserve">PORTO ACRE</t>
  </si>
  <si>
    <t xml:space="preserve">PORTO ALEGRE DO NORTE</t>
  </si>
  <si>
    <t xml:space="preserve">PORTO ALEGRE DO PIAUI</t>
  </si>
  <si>
    <t xml:space="preserve">PORTO ALEGRE DO TOCANTINS</t>
  </si>
  <si>
    <t xml:space="preserve">PORTO ALEGRE</t>
  </si>
  <si>
    <t xml:space="preserve">PORTO AMAZONAS</t>
  </si>
  <si>
    <t xml:space="preserve">PORTO BARREIRO</t>
  </si>
  <si>
    <t xml:space="preserve">PORTO BELO</t>
  </si>
  <si>
    <t xml:space="preserve">PORTO CALVO</t>
  </si>
  <si>
    <t xml:space="preserve">PORTO DA FOLHA</t>
  </si>
  <si>
    <t xml:space="preserve">PORTO DE MOZ</t>
  </si>
  <si>
    <t xml:space="preserve">PORTO DE PEDRAS</t>
  </si>
  <si>
    <t xml:space="preserve">PORTO DO MANGUE</t>
  </si>
  <si>
    <t xml:space="preserve">PORTO DOS GAUCHOS</t>
  </si>
  <si>
    <t xml:space="preserve">PORTO ESPERIDIAO</t>
  </si>
  <si>
    <t xml:space="preserve">PORTO ESTRELA</t>
  </si>
  <si>
    <t xml:space="preserve">PORTO FELIZ</t>
  </si>
  <si>
    <t xml:space="preserve">PORTO FERREIRA</t>
  </si>
  <si>
    <t xml:space="preserve">PORTO FIRME</t>
  </si>
  <si>
    <t xml:space="preserve">PORTO FRANCO</t>
  </si>
  <si>
    <t xml:space="preserve">PORTO GRANDE</t>
  </si>
  <si>
    <t xml:space="preserve">PORTO LUCENA</t>
  </si>
  <si>
    <t xml:space="preserve">PORTO MAUA</t>
  </si>
  <si>
    <t xml:space="preserve">PORTO MURTINHO</t>
  </si>
  <si>
    <t xml:space="preserve">PORTO NACIONAL</t>
  </si>
  <si>
    <t xml:space="preserve">PORTO REAL DO COLEGIO</t>
  </si>
  <si>
    <t xml:space="preserve">PORTO REAL</t>
  </si>
  <si>
    <t xml:space="preserve">PORTO RICO DO MARANHAO</t>
  </si>
  <si>
    <t xml:space="preserve">PORTO RICO</t>
  </si>
  <si>
    <t xml:space="preserve">PORTO SEGURO</t>
  </si>
  <si>
    <t xml:space="preserve">PORTO UNIAO</t>
  </si>
  <si>
    <t xml:space="preserve">PORTO VELHO</t>
  </si>
  <si>
    <t xml:space="preserve">PORTO VERA CRUZ</t>
  </si>
  <si>
    <t xml:space="preserve">PORTO VITORIA</t>
  </si>
  <si>
    <t xml:space="preserve">PORTO WALTER</t>
  </si>
  <si>
    <t xml:space="preserve">PORTO XAVIER</t>
  </si>
  <si>
    <t xml:space="preserve">PORTO</t>
  </si>
  <si>
    <t xml:space="preserve">POSSE</t>
  </si>
  <si>
    <t xml:space="preserve">POTE</t>
  </si>
  <si>
    <t xml:space="preserve">POTENGI</t>
  </si>
  <si>
    <t xml:space="preserve">POTIM</t>
  </si>
  <si>
    <t xml:space="preserve">POTIRAGUA</t>
  </si>
  <si>
    <t xml:space="preserve">POTIRENDABA</t>
  </si>
  <si>
    <t xml:space="preserve">POTIRETAMA</t>
  </si>
  <si>
    <t xml:space="preserve">POUSO ALEGRE</t>
  </si>
  <si>
    <t xml:space="preserve">POUSO ALTO</t>
  </si>
  <si>
    <t xml:space="preserve">POUSO NOVO</t>
  </si>
  <si>
    <t xml:space="preserve">POUSO REDONDO</t>
  </si>
  <si>
    <t xml:space="preserve">POXOREO</t>
  </si>
  <si>
    <t xml:space="preserve">PRACINHA</t>
  </si>
  <si>
    <t xml:space="preserve">PRACUUBA</t>
  </si>
  <si>
    <t xml:space="preserve">PRADO FERREIRA</t>
  </si>
  <si>
    <t xml:space="preserve">PRADO</t>
  </si>
  <si>
    <t xml:space="preserve">PRADOPOLIS</t>
  </si>
  <si>
    <t xml:space="preserve">PRADOS</t>
  </si>
  <si>
    <t xml:space="preserve">PRAIA GRANDE</t>
  </si>
  <si>
    <t xml:space="preserve">PRAIA NORTE</t>
  </si>
  <si>
    <t xml:space="preserve">PRAINHA</t>
  </si>
  <si>
    <t xml:space="preserve">PRANCHITA</t>
  </si>
  <si>
    <t xml:space="preserve">PRATA DO PIAUI</t>
  </si>
  <si>
    <t xml:space="preserve">PRATA</t>
  </si>
  <si>
    <t xml:space="preserve">PRATANIA</t>
  </si>
  <si>
    <t xml:space="preserve">PRATAPOLIS</t>
  </si>
  <si>
    <t xml:space="preserve">PRATINHA</t>
  </si>
  <si>
    <t xml:space="preserve">PRESIDENTE ALVES</t>
  </si>
  <si>
    <t xml:space="preserve">PRESIDENTE BERNARDES</t>
  </si>
  <si>
    <t xml:space="preserve">PRESIDENTE CASTELO BRANCO</t>
  </si>
  <si>
    <t xml:space="preserve">PRESIDENTE DUTRA</t>
  </si>
  <si>
    <t xml:space="preserve">PRESIDENTE EPITACIO</t>
  </si>
  <si>
    <t xml:space="preserve">PRESIDENTE FIGUEIREDO</t>
  </si>
  <si>
    <t xml:space="preserve">PRESIDENTE GETULIO</t>
  </si>
  <si>
    <t xml:space="preserve">PRESIDENTE JANIO QUADROS</t>
  </si>
  <si>
    <t xml:space="preserve">PRESIDENTE JUSCELINO</t>
  </si>
  <si>
    <t xml:space="preserve">PRESIDENTE KENNEDY</t>
  </si>
  <si>
    <t xml:space="preserve">PRESIDENTE KUBITSCHEK</t>
  </si>
  <si>
    <t xml:space="preserve">PRESIDENTE LUCENA</t>
  </si>
  <si>
    <t xml:space="preserve">PRESIDENTE MEDICI</t>
  </si>
  <si>
    <t xml:space="preserve">PRESIDENTE NEREU</t>
  </si>
  <si>
    <t xml:space="preserve">PRESIDENTE OLEGARIO</t>
  </si>
  <si>
    <t xml:space="preserve">PRESIDENTE PRUDENTE</t>
  </si>
  <si>
    <t xml:space="preserve">PRESIDENTE SARNEY</t>
  </si>
  <si>
    <t xml:space="preserve">PRESIDENTE TANCREDO NEVES</t>
  </si>
  <si>
    <t xml:space="preserve">PRESIDENTE VARGAS</t>
  </si>
  <si>
    <t xml:space="preserve">PRESIDENTE VENCESLAU</t>
  </si>
  <si>
    <t xml:space="preserve">PRIMAVERA DE RONDONIA</t>
  </si>
  <si>
    <t xml:space="preserve">PRIMAVERA DO LESTE</t>
  </si>
  <si>
    <t xml:space="preserve">PRIMAVERA</t>
  </si>
  <si>
    <t xml:space="preserve">PRIMEIRA CRUZ</t>
  </si>
  <si>
    <t xml:space="preserve">PRIMEIRO DE MAIO</t>
  </si>
  <si>
    <t xml:space="preserve">PRINCESA ISABEL</t>
  </si>
  <si>
    <t xml:space="preserve">PRINCESA</t>
  </si>
  <si>
    <t xml:space="preserve">PROFESSOR JAMIL</t>
  </si>
  <si>
    <t xml:space="preserve">PROGRESSO</t>
  </si>
  <si>
    <t xml:space="preserve">PROMISSAO</t>
  </si>
  <si>
    <t xml:space="preserve">PROPRIA</t>
  </si>
  <si>
    <t xml:space="preserve">PROTASIO ALVES</t>
  </si>
  <si>
    <t xml:space="preserve">PRUDENTE DE MORAIS</t>
  </si>
  <si>
    <t xml:space="preserve">PRUDENTOPOLIS</t>
  </si>
  <si>
    <t xml:space="preserve">PUGMIL</t>
  </si>
  <si>
    <t xml:space="preserve">PUREZA</t>
  </si>
  <si>
    <t xml:space="preserve">PUTINGA</t>
  </si>
  <si>
    <t xml:space="preserve">PUXINANA</t>
  </si>
  <si>
    <t xml:space="preserve">QUADRA</t>
  </si>
  <si>
    <t xml:space="preserve">QUARAI</t>
  </si>
  <si>
    <t xml:space="preserve">QUARTEL GERAL</t>
  </si>
  <si>
    <t xml:space="preserve">QUARTO CENTENARIO</t>
  </si>
  <si>
    <t xml:space="preserve">QUATA</t>
  </si>
  <si>
    <t xml:space="preserve">QUATIGUA</t>
  </si>
  <si>
    <t xml:space="preserve">QUATIPURU</t>
  </si>
  <si>
    <t xml:space="preserve">QUATIS</t>
  </si>
  <si>
    <t xml:space="preserve">QUATRO BARRAS</t>
  </si>
  <si>
    <t xml:space="preserve">QUATRO PONTES</t>
  </si>
  <si>
    <t xml:space="preserve">QUEBRANGULO</t>
  </si>
  <si>
    <t xml:space="preserve">QUEDAS DO IGUACU</t>
  </si>
  <si>
    <t xml:space="preserve">QUEIMADA NOVA</t>
  </si>
  <si>
    <t xml:space="preserve">QUEIMADAS</t>
  </si>
  <si>
    <t xml:space="preserve">QUEIMADOS</t>
  </si>
  <si>
    <t xml:space="preserve">QUEIROZ</t>
  </si>
  <si>
    <t xml:space="preserve">QUELUZITA</t>
  </si>
  <si>
    <t xml:space="preserve">QUELUZ</t>
  </si>
  <si>
    <t xml:space="preserve">QUERENCIA DO NORTE</t>
  </si>
  <si>
    <t xml:space="preserve">QUERENCIA</t>
  </si>
  <si>
    <t xml:space="preserve">QUEVEDOS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</si>
  <si>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</si>
  <si>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</si>
  <si>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</si>
  <si>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</si>
  <si>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QUINZE DE NOVEMBRO</t>
  </si>
  <si>
    <t xml:space="preserve">QUIPAPA</t>
  </si>
  <si>
    <t xml:space="preserve">QUIRINOPOLIS</t>
  </si>
  <si>
    <t xml:space="preserve">QUISSAMA</t>
  </si>
  <si>
    <t xml:space="preserve">QUITANDINHA</t>
  </si>
  <si>
    <t xml:space="preserve">QUITERIANOPOLIS</t>
  </si>
  <si>
    <t xml:space="preserve">QUIXABA</t>
  </si>
  <si>
    <t xml:space="preserve">QUIXABEIRA</t>
  </si>
  <si>
    <t xml:space="preserve">QUIXADA</t>
  </si>
  <si>
    <t xml:space="preserve">QUIXELO</t>
  </si>
  <si>
    <t xml:space="preserve">QUIXERAMOBIM</t>
  </si>
  <si>
    <t xml:space="preserve">QUIXERE</t>
  </si>
  <si>
    <t xml:space="preserve">RAFAEL FERNANDES</t>
  </si>
  <si>
    <t xml:space="preserve">RAFAEL GODEIRO</t>
  </si>
  <si>
    <t xml:space="preserve">RAFAEL JAMBEIRO</t>
  </si>
  <si>
    <t xml:space="preserve">RAFARD</t>
  </si>
  <si>
    <t xml:space="preserve">RAMILANDIA</t>
  </si>
  <si>
    <t xml:space="preserve">RANCHARIA</t>
  </si>
  <si>
    <t xml:space="preserve">RANCHO ALEGRE D'OESTE</t>
  </si>
  <si>
    <t xml:space="preserve">RANCHO ALEGRE</t>
  </si>
  <si>
    <t xml:space="preserve">RANCHO QUEIMADO</t>
  </si>
  <si>
    <t xml:space="preserve">RAPOSA</t>
  </si>
  <si>
    <t xml:space="preserve">RAPOSOS</t>
  </si>
  <si>
    <t xml:space="preserve">RAUL SOARES</t>
  </si>
  <si>
    <t xml:space="preserve">REALEZA</t>
  </si>
  <si>
    <t xml:space="preserve">REBOUCAS</t>
  </si>
  <si>
    <t xml:space="preserve">RECIFE</t>
  </si>
  <si>
    <t xml:space="preserve">RECREIO</t>
  </si>
  <si>
    <t xml:space="preserve">RECURSOLANDIA</t>
  </si>
  <si>
    <t xml:space="preserve">REDENCAO DA SERRA</t>
  </si>
  <si>
    <t xml:space="preserve">REDENCAO DO GURGUEIA</t>
  </si>
  <si>
    <t xml:space="preserve">REDENCAO</t>
  </si>
  <si>
    <t xml:space="preserve">REDENTORA</t>
  </si>
  <si>
    <t xml:space="preserve">REDUTO</t>
  </si>
  <si>
    <t xml:space="preserve">REGENERACAO</t>
  </si>
  <si>
    <t xml:space="preserve">REGENTE FEIJO</t>
  </si>
  <si>
    <t xml:space="preserve">REGINOPOLIS</t>
  </si>
  <si>
    <t xml:space="preserve">REGISTRO</t>
  </si>
  <si>
    <t xml:space="preserve">RELVADO</t>
  </si>
  <si>
    <t xml:space="preserve">REMANSO</t>
  </si>
  <si>
    <t xml:space="preserve">REMIGIO</t>
  </si>
  <si>
    <t xml:space="preserve">RENASCENCA</t>
  </si>
  <si>
    <t xml:space="preserve">RERIUTABA</t>
  </si>
  <si>
    <t xml:space="preserve">RESENDE COSTA</t>
  </si>
  <si>
    <t xml:space="preserve">RESENDE</t>
  </si>
  <si>
    <t xml:space="preserve">RESERVA DO CABACAL</t>
  </si>
  <si>
    <t xml:space="preserve">RESERVA DO IGUACU</t>
  </si>
  <si>
    <t xml:space="preserve">RESERVA</t>
  </si>
  <si>
    <t xml:space="preserve">RESPLENDOR</t>
  </si>
  <si>
    <t xml:space="preserve">RESSAQUINHA</t>
  </si>
  <si>
    <t xml:space="preserve">RESTINGA SECA</t>
  </si>
  <si>
    <t xml:space="preserve">RESTINGA</t>
  </si>
  <si>
    <t xml:space="preserve">RETIROLANDIA</t>
  </si>
  <si>
    <t xml:space="preserve">RIACHAO DAS NEVES</t>
  </si>
  <si>
    <t xml:space="preserve">RIACHAO DO BACAMARTE</t>
  </si>
  <si>
    <t xml:space="preserve">RIACHAO DO DANTAS</t>
  </si>
  <si>
    <t xml:space="preserve">RIACHAO DO JACUIPE</t>
  </si>
  <si>
    <t xml:space="preserve">RIACHAO DO POCO</t>
  </si>
  <si>
    <t xml:space="preserve">RIACHAO</t>
  </si>
  <si>
    <t xml:space="preserve">RIACHINHO</t>
  </si>
  <si>
    <t xml:space="preserve">RIACHO DA CRUZ</t>
  </si>
  <si>
    <t xml:space="preserve">RIACHO DAS ALMAS</t>
  </si>
  <si>
    <t xml:space="preserve">RIACHO DE SANTANA</t>
  </si>
  <si>
    <t xml:space="preserve">RIACHO DE SANTO ANTONIO</t>
  </si>
  <si>
    <t xml:space="preserve">RIACHO DOS CAVALOS</t>
  </si>
  <si>
    <t xml:space="preserve">RIACHO DOS MACHADOS</t>
  </si>
  <si>
    <t xml:space="preserve">RIACHO FRIO</t>
  </si>
  <si>
    <t xml:space="preserve">RIACHUELO</t>
  </si>
  <si>
    <t xml:space="preserve">RIALMA</t>
  </si>
  <si>
    <t xml:space="preserve">RIANAPOLIS</t>
  </si>
  <si>
    <t xml:space="preserve">RIBAMAR FIQUENE</t>
  </si>
  <si>
    <t xml:space="preserve">RIBAS DO RIO PARDO</t>
  </si>
  <si>
    <t xml:space="preserve">RIBEIRA DO AMPARO</t>
  </si>
  <si>
    <t xml:space="preserve">RIBEIRA DO PIAUI</t>
  </si>
  <si>
    <t xml:space="preserve">RIBEIRA DO POMBAL</t>
  </si>
  <si>
    <t xml:space="preserve">RIBEIRAO BONITO</t>
  </si>
  <si>
    <t xml:space="preserve">RIBEIRAO BRANCO</t>
  </si>
  <si>
    <t xml:space="preserve">RIBEIRAO CASCALHEIRA</t>
  </si>
  <si>
    <t xml:space="preserve">RIBEIRAO CLARO</t>
  </si>
  <si>
    <t xml:space="preserve">RIBEIRAO CORRENTE</t>
  </si>
  <si>
    <t xml:space="preserve">RIBEIRAO DAS NEVES</t>
  </si>
  <si>
    <t xml:space="preserve">RIBEIRAO DO LARGO</t>
  </si>
  <si>
    <t xml:space="preserve">RIBEIRAO DO PINHAL</t>
  </si>
  <si>
    <t xml:space="preserve">RIBEIRAO DO SUL</t>
  </si>
  <si>
    <t xml:space="preserve">RIBEIRAO DOS INDIOS</t>
  </si>
  <si>
    <t xml:space="preserve">RIBEIRAO GRANDE</t>
  </si>
  <si>
    <t xml:space="preserve">RIBEIRAO PIRES</t>
  </si>
  <si>
    <t xml:space="preserve">RIBEIRAO PRETO</t>
  </si>
  <si>
    <t xml:space="preserve">RIBEIRAO VERMELHO</t>
  </si>
  <si>
    <t xml:space="preserve">RIBEIRAO</t>
  </si>
  <si>
    <t xml:space="preserve">RIBEIRAOZINHO</t>
  </si>
  <si>
    <t xml:space="preserve">RIBEIRA</t>
  </si>
  <si>
    <t xml:space="preserve">RIBEIRO GONCALVES</t>
  </si>
  <si>
    <t xml:space="preserve">RIBEIROPOLIS</t>
  </si>
  <si>
    <t xml:space="preserve">RIFAINA</t>
  </si>
  <si>
    <t xml:space="preserve">RINCAO</t>
  </si>
  <si>
    <t xml:space="preserve">RINOPOLIS</t>
  </si>
  <si>
    <t xml:space="preserve">RIO ACIMA</t>
  </si>
  <si>
    <t xml:space="preserve">RIO AZUL</t>
  </si>
  <si>
    <t xml:space="preserve">RIO BANANAL</t>
  </si>
  <si>
    <t xml:space="preserve">RIO BOM</t>
  </si>
  <si>
    <t xml:space="preserve">RIO BONITO DO IGUACU</t>
  </si>
  <si>
    <t xml:space="preserve">RIO BONITO</t>
  </si>
  <si>
    <t xml:space="preserve">RIO BRANCO DO IVAI</t>
  </si>
  <si>
    <t xml:space="preserve">RIO BRANCO DO SUL</t>
  </si>
  <si>
    <t xml:space="preserve">RIO BRANCO</t>
  </si>
  <si>
    <t xml:space="preserve">RIO BRILHANTE</t>
  </si>
  <si>
    <t xml:space="preserve">RIO CASCA</t>
  </si>
  <si>
    <t xml:space="preserve">RIO CLARO</t>
  </si>
  <si>
    <t xml:space="preserve">RIO CRESPO</t>
  </si>
  <si>
    <t xml:space="preserve">RIO DA CONCEICAO</t>
  </si>
  <si>
    <t xml:space="preserve">RIO DAS ANTAS</t>
  </si>
  <si>
    <t xml:space="preserve">RIO DAS FLORES</t>
  </si>
  <si>
    <t xml:space="preserve">RIO DAS OSTRAS</t>
  </si>
  <si>
    <t xml:space="preserve">RIO DAS PEDRAS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</si>
  <si>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</si>
  <si>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</si>
  <si>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</si>
  <si>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</si>
  <si>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RIO DO FOGO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</si>
  <si>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</si>
  <si>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</si>
  <si>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</si>
  <si>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</si>
  <si>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RIO DOCE</t>
  </si>
  <si>
    <t xml:space="preserve">RIO DOS BOIS</t>
  </si>
  <si>
    <t xml:space="preserve">RIO DOS CEDROS</t>
  </si>
  <si>
    <t xml:space="preserve">RIO DOS INDIOS</t>
  </si>
  <si>
    <t xml:space="preserve">RIO ESPERA</t>
  </si>
  <si>
    <t xml:space="preserve">RIO FORMOSO</t>
  </si>
  <si>
    <t xml:space="preserve">RIO FORTUNA</t>
  </si>
  <si>
    <t xml:space="preserve">RIO GRANDE DA SERRA</t>
  </si>
  <si>
    <t xml:space="preserve">RIO GRANDE DO PIAUI</t>
  </si>
  <si>
    <t xml:space="preserve">RIO GRANDE</t>
  </si>
  <si>
    <t xml:space="preserve">RIO LARGO</t>
  </si>
  <si>
    <t xml:space="preserve">RIO MANSO</t>
  </si>
  <si>
    <t xml:space="preserve">RIO MARIA</t>
  </si>
  <si>
    <t xml:space="preserve">RIO NEGRINHO</t>
  </si>
  <si>
    <t xml:space="preserve">RIO NEGRO</t>
  </si>
  <si>
    <t xml:space="preserve">RIO NOVO DO SUL</t>
  </si>
  <si>
    <t xml:space="preserve">RIO NOVO</t>
  </si>
  <si>
    <t xml:space="preserve">RIO PARANAIBA</t>
  </si>
  <si>
    <t xml:space="preserve">RIO PARDO DE MINAS</t>
  </si>
  <si>
    <t xml:space="preserve">RIO PARDO</t>
  </si>
  <si>
    <t xml:space="preserve">RIO PIRACICABA</t>
  </si>
  <si>
    <t xml:space="preserve">RIO POMBA</t>
  </si>
  <si>
    <t xml:space="preserve">RIO PRETO DA EVA</t>
  </si>
  <si>
    <t xml:space="preserve">RIO PRETO</t>
  </si>
  <si>
    <t xml:space="preserve">RIO QUENTE</t>
  </si>
  <si>
    <t xml:space="preserve">RIO REAL</t>
  </si>
  <si>
    <t xml:space="preserve">RIO RUFINO</t>
  </si>
  <si>
    <t xml:space="preserve">RIO SONO</t>
  </si>
  <si>
    <t xml:space="preserve">RIO TINTO</t>
  </si>
  <si>
    <t xml:space="preserve">RIO VERDE DE MATO GROSSO</t>
  </si>
  <si>
    <t xml:space="preserve">RIO VERDE</t>
  </si>
  <si>
    <t xml:space="preserve">RIO VERMELHO</t>
  </si>
  <si>
    <t xml:space="preserve">RIOLANDIA</t>
  </si>
  <si>
    <t xml:space="preserve">RIOZINHO</t>
  </si>
  <si>
    <t xml:space="preserve">RIQUEZA</t>
  </si>
  <si>
    <t xml:space="preserve">RITAPOLIS</t>
  </si>
  <si>
    <t xml:space="preserve">RIVERSUL</t>
  </si>
  <si>
    <t xml:space="preserve">ROCA SALES</t>
  </si>
  <si>
    <t xml:space="preserve">ROCHEDO DE MINAS</t>
  </si>
  <si>
    <t xml:space="preserve">ROCHEDO</t>
  </si>
  <si>
    <t xml:space="preserve">RODEIO BONITO</t>
  </si>
  <si>
    <t xml:space="preserve">RODEIO</t>
  </si>
  <si>
    <t xml:space="preserve">RODEIRO</t>
  </si>
  <si>
    <t xml:space="preserve">RODELAS</t>
  </si>
  <si>
    <t xml:space="preserve">RODOLFO FERNANDES</t>
  </si>
  <si>
    <t xml:space="preserve">RODRIGUES ALVES</t>
  </si>
  <si>
    <t xml:space="preserve">ROLANDIA</t>
  </si>
  <si>
    <t xml:space="preserve">ROLANTE</t>
  </si>
  <si>
    <t xml:space="preserve">ROLIM DE MOURA</t>
  </si>
  <si>
    <t xml:space="preserve">ROMARIA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</si>
  <si>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</si>
  <si>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</si>
  <si>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</si>
  <si>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</si>
  <si>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 DO PARA</t>
  </si>
  <si>
    <t xml:space="preserve">RONDONOPOLIS</t>
  </si>
  <si>
    <t xml:space="preserve">RONDON</t>
  </si>
  <si>
    <t xml:space="preserve">ROQUE GONZALES</t>
  </si>
  <si>
    <t xml:space="preserve">RORAINOPOLIS</t>
  </si>
  <si>
    <t xml:space="preserve">ROSANA</t>
  </si>
  <si>
    <t xml:space="preserve">ROSARIO DA LIMEIRA</t>
  </si>
  <si>
    <t xml:space="preserve">ROSARIO DO CATETE</t>
  </si>
  <si>
    <t xml:space="preserve">ROSARIO DO IVAI</t>
  </si>
  <si>
    <t xml:space="preserve">ROSARIO DO SUL</t>
  </si>
  <si>
    <t xml:space="preserve">ROSARIO OESTE</t>
  </si>
  <si>
    <t xml:space="preserve">ROSARIO</t>
  </si>
  <si>
    <t xml:space="preserve">ROSEIRA</t>
  </si>
  <si>
    <t xml:space="preserve">ROTEIRO</t>
  </si>
  <si>
    <t xml:space="preserve">RUBELITA</t>
  </si>
  <si>
    <t xml:space="preserve">RUBIACEA</t>
  </si>
  <si>
    <t xml:space="preserve">RUBIATABA</t>
  </si>
  <si>
    <t xml:space="preserve">RUBIM</t>
  </si>
  <si>
    <t xml:space="preserve">RUBINEIA</t>
  </si>
  <si>
    <t xml:space="preserve">RUROPOLIS</t>
  </si>
  <si>
    <t xml:space="preserve">RUSSAS</t>
  </si>
  <si>
    <t xml:space="preserve">RUY BARBOSA</t>
  </si>
  <si>
    <t xml:space="preserve">SABARA</t>
  </si>
  <si>
    <t xml:space="preserve">SABAUDIA</t>
  </si>
  <si>
    <t xml:space="preserve">SABINOPOLIS</t>
  </si>
  <si>
    <t xml:space="preserve">SABINO</t>
  </si>
  <si>
    <t xml:space="preserve">SABOEIRO</t>
  </si>
  <si>
    <t xml:space="preserve">SACRAMENTO</t>
  </si>
  <si>
    <t xml:space="preserve">SAGRADA FAMILIA</t>
  </si>
  <si>
    <t xml:space="preserve">SAGRES</t>
  </si>
  <si>
    <t xml:space="preserve">SAIRE</t>
  </si>
  <si>
    <t xml:space="preserve">SALDANHA MARINHO</t>
  </si>
  <si>
    <t xml:space="preserve">SALES OLIVEIRA</t>
  </si>
  <si>
    <t xml:space="preserve">SALESOPOLIS</t>
  </si>
  <si>
    <t xml:space="preserve">SALES</t>
  </si>
  <si>
    <t xml:space="preserve">SALETE</t>
  </si>
  <si>
    <t xml:space="preserve">SALGADINHO</t>
  </si>
  <si>
    <t xml:space="preserve">SALGADO DE SAO FELIX</t>
  </si>
  <si>
    <t xml:space="preserve">SALGADO FILHO</t>
  </si>
  <si>
    <t xml:space="preserve">SALGADO</t>
  </si>
  <si>
    <t xml:space="preserve">SALGUEIRO</t>
  </si>
  <si>
    <t xml:space="preserve">SALINAS DA MARGARIDA</t>
  </si>
  <si>
    <t xml:space="preserve">SALINAS</t>
  </si>
  <si>
    <t xml:space="preserve">SALINOPOLIS</t>
  </si>
  <si>
    <t xml:space="preserve">SALITRE</t>
  </si>
  <si>
    <t xml:space="preserve">SALMOURAO</t>
  </si>
  <si>
    <t xml:space="preserve">SALOA</t>
  </si>
  <si>
    <t xml:space="preserve">SALTINHO</t>
  </si>
  <si>
    <t xml:space="preserve">SALTO DA DIVISA</t>
  </si>
  <si>
    <t xml:space="preserve">SALTO DE PIRAPORA</t>
  </si>
  <si>
    <t xml:space="preserve">SALTO DO CEU</t>
  </si>
  <si>
    <t xml:space="preserve">SALTO DO ITARARE</t>
  </si>
  <si>
    <t xml:space="preserve">SALTO DO JACUI</t>
  </si>
  <si>
    <t xml:space="preserve">SALTO DO LONTRA</t>
  </si>
  <si>
    <t xml:space="preserve">SALTO GRANDE</t>
  </si>
  <si>
    <t xml:space="preserve">SALTO VELOSO</t>
  </si>
  <si>
    <t xml:space="preserve">SALTO</t>
  </si>
  <si>
    <t xml:space="preserve">SALVADOR DAS MISSOES</t>
  </si>
  <si>
    <t xml:space="preserve">SALVADOR DO SUL</t>
  </si>
  <si>
    <t xml:space="preserve">SALVADOR</t>
  </si>
  <si>
    <t xml:space="preserve">SALVATERRA</t>
  </si>
  <si>
    <t xml:space="preserve">SAMBAIBA</t>
  </si>
  <si>
    <t xml:space="preserve">SAMPAIO</t>
  </si>
  <si>
    <t xml:space="preserve">SANANDUVA</t>
  </si>
  <si>
    <t xml:space="preserve">SANCLERLANDIA</t>
  </si>
  <si>
    <t xml:space="preserve">SANDOLANDIA</t>
  </si>
  <si>
    <t xml:space="preserve">SANDOVALINA</t>
  </si>
  <si>
    <t xml:space="preserve">SANGAO</t>
  </si>
  <si>
    <t xml:space="preserve">SANHARO</t>
  </si>
  <si>
    <t xml:space="preserve">SANTA ADELIA</t>
  </si>
  <si>
    <t xml:space="preserve">SANTA ALBERTINA</t>
  </si>
  <si>
    <t xml:space="preserve">SANTA AMELIA</t>
  </si>
  <si>
    <t xml:space="preserve">SANTA BARBARA DE GOIAS</t>
  </si>
  <si>
    <t xml:space="preserve">SANTA BARBARA DO LESTE</t>
  </si>
  <si>
    <t xml:space="preserve">SANTA BARBARA DO MONTE VERDE</t>
  </si>
  <si>
    <t xml:space="preserve">SANTA BARBARA DO PARA</t>
  </si>
  <si>
    <t xml:space="preserve">SANTA BARBARA DO SUL</t>
  </si>
  <si>
    <t xml:space="preserve">SANTA BARBARA DO TUGURIO</t>
  </si>
  <si>
    <t xml:space="preserve">SANTA BARBARA D'OESTE</t>
  </si>
  <si>
    <t xml:space="preserve">SANTA BARBARA</t>
  </si>
  <si>
    <t xml:space="preserve">SANTA BRANCA</t>
  </si>
  <si>
    <t xml:space="preserve">SANTA BRIGIDA</t>
  </si>
  <si>
    <t xml:space="preserve">SANTA CARMEM</t>
  </si>
  <si>
    <t xml:space="preserve">SANTA CECILIA DE UMBUZEIRO</t>
  </si>
  <si>
    <t xml:space="preserve">SANTA CECILIA DO PAVAO</t>
  </si>
  <si>
    <t xml:space="preserve">SANTA CECILIA</t>
  </si>
  <si>
    <t xml:space="preserve">SANTA CLARA DO SUL</t>
  </si>
  <si>
    <t xml:space="preserve">SANTA CLARA D'OESTE</t>
  </si>
  <si>
    <t xml:space="preserve">SANTA CRUZ CABRALIA</t>
  </si>
  <si>
    <t xml:space="preserve">SANTA CRUZ DA BAIXA VERDE</t>
  </si>
  <si>
    <t xml:space="preserve">SANTA CRUZ DA CONCEICAO</t>
  </si>
  <si>
    <t xml:space="preserve">SANTA CRUZ DA ESPERANCA</t>
  </si>
  <si>
    <t xml:space="preserve">SANTA CRUZ DA VITORIA</t>
  </si>
  <si>
    <t xml:space="preserve">SANTA CRUZ DAS PALMEIRAS</t>
  </si>
  <si>
    <t xml:space="preserve">SANTA CRUZ DE GOIAS</t>
  </si>
  <si>
    <t xml:space="preserve">SANTA CRUZ DE MINAS</t>
  </si>
  <si>
    <t xml:space="preserve">SANTA CRUZ DE MONTE CASTELO</t>
  </si>
  <si>
    <t xml:space="preserve">SANTA CRUZ DE SALINAS</t>
  </si>
  <si>
    <t xml:space="preserve">SANTA CRUZ DO ARARI</t>
  </si>
  <si>
    <t xml:space="preserve">SANTA CRUZ DO CAPIBARIBE</t>
  </si>
  <si>
    <t xml:space="preserve">SANTA CRUZ DO ESCALVADO</t>
  </si>
  <si>
    <t xml:space="preserve">SANTA CRUZ DO PIAUI</t>
  </si>
  <si>
    <t xml:space="preserve">SANTA CRUZ DO RIO PARDO</t>
  </si>
  <si>
    <t xml:space="preserve">SANTA CRUZ DO SUL</t>
  </si>
  <si>
    <t xml:space="preserve">SANTA CRUZ DOS MILAGRES</t>
  </si>
  <si>
    <t xml:space="preserve">SANTA CRUZ</t>
  </si>
  <si>
    <t xml:space="preserve">SANTA EFIGENIA DE MINAS</t>
  </si>
  <si>
    <t xml:space="preserve">SANTA ERNESTINA</t>
  </si>
  <si>
    <t xml:space="preserve">SANTA FE DE GOIAS</t>
  </si>
  <si>
    <t xml:space="preserve">SANTA FE DE MINAS</t>
  </si>
  <si>
    <t xml:space="preserve">SANTA FE DO ARAGUAIA</t>
  </si>
  <si>
    <t xml:space="preserve">SANTA FE DO SUL</t>
  </si>
  <si>
    <t xml:space="preserve">SANTA FE</t>
  </si>
  <si>
    <t xml:space="preserve">SANTA FILOMENA DO MARANHAO</t>
  </si>
  <si>
    <t xml:space="preserve">SANTA FILOMENA</t>
  </si>
  <si>
    <t xml:space="preserve">SANTA GERTRUDES</t>
  </si>
  <si>
    <t xml:space="preserve">SANTA HELENA DE GOIAS</t>
  </si>
  <si>
    <t xml:space="preserve">SANTA HELENA DE MINAS</t>
  </si>
  <si>
    <t xml:space="preserve">SANTA HELENA</t>
  </si>
  <si>
    <t xml:space="preserve">SANTA INES</t>
  </si>
  <si>
    <t xml:space="preserve">SANTA ISABEL DO IVAI</t>
  </si>
  <si>
    <t xml:space="preserve">SANTA ISABEL DO PARA</t>
  </si>
  <si>
    <t xml:space="preserve">SANTA ISABEL DO RIO NEGRO</t>
  </si>
  <si>
    <t xml:space="preserve">SANTA ISABEL</t>
  </si>
  <si>
    <t xml:space="preserve">SANTA IZABEL DO OESTE</t>
  </si>
  <si>
    <t xml:space="preserve">SANTA JULIANA</t>
  </si>
  <si>
    <t xml:space="preserve">SANTA LEOPOLDINA</t>
  </si>
  <si>
    <t xml:space="preserve">SANTA LUCIA</t>
  </si>
  <si>
    <t xml:space="preserve">SANTA LUZIA DO ITANHY</t>
  </si>
  <si>
    <t xml:space="preserve">SANTA LUZIA DO NORTE</t>
  </si>
  <si>
    <t xml:space="preserve">SANTA LUZIA DO PARA</t>
  </si>
  <si>
    <t xml:space="preserve">SANTA LUZIA DO PARUA</t>
  </si>
  <si>
    <t xml:space="preserve">SANTA LUZIA D'OESTE</t>
  </si>
  <si>
    <t xml:space="preserve">SANTA LUZIA</t>
  </si>
  <si>
    <t xml:space="preserve">SANTA LUZ</t>
  </si>
  <si>
    <t xml:space="preserve">SANTA MARGARIDA</t>
  </si>
  <si>
    <t xml:space="preserve">SANTA MARIA DA BOA VISTA</t>
  </si>
  <si>
    <t xml:space="preserve">SANTA MARIA DA SERRA</t>
  </si>
  <si>
    <t xml:space="preserve">SANTA MARIA DA VITORIA</t>
  </si>
  <si>
    <t xml:space="preserve">SANTA MARIA DAS BARREIRAS</t>
  </si>
  <si>
    <t xml:space="preserve">SANTA MARIA DE ITABIRA</t>
  </si>
  <si>
    <t xml:space="preserve">SANTA MARIA DE JETIBA</t>
  </si>
  <si>
    <t xml:space="preserve">SANTA MARIA DO CAMBUCA</t>
  </si>
  <si>
    <t xml:space="preserve">SANTA MARIA DO HERVAL</t>
  </si>
  <si>
    <t xml:space="preserve">SANTA MARIA DO OESTE</t>
  </si>
  <si>
    <t xml:space="preserve">SANTA MARIA DO PARA</t>
  </si>
  <si>
    <t xml:space="preserve">SANTA MARIA DO SALTO</t>
  </si>
  <si>
    <t xml:space="preserve">SANTA MARIA DO SUACUI</t>
  </si>
  <si>
    <t xml:space="preserve">SANTA MARIA DO TOCANTINS</t>
  </si>
  <si>
    <t xml:space="preserve">SANTA MARIA MADALENA</t>
  </si>
  <si>
    <t xml:space="preserve">SANTA MARIANA</t>
  </si>
  <si>
    <t xml:space="preserve">SANTA MARIA</t>
  </si>
  <si>
    <t xml:space="preserve">SANTA MERCEDES</t>
  </si>
  <si>
    <t xml:space="preserve">SANTA MONICA</t>
  </si>
  <si>
    <t xml:space="preserve">SANTA QUITERIA DO MARANHAO</t>
  </si>
  <si>
    <t xml:space="preserve">SANTA QUITERIA</t>
  </si>
  <si>
    <t xml:space="preserve">SANTA RITA DE CALDAS</t>
  </si>
  <si>
    <t xml:space="preserve">SANTA RITA DE CASSIA</t>
  </si>
  <si>
    <t xml:space="preserve">SANTA RITA DE IBITIPOCA</t>
  </si>
  <si>
    <t xml:space="preserve">SANTA RITA DE JACUTINGA</t>
  </si>
  <si>
    <t xml:space="preserve">SANTA RITA DE MINAS</t>
  </si>
  <si>
    <t xml:space="preserve">SANTA RITA DO ARAGUAIA</t>
  </si>
  <si>
    <t xml:space="preserve">SANTA RITA DO ITUETO</t>
  </si>
  <si>
    <t xml:space="preserve">SANTA RITA DO NOVO DESTINO</t>
  </si>
  <si>
    <t xml:space="preserve">SANTA RITA DO PARDO</t>
  </si>
  <si>
    <t xml:space="preserve">SANTA RITA DO PASSA QUATRO</t>
  </si>
  <si>
    <t xml:space="preserve">SANTA RITA DO SAPUCAI</t>
  </si>
  <si>
    <t xml:space="preserve">SANTA RITA DO TOCANTINS</t>
  </si>
  <si>
    <t xml:space="preserve">SANTA RITA D'OESTE</t>
  </si>
  <si>
    <t xml:space="preserve">SANTA RITA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</si>
  <si>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</si>
  <si>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</si>
  <si>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</si>
  <si>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</si>
  <si>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ROSA DO PIAUI</t>
  </si>
  <si>
    <t xml:space="preserve">SANTA ROSA DO PURUS</t>
  </si>
  <si>
    <t xml:space="preserve">SANTA ROSA DO SUL</t>
  </si>
  <si>
    <t xml:space="preserve">SANTA ROSA DO TOCANTINS</t>
  </si>
  <si>
    <t xml:space="preserve">SANTA ROSA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</si>
  <si>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</si>
  <si>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</si>
  <si>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</si>
  <si>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</si>
  <si>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</si>
  <si>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SANTA TEREZA DO TOCANTINS</t>
  </si>
  <si>
    <t xml:space="preserve">SANTA TEREZA</t>
  </si>
  <si>
    <t xml:space="preserve">SANTA TEREZINHA DE GOIAS</t>
  </si>
  <si>
    <t xml:space="preserve">SANTA TEREZINHA DE ITAIPU</t>
  </si>
  <si>
    <t xml:space="preserve">SANTA TEREZINHA DO PROGRESSO</t>
  </si>
  <si>
    <t xml:space="preserve">SANTA TEREZINHA DO TOCANTINS</t>
  </si>
  <si>
    <t xml:space="preserve">SANTA TEREZINHA</t>
  </si>
  <si>
    <t xml:space="preserve">SANTA VITORIA DO PALMAR</t>
  </si>
  <si>
    <t xml:space="preserve">SANTA VITORIA</t>
  </si>
  <si>
    <t xml:space="preserve">SANTALUZ</t>
  </si>
  <si>
    <t xml:space="preserve">SANTANA DA BOA VISTA</t>
  </si>
  <si>
    <t xml:space="preserve">SANTANA DA PONTE PENSA</t>
  </si>
  <si>
    <t xml:space="preserve">SANTANA DA VARGEM</t>
  </si>
  <si>
    <t xml:space="preserve">SANTANA DE CATAGUASES</t>
  </si>
  <si>
    <t xml:space="preserve">SANTANA DE MANGUEIRA</t>
  </si>
  <si>
    <t xml:space="preserve">SANTANA DE PARNAIBA</t>
  </si>
  <si>
    <t xml:space="preserve">SANTANA DE PIRAPAMA</t>
  </si>
  <si>
    <t xml:space="preserve">SANTANA DO ACARAU</t>
  </si>
  <si>
    <t xml:space="preserve">SANTANA DO ARAGUAIA</t>
  </si>
  <si>
    <t xml:space="preserve">SANTANA DO CARIRI</t>
  </si>
  <si>
    <t xml:space="preserve">SANTANA DO DESERTO</t>
  </si>
  <si>
    <t xml:space="preserve">SANTANA DO GARAMBEU</t>
  </si>
  <si>
    <t xml:space="preserve">SANTANA DO IPANEMA</t>
  </si>
  <si>
    <t xml:space="preserve">SANTANA DO ITARARE</t>
  </si>
  <si>
    <t xml:space="preserve">SANTANA DO JACARE</t>
  </si>
  <si>
    <t xml:space="preserve">SANTANA DO LIVRAMENTO</t>
  </si>
  <si>
    <t xml:space="preserve">SANTANA DO MANHUACU</t>
  </si>
  <si>
    <t xml:space="preserve">SANTANA DO MARANHAO</t>
  </si>
  <si>
    <t xml:space="preserve">SANTANA DO MATOS</t>
  </si>
  <si>
    <t xml:space="preserve">SANTANA DO MUNDAU</t>
  </si>
  <si>
    <t xml:space="preserve">SANTANA DO PARAISO</t>
  </si>
  <si>
    <t xml:space="preserve">SANTANA DO PIAUI</t>
  </si>
  <si>
    <t xml:space="preserve">SANTANA DO RIACHO</t>
  </si>
  <si>
    <t xml:space="preserve">SANTANA DO SAO FRANCISCO</t>
  </si>
  <si>
    <t xml:space="preserve">SANTANA DO SERIDO</t>
  </si>
  <si>
    <t xml:space="preserve">SANTANA DOS GARROTES</t>
  </si>
  <si>
    <t xml:space="preserve">SANTANA DOS MONTES</t>
  </si>
  <si>
    <t xml:space="preserve">SANTANA</t>
  </si>
  <si>
    <t xml:space="preserve">SANTANOPOLIS</t>
  </si>
  <si>
    <t xml:space="preserve">SANTAREM NOVO</t>
  </si>
  <si>
    <t xml:space="preserve">SANTAREM</t>
  </si>
  <si>
    <t xml:space="preserve">SANTIAGO DO SUL</t>
  </si>
  <si>
    <t xml:space="preserve">SANTIAGO</t>
  </si>
  <si>
    <t xml:space="preserve">SANTO AFONSO</t>
  </si>
  <si>
    <t xml:space="preserve">SANTO AMARO DA IMPERATRIZ</t>
  </si>
  <si>
    <t xml:space="preserve">SANTO AMARO DAS BROTAS</t>
  </si>
  <si>
    <t xml:space="preserve">SANTO AMARO DO MARANHAO</t>
  </si>
  <si>
    <t xml:space="preserve">SANTO AMARO</t>
  </si>
  <si>
    <t xml:space="preserve">SANTO ANASTACIO</t>
  </si>
  <si>
    <t xml:space="preserve">SANTO ANDRE</t>
  </si>
  <si>
    <t xml:space="preserve">SANTO ANGELO</t>
  </si>
  <si>
    <t xml:space="preserve">SANTO ANTONIO DA ALEGRIA</t>
  </si>
  <si>
    <t xml:space="preserve">SANTO ANTONIO DA BARRA</t>
  </si>
  <si>
    <t xml:space="preserve">SANTO ANTONIO DA PATRULHA</t>
  </si>
  <si>
    <t xml:space="preserve">SANTO ANTONIO DA PLATINA</t>
  </si>
  <si>
    <t xml:space="preserve">SANTO ANTONIO DAS MISSOES</t>
  </si>
  <si>
    <t xml:space="preserve">SANTO ANTONIO DE GOIAS</t>
  </si>
  <si>
    <t xml:space="preserve">SANTO ANTONIO DE JESUS</t>
  </si>
  <si>
    <t xml:space="preserve">SANTO ANTONIO DE LISBOA</t>
  </si>
  <si>
    <t xml:space="preserve">SANTO ANTONIO DE PADUA</t>
  </si>
  <si>
    <t xml:space="preserve">SANTO ANTONIO DE POSSE</t>
  </si>
  <si>
    <t xml:space="preserve">SANTO ANTONIO DO AMPARO</t>
  </si>
  <si>
    <t xml:space="preserve">SANTO ANTONIO DO ARACANGUA</t>
  </si>
  <si>
    <t xml:space="preserve">SANTO ANTONIO DO AVENTUREIRO</t>
  </si>
  <si>
    <t xml:space="preserve">SANTO ANTONIO DO CAIUA</t>
  </si>
  <si>
    <t xml:space="preserve">SANTO ANTONIO DO DESCOBERTO</t>
  </si>
  <si>
    <t xml:space="preserve">SANTO ANTONIO DO GRAMA</t>
  </si>
  <si>
    <t xml:space="preserve">SANTO ANTONIO DO ICA</t>
  </si>
  <si>
    <t xml:space="preserve">SANTO ANTONIO DO ITAMBE</t>
  </si>
  <si>
    <t xml:space="preserve">SANTO ANTONIO DO JACINTO</t>
  </si>
  <si>
    <t xml:space="preserve">SANTO ANTONIO DO JARDIM</t>
  </si>
  <si>
    <t xml:space="preserve">SANTO ANTONIO DO LEVERGER</t>
  </si>
  <si>
    <t xml:space="preserve">SANTO ANTONIO DO MONTE</t>
  </si>
  <si>
    <t xml:space="preserve">SANTO ANTONIO DO PALMA</t>
  </si>
  <si>
    <t xml:space="preserve">SANTO ANTONIO DO PARAISO</t>
  </si>
  <si>
    <t xml:space="preserve">SANTO ANTONIO DO PINHAL</t>
  </si>
  <si>
    <t xml:space="preserve">SANTO ANTONIO DO PLANALTO</t>
  </si>
  <si>
    <t xml:space="preserve">SANTO ANTONIO DO RETIRO</t>
  </si>
  <si>
    <t xml:space="preserve">SANTO ANTONIO DO RIO ABAIXO</t>
  </si>
  <si>
    <t xml:space="preserve">SANTO ANTONIO DO SUDOESTE</t>
  </si>
  <si>
    <t xml:space="preserve">SANTO ANTONIO DO TAUA</t>
  </si>
  <si>
    <t xml:space="preserve">SANTO ANTONIO DOS LOPES</t>
  </si>
  <si>
    <t xml:space="preserve">SANTO ANTONIO DOS MILAGRES</t>
  </si>
  <si>
    <t xml:space="preserve">SANTO ANTONIO</t>
  </si>
  <si>
    <t xml:space="preserve">SANTO AUGUSTO</t>
  </si>
  <si>
    <t xml:space="preserve">SANTO CRISTO</t>
  </si>
  <si>
    <t xml:space="preserve">SANTO ESTEVAO</t>
  </si>
  <si>
    <t xml:space="preserve">SANTO EXPEDITO DO SUL</t>
  </si>
  <si>
    <t xml:space="preserve">SANTO EXPEDITO</t>
  </si>
  <si>
    <t xml:space="preserve">SANTO HIPOLITO</t>
  </si>
  <si>
    <t xml:space="preserve">SANTO INACIO DO PIAUI</t>
  </si>
  <si>
    <t xml:space="preserve">SANTO INACIO</t>
  </si>
  <si>
    <t xml:space="preserve">SANTOPOLIS DO AGUAPEI</t>
  </si>
  <si>
    <t xml:space="preserve">SANTOS DUMONT</t>
  </si>
  <si>
    <t xml:space="preserve">SANTOS</t>
  </si>
  <si>
    <t xml:space="preserve">SAO BENEDITO DO RIO PRETO</t>
  </si>
  <si>
    <t xml:space="preserve">SAO BENEDITO DO SUL</t>
  </si>
  <si>
    <t xml:space="preserve">SAO BENEDITO</t>
  </si>
  <si>
    <t xml:space="preserve">SAO BENTO ABADE</t>
  </si>
  <si>
    <t xml:space="preserve">SAO BENTO DE POMBAL</t>
  </si>
  <si>
    <t xml:space="preserve">SAO BENTO DO NORTE</t>
  </si>
  <si>
    <t xml:space="preserve">SAO BENTO DO SAPUCAI</t>
  </si>
  <si>
    <t xml:space="preserve">SAO BENTO DO SUL</t>
  </si>
  <si>
    <t xml:space="preserve">SAO BENTO DO TOCANTINS</t>
  </si>
  <si>
    <t xml:space="preserve">SAO BENTO DO TRAIRI</t>
  </si>
  <si>
    <t xml:space="preserve">SAO BENTO DO UNA</t>
  </si>
  <si>
    <t xml:space="preserve">SAO BENTO</t>
  </si>
  <si>
    <t xml:space="preserve">SAO BERNARDINO</t>
  </si>
  <si>
    <t xml:space="preserve">SAO BERNARDO DO CAMPO</t>
  </si>
  <si>
    <t xml:space="preserve">SAO BERNARDO</t>
  </si>
  <si>
    <t xml:space="preserve">SAO BONIFACIO</t>
  </si>
  <si>
    <t xml:space="preserve">SAO BORJA</t>
  </si>
  <si>
    <t xml:space="preserve">SAO BRAS DO SUACUI</t>
  </si>
  <si>
    <t xml:space="preserve">SAO BRAS</t>
  </si>
  <si>
    <t xml:space="preserve">SAO BRAZ DO PIAUI</t>
  </si>
  <si>
    <t xml:space="preserve">SAO CAETANO DE ODIVELAS</t>
  </si>
  <si>
    <t xml:space="preserve">SAO CAETANO DO SUL</t>
  </si>
  <si>
    <t xml:space="preserve">SAO CAITANO</t>
  </si>
  <si>
    <t xml:space="preserve">SAO CARLOS DO IVAI</t>
  </si>
  <si>
    <t xml:space="preserve">SAO CARLOS</t>
  </si>
  <si>
    <t xml:space="preserve">SAO CRISTOVAO DO SUL</t>
  </si>
  <si>
    <t xml:space="preserve">SAO CRISTOVAO</t>
  </si>
  <si>
    <t xml:space="preserve">SAO DESIDERIO</t>
  </si>
  <si>
    <t xml:space="preserve">SAO DOMINGOS DAS DORES</t>
  </si>
  <si>
    <t xml:space="preserve">SAO DOMINGOS DE POMBAL</t>
  </si>
  <si>
    <t xml:space="preserve">SAO DOMINGOS DO ARAGUAIA</t>
  </si>
  <si>
    <t xml:space="preserve">SAO DOMINGOS DO AZEITAO</t>
  </si>
  <si>
    <t xml:space="preserve">SAO DOMINGOS DO CAPIM</t>
  </si>
  <si>
    <t xml:space="preserve">SAO DOMINGOS DO CARIRI</t>
  </si>
  <si>
    <t xml:space="preserve">SAO DOMINGOS DO MARANHAO</t>
  </si>
  <si>
    <t xml:space="preserve">SAO DOMINGOS DO NORTE</t>
  </si>
  <si>
    <t xml:space="preserve">SAO DOMINGOS DO PRATA</t>
  </si>
  <si>
    <t xml:space="preserve">SAO DOMINGOS DO SUL</t>
  </si>
  <si>
    <t xml:space="preserve">SAO DOMINGOS</t>
  </si>
  <si>
    <t xml:space="preserve">SAO FELIPE D'OESTE</t>
  </si>
  <si>
    <t xml:space="preserve">SAO FELIPE</t>
  </si>
  <si>
    <t xml:space="preserve">SAO FELIX DE BALSAS</t>
  </si>
  <si>
    <t xml:space="preserve">SAO FELIX DE MINAS</t>
  </si>
  <si>
    <t xml:space="preserve">SAO FELIX DO ARAGUAIA</t>
  </si>
  <si>
    <t xml:space="preserve">SAO FELIX DO CORIBE</t>
  </si>
  <si>
    <t xml:space="preserve">SAO FELIX DO PIAUI</t>
  </si>
  <si>
    <t xml:space="preserve">SAO FELIX DO TOCANTINS</t>
  </si>
  <si>
    <t xml:space="preserve">SAO FELIX DO XINGU</t>
  </si>
  <si>
    <t xml:space="preserve">SAO FELIX</t>
  </si>
  <si>
    <t xml:space="preserve">SAO FERNANDO</t>
  </si>
  <si>
    <t xml:space="preserve">SAO FIDELIS</t>
  </si>
  <si>
    <t xml:space="preserve">SAO FRANCISCO DE ASSIS DO PIAUI</t>
  </si>
  <si>
    <t xml:space="preserve">SAO FRANCISCO DE ASSIS</t>
  </si>
  <si>
    <t xml:space="preserve">SAO FRANCISCO DE GOIAS</t>
  </si>
  <si>
    <t xml:space="preserve">SAO FRANCISCO DE ITABAPOANA</t>
  </si>
  <si>
    <t xml:space="preserve">SAO FRANCISCO DE PAULA</t>
  </si>
  <si>
    <t xml:space="preserve">SAO FRANCISCO DE SALES</t>
  </si>
  <si>
    <t xml:space="preserve">SAO FRANCISCO DO BREJAO</t>
  </si>
  <si>
    <t xml:space="preserve">SAO FRANCISCO DO CONDE</t>
  </si>
  <si>
    <t xml:space="preserve">SAO FRANCISCO DO GLORIA</t>
  </si>
  <si>
    <t xml:space="preserve">SAO FRANCISCO DO GUAPORE</t>
  </si>
  <si>
    <t xml:space="preserve">SAO FRANCISCO DO MARANHAO</t>
  </si>
  <si>
    <t xml:space="preserve">SAO FRANCISCO DO OESTE</t>
  </si>
  <si>
    <t xml:space="preserve">SAO FRANCISCO DO PARA</t>
  </si>
  <si>
    <t xml:space="preserve">SAO FRANCISCO DO PIAUI</t>
  </si>
  <si>
    <t xml:space="preserve">SAO FRANCISCO DO SUL</t>
  </si>
  <si>
    <t xml:space="preserve">SAO FRANCISCO</t>
  </si>
  <si>
    <t xml:space="preserve">SAO GABRIEL DA CACHOEIRA</t>
  </si>
  <si>
    <t xml:space="preserve">SAO GABRIEL DA PALHA</t>
  </si>
  <si>
    <t xml:space="preserve">SAO GABRIEL DO OESTE</t>
  </si>
  <si>
    <t xml:space="preserve">SAO GABRIEL</t>
  </si>
  <si>
    <t xml:space="preserve">SAO GERALDO DA PIEDADE</t>
  </si>
  <si>
    <t xml:space="preserve">SAO GERALDO DO ARAGUAIA</t>
  </si>
  <si>
    <t xml:space="preserve">SAO GERALDO DO BAIXIO</t>
  </si>
  <si>
    <t xml:space="preserve">SAO GERALDO</t>
  </si>
  <si>
    <t xml:space="preserve">SAO GONCALO DO ABAETE</t>
  </si>
  <si>
    <t xml:space="preserve">SAO GONCALO DO AMARANTE</t>
  </si>
  <si>
    <t xml:space="preserve">SAO GONCALO DO GURGUEIA</t>
  </si>
  <si>
    <t xml:space="preserve">SAO GONCALO DO PARA</t>
  </si>
  <si>
    <t xml:space="preserve">SAO GONCALO DO PIAUI</t>
  </si>
  <si>
    <t xml:space="preserve">SAO GONCALO DO RIO ABAIXO</t>
  </si>
  <si>
    <t xml:space="preserve">SAO GONCALO DO RIO PRETO</t>
  </si>
  <si>
    <t xml:space="preserve">SAO GONCALO DO SAPUCAI</t>
  </si>
  <si>
    <t xml:space="preserve">SAO GONCALO DOS CAMPOS</t>
  </si>
  <si>
    <t xml:space="preserve">SAO GONCALO</t>
  </si>
  <si>
    <t xml:space="preserve">SAO GOTARDO</t>
  </si>
  <si>
    <t xml:space="preserve">SAO JERONIMO DA SERRA</t>
  </si>
  <si>
    <t xml:space="preserve">SAO JERONIMO</t>
  </si>
  <si>
    <t xml:space="preserve">SAO JOAO BATISTA DO GLORIA</t>
  </si>
  <si>
    <t xml:space="preserve">SAO JOAO BATISTA</t>
  </si>
  <si>
    <t xml:space="preserve">SAO JOAO DA BALIZA</t>
  </si>
  <si>
    <t xml:space="preserve">SAO JOAO DA BARRA</t>
  </si>
  <si>
    <t xml:space="preserve">SAO JOAO DA BOA VISTA</t>
  </si>
  <si>
    <t xml:space="preserve">SAO JOAO DA CANABRAVA</t>
  </si>
  <si>
    <t xml:space="preserve">SAO JOAO DA FRONTEIRA</t>
  </si>
  <si>
    <t xml:space="preserve">SAO JOAO DA LAGOA</t>
  </si>
  <si>
    <t xml:space="preserve">SAO JOAO DA MATA</t>
  </si>
  <si>
    <t xml:space="preserve">SAO JOAO DA PARAUNA</t>
  </si>
  <si>
    <t xml:space="preserve">SAO JOAO DA PONTA</t>
  </si>
  <si>
    <t xml:space="preserve">SAO JOAO DA PONTE</t>
  </si>
  <si>
    <t xml:space="preserve">SAO JOAO DA SERRA</t>
  </si>
  <si>
    <t xml:space="preserve">SAO JOAO DA URTIGA</t>
  </si>
  <si>
    <t xml:space="preserve">SAO JOAO DA VARJOTA</t>
  </si>
  <si>
    <t xml:space="preserve">SAO JOAO D'ALIANCA</t>
  </si>
  <si>
    <t xml:space="preserve">SAO JOAO DAS DUAS PONTES</t>
  </si>
  <si>
    <t xml:space="preserve">SAO JOAO DAS MISSOES</t>
  </si>
  <si>
    <t xml:space="preserve">SAO JOAO DE IRACEMA</t>
  </si>
  <si>
    <t xml:space="preserve">SAO JOAO DE MERITI</t>
  </si>
  <si>
    <t xml:space="preserve">SAO JOAO DE PIRABAS</t>
  </si>
  <si>
    <t xml:space="preserve">SAO JOAO DEL REI</t>
  </si>
  <si>
    <t xml:space="preserve">SAO JOAO DO ARAGUAIA</t>
  </si>
  <si>
    <t xml:space="preserve">SAO JOAO DO ARRAIAL</t>
  </si>
  <si>
    <t xml:space="preserve">SAO JOAO DO CAIUA</t>
  </si>
  <si>
    <t xml:space="preserve">SAO JOAO DO CARIRI</t>
  </si>
  <si>
    <t xml:space="preserve">SAO JOAO DO CARU</t>
  </si>
  <si>
    <t xml:space="preserve">SAO JOAO DO ITAPERIU</t>
  </si>
  <si>
    <t xml:space="preserve">SAO JOAO DO IVAI</t>
  </si>
  <si>
    <t xml:space="preserve">SAO JOAO DO JAGUARIBE</t>
  </si>
  <si>
    <t xml:space="preserve">SAO JOAO DO MANHUACU</t>
  </si>
  <si>
    <t xml:space="preserve">SAO JOAO DO MANTENINHA</t>
  </si>
  <si>
    <t xml:space="preserve">SAO JOAO DO OESTE</t>
  </si>
  <si>
    <t xml:space="preserve">SAO JOAO DO ORIENTE</t>
  </si>
  <si>
    <t xml:space="preserve">SAO JOAO DO PACUI</t>
  </si>
  <si>
    <t xml:space="preserve">SAO JOAO DO PARAISO</t>
  </si>
  <si>
    <t xml:space="preserve">SAO JOAO DO PAU D'ALHO</t>
  </si>
  <si>
    <t xml:space="preserve">SAO JOAO DO PIAUI</t>
  </si>
  <si>
    <t xml:space="preserve">SAO JOAO DO POLESINE</t>
  </si>
  <si>
    <t xml:space="preserve">SAO JOAO DO RIO DO PEIXE</t>
  </si>
  <si>
    <t xml:space="preserve">SAO JOAO DO SABUGI</t>
  </si>
  <si>
    <t xml:space="preserve">SAO JOAO DO SOTER</t>
  </si>
  <si>
    <t xml:space="preserve">SAO JOAO DO SUL</t>
  </si>
  <si>
    <t xml:space="preserve">SAO JOAO DO TIGRE</t>
  </si>
  <si>
    <t xml:space="preserve">SAO JOAO DO TRIUNFO</t>
  </si>
  <si>
    <t xml:space="preserve">SAO JOAO DOS PATOS</t>
  </si>
  <si>
    <t xml:space="preserve">SAO JOAO EVANGELISTA</t>
  </si>
  <si>
    <t xml:space="preserve">SAO JOAO NEPOMUCENO</t>
  </si>
  <si>
    <t xml:space="preserve">SAO JOAO</t>
  </si>
  <si>
    <t xml:space="preserve">SAO JOAQUIM DA BARRA</t>
  </si>
  <si>
    <t xml:space="preserve">SAO JOAQUIM DE BICAS</t>
  </si>
  <si>
    <t xml:space="preserve">SAO JOAQUIM DO MONTE</t>
  </si>
  <si>
    <t xml:space="preserve">SAO JOAQUIM</t>
  </si>
  <si>
    <t xml:space="preserve">SAO JORGE DO IVAI</t>
  </si>
  <si>
    <t xml:space="preserve">SAO JORGE DO PATROCINIO</t>
  </si>
  <si>
    <t xml:space="preserve">SAO JORGE D'OESTE</t>
  </si>
  <si>
    <t xml:space="preserve">SAO JORGE</t>
  </si>
  <si>
    <t xml:space="preserve">SAO JOSE DA BARRA</t>
  </si>
  <si>
    <t xml:space="preserve">SAO JOSE DA BELA VISTA</t>
  </si>
  <si>
    <t xml:space="preserve">SAO JOSE DA BOA VISTA</t>
  </si>
  <si>
    <t xml:space="preserve">SAO JOSE DA COROA GRANDE</t>
  </si>
  <si>
    <t xml:space="preserve">SAO JOSE DA LAGOA TAPADA</t>
  </si>
  <si>
    <t xml:space="preserve">SAO JOSE DA LAJE</t>
  </si>
  <si>
    <t xml:space="preserve">SAO JOSE DA LAPA</t>
  </si>
  <si>
    <t xml:space="preserve">SAO JOSE DA SAFIRA</t>
  </si>
  <si>
    <t xml:space="preserve">SAO JOSE DA TAPERA</t>
  </si>
  <si>
    <t xml:space="preserve">SAO JOSE DA VARGINHA</t>
  </si>
  <si>
    <t xml:space="preserve">SAO JOSE DA VITORIA</t>
  </si>
  <si>
    <t xml:space="preserve">SAO JOSE DAS MISSOES</t>
  </si>
  <si>
    <t xml:space="preserve">SAO JOSE DAS PALMEIRAS</t>
  </si>
  <si>
    <t xml:space="preserve">SAO JOSE DE CAIANA</t>
  </si>
  <si>
    <t xml:space="preserve">SAO JOSE DE ESPINHARAS</t>
  </si>
  <si>
    <t xml:space="preserve">SAO JOSE DE MIPIBU</t>
  </si>
  <si>
    <t xml:space="preserve">SAO JOSE DE PIRANHAS</t>
  </si>
  <si>
    <t xml:space="preserve">SAO JOSE DE PRINCESA</t>
  </si>
  <si>
    <t xml:space="preserve">SAO JOSE DE RIBAMAR</t>
  </si>
  <si>
    <t xml:space="preserve">SAO JOSE DE UBA</t>
  </si>
  <si>
    <t xml:space="preserve">SAO JOSE DO ALEGRE</t>
  </si>
  <si>
    <t xml:space="preserve">SAO JOSE DO BARREIRO</t>
  </si>
  <si>
    <t xml:space="preserve">SAO JOSE DO BELMONTE</t>
  </si>
  <si>
    <t xml:space="preserve">SAO JOSE DO BONFIM</t>
  </si>
  <si>
    <t xml:space="preserve">SAO JOSE DO BREJO DO CRUZ</t>
  </si>
  <si>
    <t xml:space="preserve">SAO JOSE DO CALCADO</t>
  </si>
  <si>
    <t xml:space="preserve">SAO JOSE DO CAMPESTRE</t>
  </si>
  <si>
    <t xml:space="preserve">SAO JOSE DO CEDRO</t>
  </si>
  <si>
    <t xml:space="preserve">SAO JOSE DO CERRITO</t>
  </si>
  <si>
    <t xml:space="preserve">SAO JOSE DO DIVINO</t>
  </si>
  <si>
    <t xml:space="preserve">SAO JOSE DO EGITO</t>
  </si>
  <si>
    <t xml:space="preserve">SAO JOSE DO GOIABAL</t>
  </si>
  <si>
    <t xml:space="preserve">SAO JOSE DO HERVAL</t>
  </si>
  <si>
    <t xml:space="preserve">SAO JOSE DO HORTENCIO</t>
  </si>
  <si>
    <t xml:space="preserve">SAO JOSE DO INHACORA</t>
  </si>
  <si>
    <t xml:space="preserve">SAO JOSE DO JACUIPE</t>
  </si>
  <si>
    <t xml:space="preserve">SAO JOSE DO JACURI</t>
  </si>
  <si>
    <t xml:space="preserve">SAO JOSE DO MANTIMENTO</t>
  </si>
  <si>
    <t xml:space="preserve">SAO JOSE DO NORTE</t>
  </si>
  <si>
    <t xml:space="preserve">SAO JOSE DO OURO</t>
  </si>
  <si>
    <t xml:space="preserve">SAO JOSE DO PEIXE</t>
  </si>
  <si>
    <t xml:space="preserve">SAO JOSE DO PIAUI</t>
  </si>
  <si>
    <t xml:space="preserve">SAO JOSE DO POVO</t>
  </si>
  <si>
    <t xml:space="preserve">SAO JOSE DO RIO CLARO</t>
  </si>
  <si>
    <t xml:space="preserve">SAO JOSE DO RIO PARDO</t>
  </si>
  <si>
    <t xml:space="preserve">SAO JOSE DO RIO PRETO</t>
  </si>
  <si>
    <t xml:space="preserve">SAO JOSE DO SABUGI</t>
  </si>
  <si>
    <t xml:space="preserve">SAO JOSE DO SERIDO</t>
  </si>
  <si>
    <t xml:space="preserve">SAO JOSE DO VALE DO RIO PRETO</t>
  </si>
  <si>
    <t xml:space="preserve">SAO JOSE DO XINGU</t>
  </si>
  <si>
    <t xml:space="preserve">SAO JOSE DOS AUSENTES</t>
  </si>
  <si>
    <t xml:space="preserve">SAO JOSE DOS BASILIOS</t>
  </si>
  <si>
    <t xml:space="preserve">SAO JOSE DOS CAMPOS</t>
  </si>
  <si>
    <t xml:space="preserve">SAO JOSE DOS CORDEIROS</t>
  </si>
  <si>
    <t xml:space="preserve">SAO JOSE DOS PINHAIS</t>
  </si>
  <si>
    <t xml:space="preserve">SAO JOSE DOS QUATRO MARCOS</t>
  </si>
  <si>
    <t xml:space="preserve">SAO JOSE DOS RAMOS</t>
  </si>
  <si>
    <t xml:space="preserve">SAO JOSE</t>
  </si>
  <si>
    <t xml:space="preserve">SAO JULIAO</t>
  </si>
  <si>
    <t xml:space="preserve">SAO LEOPOLDO</t>
  </si>
  <si>
    <t xml:space="preserve">SAO LOURENCO DA MATA</t>
  </si>
  <si>
    <t xml:space="preserve">SAO LOURENCO DA SERRA</t>
  </si>
  <si>
    <t xml:space="preserve">SAO LOURENCO DO OESTE</t>
  </si>
  <si>
    <t xml:space="preserve">SAO LOURENCO DO PIAUI</t>
  </si>
  <si>
    <t xml:space="preserve">SAO LOURENCO DO SUL</t>
  </si>
  <si>
    <t xml:space="preserve">SAO LOURENCO</t>
  </si>
  <si>
    <t xml:space="preserve">SAO LUDGERO</t>
  </si>
  <si>
    <t xml:space="preserve">SAO LUIS DE MONTES BELOS</t>
  </si>
  <si>
    <t xml:space="preserve">SAO LUIS DO CURU</t>
  </si>
  <si>
    <t xml:space="preserve">SAO LUIS DO PARAITINGA</t>
  </si>
  <si>
    <t xml:space="preserve">SAO LUIS DO PIAUI</t>
  </si>
  <si>
    <t xml:space="preserve">SAO LUIS DO QUITUNDE</t>
  </si>
  <si>
    <t xml:space="preserve">SAO LUIS GONZAGA DO MARANHAO</t>
  </si>
  <si>
    <t xml:space="preserve">SAO LUIS</t>
  </si>
  <si>
    <t xml:space="preserve">SAO LUIZ DO NORTE</t>
  </si>
  <si>
    <t xml:space="preserve">SAO LUIZ GONZAGA</t>
  </si>
  <si>
    <t xml:space="preserve">SAO LUIZ</t>
  </si>
  <si>
    <t xml:space="preserve">SAO MAMEDE</t>
  </si>
  <si>
    <t xml:space="preserve">SAO MANUEL DO PARANA</t>
  </si>
  <si>
    <t xml:space="preserve">SAO MANUEL</t>
  </si>
  <si>
    <t xml:space="preserve">SAO MARCOS</t>
  </si>
  <si>
    <t xml:space="preserve">SAO MARTINHO DA SERRA</t>
  </si>
  <si>
    <t xml:space="preserve">SAO MARTINHO</t>
  </si>
  <si>
    <t xml:space="preserve">SAO MATEUS DO MARANHAO</t>
  </si>
  <si>
    <t xml:space="preserve">SAO MATEUS DO SUL</t>
  </si>
  <si>
    <t xml:space="preserve">SAO MATEUS</t>
  </si>
  <si>
    <t xml:space="preserve">SAO MIGUEL ARCANJO</t>
  </si>
  <si>
    <t xml:space="preserve">SAO MIGUEL DA BAIXA GRANDE</t>
  </si>
  <si>
    <t xml:space="preserve">SAO MIGUEL DA BOA VISTA</t>
  </si>
  <si>
    <t xml:space="preserve">SAO MIGUEL DAS MATAS</t>
  </si>
  <si>
    <t xml:space="preserve">SAO MIGUEL DAS MISSOES</t>
  </si>
  <si>
    <t xml:space="preserve">SAO MIGUEL DE TAIPU</t>
  </si>
  <si>
    <t xml:space="preserve">SAO MIGUEL DE TOUROS</t>
  </si>
  <si>
    <t xml:space="preserve">SAO MIGUEL DO ALEIXO</t>
  </si>
  <si>
    <t xml:space="preserve">SAO MIGUEL DO ANTA</t>
  </si>
  <si>
    <t xml:space="preserve">SAO MIGUEL DO ARAGUAIA</t>
  </si>
  <si>
    <t xml:space="preserve">SAO MIGUEL DO FIDALGO</t>
  </si>
  <si>
    <t xml:space="preserve">SAO MIGUEL DO GUAMA</t>
  </si>
  <si>
    <t xml:space="preserve">SAO MIGUEL DO GUAPORE</t>
  </si>
  <si>
    <t xml:space="preserve">SAO MIGUEL DO IGUACU</t>
  </si>
  <si>
    <t xml:space="preserve">SAO MIGUEL DO PASSA QUATRO</t>
  </si>
  <si>
    <t xml:space="preserve">SAO MIGUEL DO TAPUIO</t>
  </si>
  <si>
    <t xml:space="preserve">SAO MIGUEL DO TOCANTINS</t>
  </si>
  <si>
    <t xml:space="preserve">SAO MIGUEL D'OESTE</t>
  </si>
  <si>
    <t xml:space="preserve">SAO MIGUEL DOS CAMPOS</t>
  </si>
  <si>
    <t xml:space="preserve">SAO MIGUEL DOS MILAGRES</t>
  </si>
  <si>
    <t xml:space="preserve">SAO MIGUEL</t>
  </si>
  <si>
    <t xml:space="preserve">SAO NICOLAU</t>
  </si>
  <si>
    <t xml:space="preserve">SAO PATRICIO</t>
  </si>
  <si>
    <t xml:space="preserve">SAO PAULO DAS MISSOES</t>
  </si>
  <si>
    <t xml:space="preserve">SAO PAULO DE OLIVENCA</t>
  </si>
  <si>
    <t xml:space="preserve">SAO PAULO DO POTENGI</t>
  </si>
  <si>
    <t xml:space="preserve">SAO PAULO</t>
  </si>
  <si>
    <t xml:space="preserve">SAO PEDRO DA AGUA BRANCA</t>
  </si>
  <si>
    <t xml:space="preserve">SAO PEDRO DA ALDEIA</t>
  </si>
  <si>
    <t xml:space="preserve">SAO PEDRO DA CIPA</t>
  </si>
  <si>
    <t xml:space="preserve">SAO PEDRO DA SERRA</t>
  </si>
  <si>
    <t xml:space="preserve">SAO PEDRO DA UNIAO</t>
  </si>
  <si>
    <t xml:space="preserve">SAO PEDRO DE ALCANTARA</t>
  </si>
  <si>
    <t xml:space="preserve">SAO PEDRO DO BUTIA</t>
  </si>
  <si>
    <t xml:space="preserve">SAO PEDRO DO IGUACU</t>
  </si>
  <si>
    <t xml:space="preserve">SAO PEDRO DO IVAI</t>
  </si>
  <si>
    <t xml:space="preserve">SAO PEDRO DO PARANA</t>
  </si>
  <si>
    <t xml:space="preserve">SAO PEDRO DO PIAUI</t>
  </si>
  <si>
    <t xml:space="preserve">SAO PEDRO DO SUACUI</t>
  </si>
  <si>
    <t xml:space="preserve">SAO PEDRO DO SUL</t>
  </si>
  <si>
    <t xml:space="preserve">SAO PEDRO DO TURVO</t>
  </si>
  <si>
    <t xml:space="preserve">SAO PEDRO DOS CRENTES</t>
  </si>
  <si>
    <t xml:space="preserve">SAO PEDRO DOS FERROS</t>
  </si>
  <si>
    <t xml:space="preserve">SAO PEDRO</t>
  </si>
  <si>
    <t xml:space="preserve">SAO RAFAEL</t>
  </si>
  <si>
    <t xml:space="preserve">SAO RAIMUNDO DAS MANGABEIRAS</t>
  </si>
  <si>
    <t xml:space="preserve">SAO RAIMUNDO DO DOCA BEZERRA</t>
  </si>
  <si>
    <t xml:space="preserve">SAO RAIMUNDO NONATO</t>
  </si>
  <si>
    <t xml:space="preserve">SAO ROBERTO</t>
  </si>
  <si>
    <t xml:space="preserve">SAO ROMAO</t>
  </si>
  <si>
    <t xml:space="preserve">SAO ROQUE DE MINAS</t>
  </si>
  <si>
    <t xml:space="preserve">SAO ROQUE DO CANAA</t>
  </si>
  <si>
    <t xml:space="preserve">SAO ROQUE</t>
  </si>
  <si>
    <t xml:space="preserve">SAO SALVADOR DO TOCANTINS</t>
  </si>
  <si>
    <t xml:space="preserve">SAO SEBASTIAO DA AMOREIRA</t>
  </si>
  <si>
    <t xml:space="preserve">SAO SEBASTIAO DA BELA VISTA</t>
  </si>
  <si>
    <t xml:space="preserve">SAO SEBASTIAO DA BOA VISTA</t>
  </si>
  <si>
    <t xml:space="preserve">SAO SEBASTIAO DA GRAMA</t>
  </si>
  <si>
    <t xml:space="preserve">SAO SEBASTIAO DA VARGEM ALEGRE</t>
  </si>
  <si>
    <t xml:space="preserve">SAO SEBASTIAO DE LAGOA DE ROCA</t>
  </si>
  <si>
    <t xml:space="preserve">SAO SEBASTIAO DO ALTO</t>
  </si>
  <si>
    <t xml:space="preserve">SAO SEBASTIAO DO ANTA</t>
  </si>
  <si>
    <t xml:space="preserve">SAO SEBASTIAO DO CAI</t>
  </si>
  <si>
    <t xml:space="preserve">SAO SEBASTIAO DO MARANHAO</t>
  </si>
  <si>
    <t xml:space="preserve">SAO SEBASTIAO DO OESTE</t>
  </si>
  <si>
    <t xml:space="preserve">SAO SEBASTIAO DO PARAISO</t>
  </si>
  <si>
    <t xml:space="preserve">SAO SEBASTIAO DO PASSE</t>
  </si>
  <si>
    <t xml:space="preserve">SAO SEBASTIAO DO RIO PRETO</t>
  </si>
  <si>
    <t xml:space="preserve">SAO SEBASTIAO DO RIO VERDE</t>
  </si>
  <si>
    <t xml:space="preserve">SAO SEBASTIAO DO TOCANTINS</t>
  </si>
  <si>
    <t xml:space="preserve">SAO SEBASTIAO DO UATUMA</t>
  </si>
  <si>
    <t xml:space="preserve">SAO SEBASTIAO DO UMBUZEIRO</t>
  </si>
  <si>
    <t xml:space="preserve">SAO SEBASTIAO</t>
  </si>
  <si>
    <t xml:space="preserve">SAO SEPE</t>
  </si>
  <si>
    <t xml:space="preserve">SAO SIMAO</t>
  </si>
  <si>
    <t xml:space="preserve">SAO THOME DAS LETRAS</t>
  </si>
  <si>
    <t xml:space="preserve">SAO TIAGO</t>
  </si>
  <si>
    <t xml:space="preserve">SAO TOMAS DE AQUINO</t>
  </si>
  <si>
    <t xml:space="preserve">SAO TOME</t>
  </si>
  <si>
    <t xml:space="preserve">SAO VALENTIM DO SUL</t>
  </si>
  <si>
    <t xml:space="preserve">SAO VALENTIM</t>
  </si>
  <si>
    <t xml:space="preserve">SAO VALERIO DA NATIVIDADE</t>
  </si>
  <si>
    <t xml:space="preserve">SAO VALERIO DO SUL</t>
  </si>
  <si>
    <t xml:space="preserve">SAO VENDELINO</t>
  </si>
  <si>
    <t xml:space="preserve">SAO VICENTE DE MINAS</t>
  </si>
  <si>
    <t xml:space="preserve">SAO VICENTE DO SUL</t>
  </si>
  <si>
    <t xml:space="preserve">SAO VICENTE FERRER</t>
  </si>
  <si>
    <t xml:space="preserve">SAO VICENTE</t>
  </si>
  <si>
    <t xml:space="preserve">SAPEACU</t>
  </si>
  <si>
    <t xml:space="preserve">SAPE</t>
  </si>
  <si>
    <t xml:space="preserve">SAPEZAL</t>
  </si>
  <si>
    <t xml:space="preserve">SAPIRANGA</t>
  </si>
  <si>
    <t xml:space="preserve">SAPOPEMA</t>
  </si>
  <si>
    <t xml:space="preserve">SAPUCAIA DO SUL</t>
  </si>
  <si>
    <t xml:space="preserve">SAPUCAIA</t>
  </si>
  <si>
    <t xml:space="preserve">SAPUCAI-MIRIM</t>
  </si>
  <si>
    <t xml:space="preserve">SAQUAREMA</t>
  </si>
  <si>
    <t xml:space="preserve">SARANDI</t>
  </si>
  <si>
    <t xml:space="preserve">SARAPUI</t>
  </si>
  <si>
    <t xml:space="preserve">SARDOA</t>
  </si>
  <si>
    <t xml:space="preserve">SARUTAIA</t>
  </si>
  <si>
    <t xml:space="preserve">SARZEDO</t>
  </si>
  <si>
    <t xml:space="preserve">SATIRO DIAS</t>
  </si>
  <si>
    <t xml:space="preserve">SATUBA</t>
  </si>
  <si>
    <t xml:space="preserve">SATUBINHA</t>
  </si>
  <si>
    <t xml:space="preserve">SAUBARA</t>
  </si>
  <si>
    <t xml:space="preserve">SAUDADE DO IGUACU</t>
  </si>
  <si>
    <t xml:space="preserve">SAUDADES</t>
  </si>
  <si>
    <t xml:space="preserve">SAUDE</t>
  </si>
  <si>
    <t xml:space="preserve">SCHROEDER</t>
  </si>
  <si>
    <t xml:space="preserve">SEABRA</t>
  </si>
  <si>
    <t xml:space="preserve">SEARA</t>
  </si>
  <si>
    <t xml:space="preserve">SEBASTIANOPOLIS DO SUL</t>
  </si>
  <si>
    <t xml:space="preserve">SEBASTIAO BARROS</t>
  </si>
  <si>
    <t xml:space="preserve">SEBASTIAO LARANJEIRAS</t>
  </si>
  <si>
    <t xml:space="preserve">SEBASTIAO LEAL</t>
  </si>
  <si>
    <t xml:space="preserve">SEBERI</t>
  </si>
  <si>
    <t xml:space="preserve">SEDE NOVA</t>
  </si>
  <si>
    <t xml:space="preserve">SEGREDO</t>
  </si>
  <si>
    <t xml:space="preserve">SELBACH</t>
  </si>
  <si>
    <t xml:space="preserve">SELVIRIA</t>
  </si>
  <si>
    <t xml:space="preserve">SEM-PEIXE</t>
  </si>
  <si>
    <t xml:space="preserve">SENA MADUREIRA</t>
  </si>
  <si>
    <t xml:space="preserve">SENADOR ALEXANDRE COSTA</t>
  </si>
  <si>
    <t xml:space="preserve">SENADOR AMARAL</t>
  </si>
  <si>
    <t xml:space="preserve">SENADOR CANEDO</t>
  </si>
  <si>
    <t xml:space="preserve">SENADOR CORTES</t>
  </si>
  <si>
    <t xml:space="preserve">SENADOR ELOI DE SOUZA</t>
  </si>
  <si>
    <t xml:space="preserve">SENADOR FIRMINO</t>
  </si>
  <si>
    <t xml:space="preserve">SENADOR GEORGINO AVELINO</t>
  </si>
  <si>
    <t xml:space="preserve">SENADOR GUIOMARD</t>
  </si>
  <si>
    <t xml:space="preserve">SENADOR JOSE BENTO</t>
  </si>
  <si>
    <t xml:space="preserve">SENADOR JOSE PORFIRIO</t>
  </si>
  <si>
    <t xml:space="preserve">SENADOR LA ROCQUE</t>
  </si>
  <si>
    <t xml:space="preserve">SENADOR MODESTINO GONCALVES</t>
  </si>
  <si>
    <t xml:space="preserve">SENADOR POMPEU</t>
  </si>
  <si>
    <t xml:space="preserve">SENADOR RUI PALMEIRA</t>
  </si>
  <si>
    <t xml:space="preserve">SENADOR SA</t>
  </si>
  <si>
    <t xml:space="preserve">SENADOR SALGADO FILHO</t>
  </si>
  <si>
    <t xml:space="preserve">SENGES</t>
  </si>
  <si>
    <t xml:space="preserve">SENHOR DO BONFIM</t>
  </si>
  <si>
    <t xml:space="preserve">SENHORA DE OLIVEIRA</t>
  </si>
  <si>
    <t xml:space="preserve">SENHORA DO PORTO</t>
  </si>
  <si>
    <t xml:space="preserve">SENHORA DOS REMEDIOS</t>
  </si>
  <si>
    <t xml:space="preserve">SENTINELA DO SUL</t>
  </si>
  <si>
    <t xml:space="preserve">SENTO SE</t>
  </si>
  <si>
    <t xml:space="preserve">SERAFINA CORREA</t>
  </si>
  <si>
    <t xml:space="preserve">SERICITA</t>
  </si>
  <si>
    <t xml:space="preserve">SERIDO</t>
  </si>
  <si>
    <t xml:space="preserve">SERINGUEIRAS</t>
  </si>
  <si>
    <t xml:space="preserve">SERIO</t>
  </si>
  <si>
    <t xml:space="preserve">SERITINGA</t>
  </si>
  <si>
    <t xml:space="preserve">SEROPEDICA</t>
  </si>
  <si>
    <t xml:space="preserve">SERRA ALTA</t>
  </si>
  <si>
    <t xml:space="preserve">SERRA AZUL DE MINAS</t>
  </si>
  <si>
    <t xml:space="preserve">SERRA AZUL</t>
  </si>
  <si>
    <t xml:space="preserve">SERRA BRANCA</t>
  </si>
  <si>
    <t xml:space="preserve">SERRA DA RAIZ</t>
  </si>
  <si>
    <t xml:space="preserve">SERRA DA SAUDADE</t>
  </si>
  <si>
    <t xml:space="preserve">SERRA DE SAO BENTO</t>
  </si>
  <si>
    <t xml:space="preserve">SERRA DO MEL</t>
  </si>
  <si>
    <t xml:space="preserve">SERRA DO NAVIO</t>
  </si>
  <si>
    <t xml:space="preserve">SERRA DO RAMALHO</t>
  </si>
  <si>
    <t xml:space="preserve">SERRA DO SALITRE</t>
  </si>
  <si>
    <t xml:space="preserve">SERRA DOS AIMORES</t>
  </si>
  <si>
    <t xml:space="preserve">SERRA DOURADA</t>
  </si>
  <si>
    <t xml:space="preserve">SERRA GRANDE</t>
  </si>
  <si>
    <t xml:space="preserve">SERRA NEGRA DO NORTE</t>
  </si>
  <si>
    <t xml:space="preserve">SERRA NEGRA</t>
  </si>
  <si>
    <t xml:space="preserve">SERRA PRETA</t>
  </si>
  <si>
    <t xml:space="preserve">SERRA REDONDA</t>
  </si>
  <si>
    <t xml:space="preserve">SERRA TALHADA</t>
  </si>
  <si>
    <t xml:space="preserve">SERRA</t>
  </si>
  <si>
    <t xml:space="preserve">SERRANA</t>
  </si>
  <si>
    <t xml:space="preserve">SERRANIA</t>
  </si>
  <si>
    <t xml:space="preserve">SERRANO DO MARANHAO</t>
  </si>
  <si>
    <t xml:space="preserve">SERRANOPOLIS DE MINAS</t>
  </si>
  <si>
    <t xml:space="preserve">SERRANOPOLIS DO IGUACU</t>
  </si>
  <si>
    <t xml:space="preserve">SERRANOPOLIS</t>
  </si>
  <si>
    <t xml:space="preserve">SERRANOS</t>
  </si>
  <si>
    <t xml:space="preserve">SERRARIA</t>
  </si>
  <si>
    <t xml:space="preserve">SERRINHA DOS PINTOS</t>
  </si>
  <si>
    <t xml:space="preserve">SERRINHA</t>
  </si>
  <si>
    <t xml:space="preserve">SERRITA</t>
  </si>
  <si>
    <t xml:space="preserve">SERROLANDIA</t>
  </si>
  <si>
    <t xml:space="preserve">SERRO</t>
  </si>
  <si>
    <t xml:space="preserve">SERTANEJA</t>
  </si>
  <si>
    <t xml:space="preserve">SERTANIA</t>
  </si>
  <si>
    <t xml:space="preserve">SERTANOPOLIS</t>
  </si>
  <si>
    <t xml:space="preserve">SERTAO SANTANA</t>
  </si>
  <si>
    <t xml:space="preserve">SERTAO</t>
  </si>
  <si>
    <t xml:space="preserve">SERTAOZINHO</t>
  </si>
  <si>
    <t xml:space="preserve">SETE BARRAS</t>
  </si>
  <si>
    <t xml:space="preserve">SETE DE SETEMBRO</t>
  </si>
  <si>
    <t xml:space="preserve">SETE LAGOAS</t>
  </si>
  <si>
    <t xml:space="preserve">SETE QUEDAS</t>
  </si>
  <si>
    <t xml:space="preserve">SETUBINHA</t>
  </si>
  <si>
    <t xml:space="preserve">SEVERIANO DE ALMEIDA</t>
  </si>
  <si>
    <t xml:space="preserve">SEVERIANO MELO</t>
  </si>
  <si>
    <t xml:space="preserve">SEVERINIA</t>
  </si>
  <si>
    <t xml:space="preserve">SIDEROPOLIS</t>
  </si>
  <si>
    <t xml:space="preserve">SIDROLANDIA</t>
  </si>
  <si>
    <t xml:space="preserve">SIGEFREDO PACHECO</t>
  </si>
  <si>
    <t xml:space="preserve">SILVA JARDIM</t>
  </si>
  <si>
    <t xml:space="preserve">SILVANIA</t>
  </si>
  <si>
    <t xml:space="preserve">SILVANOPOLIS</t>
  </si>
  <si>
    <t xml:space="preserve">SILVEIRA MARTINS</t>
  </si>
  <si>
    <t xml:space="preserve">SILVEIRANIA</t>
  </si>
  <si>
    <t xml:space="preserve">SILVEIRAS</t>
  </si>
  <si>
    <t xml:space="preserve">SILVES</t>
  </si>
  <si>
    <t xml:space="preserve">SILVIANOPOLIS</t>
  </si>
  <si>
    <t xml:space="preserve">SIMAO DIAS</t>
  </si>
  <si>
    <t xml:space="preserve">SIMAO PEREIRA</t>
  </si>
  <si>
    <t xml:space="preserve">SIMOES FILHO</t>
  </si>
  <si>
    <t xml:space="preserve">SIMOES</t>
  </si>
  <si>
    <t xml:space="preserve">SIMOLANDIA</t>
  </si>
  <si>
    <t xml:space="preserve">SIMONESIA</t>
  </si>
  <si>
    <t xml:space="preserve">SIMPLICIO MENDES</t>
  </si>
  <si>
    <t xml:space="preserve">SINIMBU</t>
  </si>
  <si>
    <t xml:space="preserve">SINOP</t>
  </si>
  <si>
    <t xml:space="preserve">SIQUEIRA CAMPOS</t>
  </si>
  <si>
    <t xml:space="preserve">SIRINHAEM</t>
  </si>
  <si>
    <t xml:space="preserve">SIRIRI</t>
  </si>
  <si>
    <t xml:space="preserve">SITIO D'ABADIA</t>
  </si>
  <si>
    <t xml:space="preserve">SITIO DO MATO</t>
  </si>
  <si>
    <t xml:space="preserve">SITIO DO QUINTO</t>
  </si>
  <si>
    <t xml:space="preserve">SITIO NOVO DO TOCANTINS</t>
  </si>
  <si>
    <t xml:space="preserve">SITIO NOVO</t>
  </si>
  <si>
    <t xml:space="preserve">SOBRADINHO</t>
  </si>
  <si>
    <t xml:space="preserve">SOBRADO</t>
  </si>
  <si>
    <t xml:space="preserve">SOBRAL</t>
  </si>
  <si>
    <t xml:space="preserve">SOBRALIA</t>
  </si>
  <si>
    <t xml:space="preserve">SOCORRO DO PIAUI</t>
  </si>
  <si>
    <t xml:space="preserve">SOCORRO</t>
  </si>
  <si>
    <t xml:space="preserve">SOLANEA</t>
  </si>
  <si>
    <t xml:space="preserve">SOLEDADE DE MINAS</t>
  </si>
  <si>
    <t xml:space="preserve">SOLEDADE</t>
  </si>
  <si>
    <t xml:space="preserve">SOLIDAO</t>
  </si>
  <si>
    <t xml:space="preserve">SOLONOPOLE</t>
  </si>
  <si>
    <t xml:space="preserve">SOMBRIO</t>
  </si>
  <si>
    <t xml:space="preserve">SONORA</t>
  </si>
  <si>
    <t xml:space="preserve">SOORETAMA</t>
  </si>
  <si>
    <t xml:space="preserve">SOROCABA</t>
  </si>
  <si>
    <t xml:space="preserve">SORRISO</t>
  </si>
  <si>
    <t xml:space="preserve">SOSSEGO</t>
  </si>
  <si>
    <t xml:space="preserve">SOURE</t>
  </si>
  <si>
    <t xml:space="preserve">SOUSA</t>
  </si>
  <si>
    <t xml:space="preserve">SOUTO SOARES</t>
  </si>
  <si>
    <t xml:space="preserve">SUCUPIRA DO NORTE</t>
  </si>
  <si>
    <t xml:space="preserve">SUCUPIRA DO RIACHAO</t>
  </si>
  <si>
    <t xml:space="preserve">SUCUPIRA</t>
  </si>
  <si>
    <t xml:space="preserve">SUD MENUCCI</t>
  </si>
  <si>
    <t xml:space="preserve">SUL BRASIL</t>
  </si>
  <si>
    <t xml:space="preserve">SULINA</t>
  </si>
  <si>
    <t xml:space="preserve">SUMARE</t>
  </si>
  <si>
    <t xml:space="preserve">SUME</t>
  </si>
  <si>
    <t xml:space="preserve">SUMIDOURO</t>
  </si>
  <si>
    <t xml:space="preserve">SURUBIM</t>
  </si>
  <si>
    <t xml:space="preserve">SUSSUAPARA</t>
  </si>
  <si>
    <t xml:space="preserve">SUZANAPOLIS</t>
  </si>
  <si>
    <t xml:space="preserve">SUZANO</t>
  </si>
  <si>
    <t xml:space="preserve">TABAI</t>
  </si>
  <si>
    <t xml:space="preserve">TABAPORA</t>
  </si>
  <si>
    <t xml:space="preserve">TABAPUA</t>
  </si>
  <si>
    <t xml:space="preserve">TABATINGA</t>
  </si>
  <si>
    <t xml:space="preserve">TABIRA</t>
  </si>
  <si>
    <t xml:space="preserve">TABOAO DA SERRA</t>
  </si>
  <si>
    <t xml:space="preserve">TABOCAS DO BREJO VELHO</t>
  </si>
  <si>
    <t xml:space="preserve">TABOLEIRO GRANDE</t>
  </si>
  <si>
    <t xml:space="preserve">TABULEIRO DO NORTE</t>
  </si>
  <si>
    <t xml:space="preserve">TABULEIRO</t>
  </si>
  <si>
    <t xml:space="preserve">TACAIMBO</t>
  </si>
  <si>
    <t xml:space="preserve">TACARATU</t>
  </si>
  <si>
    <t xml:space="preserve">TACIBA</t>
  </si>
  <si>
    <t xml:space="preserve">TACIMA</t>
  </si>
  <si>
    <t xml:space="preserve">TACURU</t>
  </si>
  <si>
    <t xml:space="preserve">TAGUAI</t>
  </si>
  <si>
    <t xml:space="preserve">TAGUATINGA</t>
  </si>
  <si>
    <t xml:space="preserve">TAIACU</t>
  </si>
  <si>
    <t xml:space="preserve">TAILANDIA</t>
  </si>
  <si>
    <t xml:space="preserve">TAIOBEIRAS</t>
  </si>
  <si>
    <t xml:space="preserve">TAIO</t>
  </si>
  <si>
    <t xml:space="preserve">TAIPAS DO TOCANTINS</t>
  </si>
  <si>
    <t xml:space="preserve">TAIPU</t>
  </si>
  <si>
    <t xml:space="preserve">TAIUVA</t>
  </si>
  <si>
    <t xml:space="preserve">TALISMA</t>
  </si>
  <si>
    <t xml:space="preserve">TAMANDARE</t>
  </si>
  <si>
    <t xml:space="preserve">TAMARANA</t>
  </si>
  <si>
    <t xml:space="preserve">TAMBAU</t>
  </si>
  <si>
    <t xml:space="preserve">TAMBOARA</t>
  </si>
  <si>
    <t xml:space="preserve">TAMBORIL DO PIAUI</t>
  </si>
  <si>
    <t xml:space="preserve">TAMBORIL</t>
  </si>
  <si>
    <t xml:space="preserve">TANABI</t>
  </si>
  <si>
    <t xml:space="preserve">TANGARA DA SERRA</t>
  </si>
  <si>
    <t xml:space="preserve">TANGARA</t>
  </si>
  <si>
    <t xml:space="preserve">TANGUA</t>
  </si>
  <si>
    <t xml:space="preserve">TANHACU</t>
  </si>
  <si>
    <t xml:space="preserve">TANQUE D'ARCA</t>
  </si>
  <si>
    <t xml:space="preserve">TANQUE DO PIAUI</t>
  </si>
  <si>
    <t xml:space="preserve">TANQUE NOVO</t>
  </si>
  <si>
    <t xml:space="preserve">TANQUINHO</t>
  </si>
  <si>
    <t xml:space="preserve">TAPARUBA</t>
  </si>
  <si>
    <t xml:space="preserve">TAPAUA</t>
  </si>
  <si>
    <t xml:space="preserve">TAPEJARA</t>
  </si>
  <si>
    <t xml:space="preserve">TAPERA</t>
  </si>
  <si>
    <t xml:space="preserve">TAPEROA</t>
  </si>
  <si>
    <t xml:space="preserve">TAPES</t>
  </si>
  <si>
    <t xml:space="preserve">TAPIRAI</t>
  </si>
  <si>
    <t xml:space="preserve">TAPIRA</t>
  </si>
  <si>
    <t xml:space="preserve">TAPIRAMUTA</t>
  </si>
  <si>
    <t xml:space="preserve">TAPIRATIBA</t>
  </si>
  <si>
    <t xml:space="preserve">TAPURAH</t>
  </si>
  <si>
    <t xml:space="preserve">TAQUARACU DE MINAS</t>
  </si>
  <si>
    <t xml:space="preserve">TAQUARAL DE GOIAS</t>
  </si>
  <si>
    <t xml:space="preserve">TAQUARAL</t>
  </si>
  <si>
    <t xml:space="preserve">TAQUARANA</t>
  </si>
  <si>
    <t xml:space="preserve">TAQUARA</t>
  </si>
  <si>
    <t xml:space="preserve">TAQUARI</t>
  </si>
  <si>
    <t xml:space="preserve">TAQUARITINGA DO NORTE</t>
  </si>
  <si>
    <t xml:space="preserve">TAQUARITINGA</t>
  </si>
  <si>
    <t xml:space="preserve">TAQUARITUBA</t>
  </si>
  <si>
    <t xml:space="preserve">TAQUARIVAI</t>
  </si>
  <si>
    <t xml:space="preserve">TAQUARUCU DO SUL</t>
  </si>
  <si>
    <t xml:space="preserve">TAQUARUSSU</t>
  </si>
  <si>
    <t xml:space="preserve">TARABAI</t>
  </si>
  <si>
    <t xml:space="preserve">TARAUACA</t>
  </si>
  <si>
    <t xml:space="preserve">TARRAFAS</t>
  </si>
  <si>
    <t xml:space="preserve">TARTARUGALZINHO</t>
  </si>
  <si>
    <t xml:space="preserve">TARUMA</t>
  </si>
  <si>
    <t xml:space="preserve">TARUMIRIM</t>
  </si>
  <si>
    <t xml:space="preserve">TASSO FRAGOSO</t>
  </si>
  <si>
    <t xml:space="preserve">TATUI</t>
  </si>
  <si>
    <t xml:space="preserve">TAUA</t>
  </si>
  <si>
    <t xml:space="preserve">TAUBATE</t>
  </si>
  <si>
    <t xml:space="preserve">TAVARES</t>
  </si>
  <si>
    <t xml:space="preserve">TEFE</t>
  </si>
  <si>
    <t xml:space="preserve">TEIXEIRA DE FREITAS</t>
  </si>
  <si>
    <t xml:space="preserve">TEIXEIRA SOARES</t>
  </si>
  <si>
    <t xml:space="preserve">TEIXEIRA</t>
  </si>
  <si>
    <t xml:space="preserve">TEIXEIRAS</t>
  </si>
  <si>
    <t xml:space="preserve">TEIXEIROPOLIS</t>
  </si>
  <si>
    <t xml:space="preserve">TEJUCUOCA</t>
  </si>
  <si>
    <t xml:space="preserve">TEJUPA</t>
  </si>
  <si>
    <t xml:space="preserve">TELEMACO BORBA</t>
  </si>
  <si>
    <t xml:space="preserve">TELHA</t>
  </si>
  <si>
    <t xml:space="preserve">TENENTE ANANIAS</t>
  </si>
  <si>
    <t xml:space="preserve">TENENTE LAURENTINO CRUZ</t>
  </si>
  <si>
    <t xml:space="preserve">TENENTE PORTELA</t>
  </si>
  <si>
    <t xml:space="preserve">TENORIO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</si>
  <si>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</si>
  <si>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</si>
  <si>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</si>
  <si>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</si>
  <si>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TEOTONIO VILELA</t>
  </si>
  <si>
    <t xml:space="preserve">TERENOS</t>
  </si>
  <si>
    <t xml:space="preserve">TERESINA DE GOIAS</t>
  </si>
  <si>
    <t xml:space="preserve">TERESINA</t>
  </si>
  <si>
    <t xml:space="preserve">TERESOPOLIS</t>
  </si>
  <si>
    <t xml:space="preserve">TEREZINHA</t>
  </si>
  <si>
    <t xml:space="preserve">TEREZOPOLIS DE GOIAS</t>
  </si>
  <si>
    <t xml:space="preserve">TERRA ALTA</t>
  </si>
  <si>
    <t xml:space="preserve">TERRA BOA</t>
  </si>
  <si>
    <t xml:space="preserve">TERRA DE AREIA</t>
  </si>
  <si>
    <t xml:space="preserve">TERRA NOVA DO NORTE</t>
  </si>
  <si>
    <t xml:space="preserve">TERRA NOVA</t>
  </si>
  <si>
    <t xml:space="preserve">TERRA RICA</t>
  </si>
  <si>
    <t xml:space="preserve">TERRA ROXA</t>
  </si>
  <si>
    <t xml:space="preserve">TERRA SANTA</t>
  </si>
  <si>
    <t xml:space="preserve">TESOURO</t>
  </si>
  <si>
    <t xml:space="preserve">TEUTONIA</t>
  </si>
  <si>
    <t xml:space="preserve">THEOBROMA</t>
  </si>
  <si>
    <t xml:space="preserve">TIANGUA</t>
  </si>
  <si>
    <t xml:space="preserve">TIBAGI</t>
  </si>
  <si>
    <t xml:space="preserve">TIBAU DO SUL</t>
  </si>
  <si>
    <t xml:space="preserve">TIBAU</t>
  </si>
  <si>
    <t xml:space="preserve">TIETE</t>
  </si>
  <si>
    <t xml:space="preserve">TIGRINHOS</t>
  </si>
  <si>
    <t xml:space="preserve">TIJUCAS DO SUL</t>
  </si>
  <si>
    <t xml:space="preserve">TIJUCAS</t>
  </si>
  <si>
    <t xml:space="preserve">TIMBAUBA DOS BATISTAS</t>
  </si>
  <si>
    <t xml:space="preserve">TIMBAUBA</t>
  </si>
  <si>
    <t xml:space="preserve">TIMBE DO SUL</t>
  </si>
  <si>
    <t xml:space="preserve">TIMBIRAS</t>
  </si>
  <si>
    <t xml:space="preserve">TIMBO GRANDE</t>
  </si>
  <si>
    <t xml:space="preserve">TIMBO</t>
  </si>
  <si>
    <t xml:space="preserve">TIMBURI</t>
  </si>
  <si>
    <t xml:space="preserve">TIMON</t>
  </si>
  <si>
    <t xml:space="preserve">TIMOTEO</t>
  </si>
  <si>
    <t xml:space="preserve">TIRADENTES DO SUL</t>
  </si>
  <si>
    <t xml:space="preserve">TIRADENTES</t>
  </si>
  <si>
    <t xml:space="preserve">TIROS</t>
  </si>
  <si>
    <t xml:space="preserve">TOBIAS BARRETO</t>
  </si>
  <si>
    <t xml:space="preserve">TOCANTINIA</t>
  </si>
  <si>
    <t xml:space="preserve">TOCANTINOPOLIS</t>
  </si>
  <si>
    <t xml:space="preserve">TOCANTINS</t>
  </si>
  <si>
    <t xml:space="preserve">TOCOS DO MOJI</t>
  </si>
  <si>
    <t xml:space="preserve">TOLEDO</t>
  </si>
  <si>
    <t xml:space="preserve">TOMAR DO GERU</t>
  </si>
  <si>
    <t xml:space="preserve">TOMAZINA</t>
  </si>
  <si>
    <t xml:space="preserve">TOMBOS</t>
  </si>
  <si>
    <t xml:space="preserve">TOME-ACU</t>
  </si>
  <si>
    <t xml:space="preserve">TONANTINS</t>
  </si>
  <si>
    <t xml:space="preserve">TORITAMA</t>
  </si>
  <si>
    <t xml:space="preserve">TORIXOREU</t>
  </si>
  <si>
    <t xml:space="preserve">TOROPI</t>
  </si>
  <si>
    <t xml:space="preserve">TORRE DE PEDRA</t>
  </si>
  <si>
    <t xml:space="preserve">TORRES</t>
  </si>
  <si>
    <t xml:space="preserve">TORRINHA</t>
  </si>
  <si>
    <t xml:space="preserve">TOUROS</t>
  </si>
  <si>
    <t xml:space="preserve">TRABIJU</t>
  </si>
  <si>
    <t xml:space="preserve">TRACUATEUA</t>
  </si>
  <si>
    <t xml:space="preserve">TRACUNHAEM</t>
  </si>
  <si>
    <t xml:space="preserve">TRAIPU</t>
  </si>
  <si>
    <t xml:space="preserve">TRAIRAO</t>
  </si>
  <si>
    <t xml:space="preserve">TRAIRI</t>
  </si>
  <si>
    <t xml:space="preserve">TRAJANO DE MORAIS</t>
  </si>
  <si>
    <t xml:space="preserve">TRAMANDAI</t>
  </si>
  <si>
    <t xml:space="preserve">TRAVESSEIRO</t>
  </si>
  <si>
    <t xml:space="preserve">TREMEDAL</t>
  </si>
  <si>
    <t xml:space="preserve">TREMEMBE</t>
  </si>
  <si>
    <t xml:space="preserve">TRES ARROIOS</t>
  </si>
  <si>
    <t xml:space="preserve">TRES BARRAS DO PARANA</t>
  </si>
  <si>
    <t xml:space="preserve">TRES BARRAS</t>
  </si>
  <si>
    <t xml:space="preserve">TRES CACHOEIRAS</t>
  </si>
  <si>
    <t xml:space="preserve">TRES CORACOES</t>
  </si>
  <si>
    <t xml:space="preserve">TRES COROAS</t>
  </si>
  <si>
    <t xml:space="preserve">TRES DE MAIO</t>
  </si>
  <si>
    <t xml:space="preserve">TRES FORQUILHAS</t>
  </si>
  <si>
    <t xml:space="preserve">TRES FRONTEIRAS</t>
  </si>
  <si>
    <t xml:space="preserve">TRES LAGOAS</t>
  </si>
  <si>
    <t xml:space="preserve">TRES MARIAS</t>
  </si>
  <si>
    <t xml:space="preserve">TRES PALMEIRAS</t>
  </si>
  <si>
    <t xml:space="preserve">TRES PASSOS</t>
  </si>
  <si>
    <t xml:space="preserve">TRES PONTAS</t>
  </si>
  <si>
    <t xml:space="preserve">TRES RANCHOS</t>
  </si>
  <si>
    <t xml:space="preserve">TRES RIOS</t>
  </si>
  <si>
    <t xml:space="preserve">TREVISO</t>
  </si>
  <si>
    <t xml:space="preserve">TREZE DE MAIO</t>
  </si>
  <si>
    <t xml:space="preserve">TREZE TILIAS</t>
  </si>
  <si>
    <t xml:space="preserve">TRINDADE DO SUL</t>
  </si>
  <si>
    <t xml:space="preserve">TRINDADE</t>
  </si>
  <si>
    <t xml:space="preserve">TRIUNFO POTIGUAR</t>
  </si>
  <si>
    <t xml:space="preserve">TRIUNFO</t>
  </si>
  <si>
    <t xml:space="preserve">TRIZIDELA DO VALE</t>
  </si>
  <si>
    <t xml:space="preserve">TROMBAS</t>
  </si>
  <si>
    <t xml:space="preserve">TROMBUDO CENTRAL</t>
  </si>
  <si>
    <t xml:space="preserve">TUBARAO</t>
  </si>
  <si>
    <t xml:space="preserve">TUCANO</t>
  </si>
  <si>
    <t xml:space="preserve">TUCUMA</t>
  </si>
  <si>
    <t xml:space="preserve">TUCUNDUVA</t>
  </si>
  <si>
    <t xml:space="preserve">TUCURUI</t>
  </si>
  <si>
    <t xml:space="preserve">TUFILANDIA</t>
  </si>
  <si>
    <t xml:space="preserve">TUIUTI</t>
  </si>
  <si>
    <t xml:space="preserve">TUMIRITINGA</t>
  </si>
  <si>
    <t xml:space="preserve">TUNAPOLIS</t>
  </si>
  <si>
    <t xml:space="preserve">TUNAS DO PARANA</t>
  </si>
  <si>
    <t xml:space="preserve">TUNAS</t>
  </si>
  <si>
    <t xml:space="preserve">TUNEIRAS DO OESTE</t>
  </si>
  <si>
    <t xml:space="preserve">TUNTUM</t>
  </si>
  <si>
    <t xml:space="preserve">TUPACIGUARA</t>
  </si>
  <si>
    <t xml:space="preserve">TUPANATINGA</t>
  </si>
  <si>
    <t xml:space="preserve">TUPANCI DO SUL</t>
  </si>
  <si>
    <t xml:space="preserve">TUPANCIRETA</t>
  </si>
  <si>
    <t xml:space="preserve">TUPANDI</t>
  </si>
  <si>
    <t xml:space="preserve">TUPARENDI</t>
  </si>
  <si>
    <t xml:space="preserve">TUPARETAMA</t>
  </si>
  <si>
    <t xml:space="preserve">TUPA</t>
  </si>
  <si>
    <t xml:space="preserve">TUPASSI</t>
  </si>
  <si>
    <t xml:space="preserve">TUPI PAULISTA</t>
  </si>
  <si>
    <t xml:space="preserve">TUPIRAMA</t>
  </si>
  <si>
    <t xml:space="preserve">TUPIRATINS</t>
  </si>
  <si>
    <t xml:space="preserve">TURIACU</t>
  </si>
  <si>
    <t xml:space="preserve">TURILANDIA</t>
  </si>
  <si>
    <t xml:space="preserve">TURIUBA</t>
  </si>
  <si>
    <t xml:space="preserve">TURMALINA</t>
  </si>
  <si>
    <t xml:space="preserve">TURUCU</t>
  </si>
  <si>
    <t xml:space="preserve">TURURU</t>
  </si>
  <si>
    <t xml:space="preserve">TURVANIA</t>
  </si>
  <si>
    <t xml:space="preserve">TURVELANDIA</t>
  </si>
  <si>
    <t xml:space="preserve">TURVOLANDIA</t>
  </si>
  <si>
    <t xml:space="preserve">TURVO</t>
  </si>
  <si>
    <t xml:space="preserve">TUTOIA</t>
  </si>
  <si>
    <t xml:space="preserve">UARINI</t>
  </si>
  <si>
    <t xml:space="preserve">UAUA</t>
  </si>
  <si>
    <t xml:space="preserve">UBAI</t>
  </si>
  <si>
    <t xml:space="preserve">UBAIRA</t>
  </si>
  <si>
    <t xml:space="preserve">UBAITABA</t>
  </si>
  <si>
    <t xml:space="preserve">UBAJARA</t>
  </si>
  <si>
    <t xml:space="preserve">UBA</t>
  </si>
  <si>
    <t xml:space="preserve">UBAPORANGA</t>
  </si>
  <si>
    <t xml:space="preserve">UBARANA</t>
  </si>
  <si>
    <t xml:space="preserve">UBATA</t>
  </si>
  <si>
    <t xml:space="preserve">UBATUBA</t>
  </si>
  <si>
    <t xml:space="preserve">UBERABA</t>
  </si>
  <si>
    <t xml:space="preserve">UBERLANDIA</t>
  </si>
  <si>
    <t xml:space="preserve">UBIRAJARA</t>
  </si>
  <si>
    <t xml:space="preserve">UBIRATA</t>
  </si>
  <si>
    <t xml:space="preserve">UBIRETAMA</t>
  </si>
  <si>
    <t xml:space="preserve">UCHOA</t>
  </si>
  <si>
    <t xml:space="preserve">UIBAI</t>
  </si>
  <si>
    <t xml:space="preserve">UIRAMUTA</t>
  </si>
  <si>
    <t xml:space="preserve">UIRAPURU</t>
  </si>
  <si>
    <t xml:space="preserve">UIRAUNA</t>
  </si>
  <si>
    <t xml:space="preserve">ULIANOPOLIS</t>
  </si>
  <si>
    <t xml:space="preserve">UMARI</t>
  </si>
  <si>
    <t xml:space="preserve">UMARIZAL</t>
  </si>
  <si>
    <t xml:space="preserve">UMBAUBA</t>
  </si>
  <si>
    <t xml:space="preserve">UMBURANAS</t>
  </si>
  <si>
    <t xml:space="preserve">UMBURATIBA</t>
  </si>
  <si>
    <t xml:space="preserve">UMBUZEIRO</t>
  </si>
  <si>
    <t xml:space="preserve">UMIRIM</t>
  </si>
  <si>
    <t xml:space="preserve">UMUARAMA</t>
  </si>
  <si>
    <t xml:space="preserve">UNA</t>
  </si>
  <si>
    <t xml:space="preserve">UNAI</t>
  </si>
  <si>
    <t xml:space="preserve">UNIAO DA SERRA</t>
  </si>
  <si>
    <t xml:space="preserve">UNIAO DA VITORIA</t>
  </si>
  <si>
    <t xml:space="preserve">UNIAO DE MINAS</t>
  </si>
  <si>
    <t xml:space="preserve">UNIAO DO OESTE</t>
  </si>
  <si>
    <t xml:space="preserve">UNIAO DO SUL</t>
  </si>
  <si>
    <t xml:space="preserve">UNIAO DOS PALMARES</t>
  </si>
  <si>
    <t xml:space="preserve">UNIAO PAULISTA</t>
  </si>
  <si>
    <t xml:space="preserve">UNIAO</t>
  </si>
  <si>
    <t xml:space="preserve">UNIFLOR</t>
  </si>
  <si>
    <t xml:space="preserve">UNISTALDA</t>
  </si>
  <si>
    <t xml:space="preserve">UPANEMA</t>
  </si>
  <si>
    <t xml:space="preserve">URAI</t>
  </si>
  <si>
    <t xml:space="preserve">URANDI</t>
  </si>
  <si>
    <t xml:space="preserve">URANIA</t>
  </si>
  <si>
    <t xml:space="preserve">URBANO SANTOS</t>
  </si>
  <si>
    <t xml:space="preserve">URUACU</t>
  </si>
  <si>
    <t xml:space="preserve">URUANA DE MINAS</t>
  </si>
  <si>
    <t xml:space="preserve">URUANA</t>
  </si>
  <si>
    <t xml:space="preserve">URUARA</t>
  </si>
  <si>
    <t xml:space="preserve">URUBICI</t>
  </si>
  <si>
    <t xml:space="preserve">URUBURETAMA</t>
  </si>
  <si>
    <t xml:space="preserve">URUCANIA</t>
  </si>
  <si>
    <t xml:space="preserve">URUCARA</t>
  </si>
  <si>
    <t xml:space="preserve">URUCUCA</t>
  </si>
  <si>
    <t xml:space="preserve">URUCUIA</t>
  </si>
  <si>
    <t xml:space="preserve">URUCUI</t>
  </si>
  <si>
    <t xml:space="preserve">URUCURITUBA</t>
  </si>
  <si>
    <t xml:space="preserve">URUGUAIANA</t>
  </si>
  <si>
    <t xml:space="preserve">URUOCA</t>
  </si>
  <si>
    <t xml:space="preserve">URUPA</t>
  </si>
  <si>
    <t xml:space="preserve">URUPEMA</t>
  </si>
  <si>
    <t xml:space="preserve">URUPES</t>
  </si>
  <si>
    <t xml:space="preserve">URU</t>
  </si>
  <si>
    <t xml:space="preserve">URUSSANGA</t>
  </si>
  <si>
    <t xml:space="preserve">URUTAI</t>
  </si>
  <si>
    <t xml:space="preserve">UTINGA</t>
  </si>
  <si>
    <t xml:space="preserve">VACARIA</t>
  </si>
  <si>
    <t xml:space="preserve">VALE DO ANARI</t>
  </si>
  <si>
    <t xml:space="preserve">VALE DO PARAISO</t>
  </si>
  <si>
    <t xml:space="preserve">VALE DO SOL</t>
  </si>
  <si>
    <t xml:space="preserve">VALE REAL</t>
  </si>
  <si>
    <t xml:space="preserve">VALE VERDE</t>
  </si>
  <si>
    <t xml:space="preserve">VALENCA DO PIAUI</t>
  </si>
  <si>
    <t xml:space="preserve">VALENCA</t>
  </si>
  <si>
    <t xml:space="preserve">VALENTE</t>
  </si>
  <si>
    <t xml:space="preserve">VALENTIM GENTIL</t>
  </si>
  <si>
    <t xml:space="preserve">VALINHOS</t>
  </si>
  <si>
    <t xml:space="preserve">VALPARAISO DE GOIAS</t>
  </si>
  <si>
    <t xml:space="preserve">VALPARAISO</t>
  </si>
  <si>
    <t xml:space="preserve">VANINI</t>
  </si>
  <si>
    <t xml:space="preserve">VARGEAO</t>
  </si>
  <si>
    <t xml:space="preserve">VARGEM ALEGRE</t>
  </si>
  <si>
    <t xml:space="preserve">VARGEM ALTA</t>
  </si>
  <si>
    <t xml:space="preserve">VARGEM BONITA</t>
  </si>
  <si>
    <t xml:space="preserve">VARGEM GRANDE DO RIO PARDO</t>
  </si>
  <si>
    <t xml:space="preserve">VARGEM GRANDE DO SUL</t>
  </si>
  <si>
    <t xml:space="preserve">VARGEM GRANDE PAULISTA</t>
  </si>
  <si>
    <t xml:space="preserve">VARGEM GRANDE</t>
  </si>
  <si>
    <t xml:space="preserve">VARGEM</t>
  </si>
  <si>
    <t xml:space="preserve">VARGINHA</t>
  </si>
  <si>
    <t xml:space="preserve">VARJAO DE MINAS</t>
  </si>
  <si>
    <t xml:space="preserve">VARJAO</t>
  </si>
  <si>
    <t xml:space="preserve">VARJOTA</t>
  </si>
  <si>
    <t xml:space="preserve">VARRE-SAI</t>
  </si>
  <si>
    <t xml:space="preserve">VARZEA ALEGRE</t>
  </si>
  <si>
    <t xml:space="preserve">VARZEA BRANCA</t>
  </si>
  <si>
    <t xml:space="preserve">VARZEA DA PALMA</t>
  </si>
  <si>
    <t xml:space="preserve">VARZEA DA ROCA</t>
  </si>
  <si>
    <t xml:space="preserve">VARZEA DO POCO</t>
  </si>
  <si>
    <t xml:space="preserve">VARZEA GRANDE</t>
  </si>
  <si>
    <t xml:space="preserve">VARZEA NOVA</t>
  </si>
  <si>
    <t xml:space="preserve">VARZEA PAULISTA</t>
  </si>
  <si>
    <t xml:space="preserve">VARZEA</t>
  </si>
  <si>
    <t xml:space="preserve">VARZEDO</t>
  </si>
  <si>
    <t xml:space="preserve">VARZELANDIA</t>
  </si>
  <si>
    <t xml:space="preserve">VASSOURAS</t>
  </si>
  <si>
    <t xml:space="preserve">VAZANTE</t>
  </si>
  <si>
    <t xml:space="preserve">VENANCIO AIRES</t>
  </si>
  <si>
    <t xml:space="preserve">VENDA NOVA DO IMIGRANTE</t>
  </si>
  <si>
    <t xml:space="preserve">VENHA-VER</t>
  </si>
  <si>
    <t xml:space="preserve">VENTANIA</t>
  </si>
  <si>
    <t xml:space="preserve">VENTUROSA</t>
  </si>
  <si>
    <t xml:space="preserve">VERA CRUZ DO OESTE</t>
  </si>
  <si>
    <t xml:space="preserve">VERA CRUZ</t>
  </si>
  <si>
    <t xml:space="preserve">VERA MENDES</t>
  </si>
  <si>
    <t xml:space="preserve">VERA</t>
  </si>
  <si>
    <t xml:space="preserve">VERANOPOLIS</t>
  </si>
  <si>
    <t xml:space="preserve">VERDEJANTE</t>
  </si>
  <si>
    <t xml:space="preserve">VERDELANDIA</t>
  </si>
  <si>
    <t xml:space="preserve">VEREDA</t>
  </si>
  <si>
    <t xml:space="preserve">VEREDINHA</t>
  </si>
  <si>
    <t xml:space="preserve">VERE</t>
  </si>
  <si>
    <t xml:space="preserve">VERISSIMO</t>
  </si>
  <si>
    <t xml:space="preserve">VERMELHO NOVO</t>
  </si>
  <si>
    <t xml:space="preserve">VERTENTE DO LERIO</t>
  </si>
  <si>
    <t xml:space="preserve">VERTENTES</t>
  </si>
  <si>
    <t xml:space="preserve">VESPASIANO CORREA</t>
  </si>
  <si>
    <t xml:space="preserve">VESPASIANO</t>
  </si>
  <si>
    <t xml:space="preserve">VIADUTOS</t>
  </si>
  <si>
    <t xml:space="preserve">VIAMAO</t>
  </si>
  <si>
    <t xml:space="preserve">VIANA</t>
  </si>
  <si>
    <t xml:space="preserve">VIANOPOLIS</t>
  </si>
  <si>
    <t xml:space="preserve">VICENCIA</t>
  </si>
  <si>
    <t xml:space="preserve">VICENTE DUTRA</t>
  </si>
  <si>
    <t xml:space="preserve">VICENTINA</t>
  </si>
  <si>
    <t xml:space="preserve">VICENTINOPOLIS</t>
  </si>
  <si>
    <t xml:space="preserve">VICOSA DO CEARA</t>
  </si>
  <si>
    <t xml:space="preserve">VICOSA</t>
  </si>
  <si>
    <t xml:space="preserve">VICTOR GRAEFF</t>
  </si>
  <si>
    <t xml:space="preserve">VIDAL RAMOS</t>
  </si>
  <si>
    <t xml:space="preserve">VIDEIRA</t>
  </si>
  <si>
    <t xml:space="preserve">VIEIRAS</t>
  </si>
  <si>
    <t xml:space="preserve">VIEIROPOLIS</t>
  </si>
  <si>
    <t xml:space="preserve">VIGIA</t>
  </si>
  <si>
    <t xml:space="preserve">VILA ALTA</t>
  </si>
  <si>
    <t xml:space="preserve">VILA BELA DA SANTISSIMA TRINDADE</t>
  </si>
  <si>
    <t xml:space="preserve">VILA BOA</t>
  </si>
  <si>
    <t xml:space="preserve">VILA FLORES</t>
  </si>
  <si>
    <t xml:space="preserve">VILA FLOR</t>
  </si>
  <si>
    <t xml:space="preserve">VILA LANGARO</t>
  </si>
  <si>
    <t xml:space="preserve">VILA MARIA</t>
  </si>
  <si>
    <t xml:space="preserve">VILA NOVA DO PIAUI</t>
  </si>
  <si>
    <t xml:space="preserve">VILA NOVA DO SUL</t>
  </si>
  <si>
    <t xml:space="preserve">VILA NOVA DOS MARTIRIOS</t>
  </si>
  <si>
    <t xml:space="preserve">VILA PAVAO</t>
  </si>
  <si>
    <t xml:space="preserve">VILA PROPICIO</t>
  </si>
  <si>
    <t xml:space="preserve">VILA RICA</t>
  </si>
  <si>
    <t xml:space="preserve">VILA VALERIO</t>
  </si>
  <si>
    <t xml:space="preserve">VILA VELHA</t>
  </si>
  <si>
    <t xml:space="preserve">VILHENA</t>
  </si>
  <si>
    <t xml:space="preserve">VINHEDO</t>
  </si>
  <si>
    <t xml:space="preserve">VIRADOURO</t>
  </si>
  <si>
    <t xml:space="preserve">VIRGEM DA LAPA</t>
  </si>
  <si>
    <t xml:space="preserve">VIRGINIA</t>
  </si>
  <si>
    <t xml:space="preserve">VIRGINOPOLIS</t>
  </si>
  <si>
    <t xml:space="preserve">VIRGOLANDIA</t>
  </si>
  <si>
    <t xml:space="preserve">VIRMOND</t>
  </si>
  <si>
    <t xml:space="preserve">VISCONDE DO RIO BRANCO</t>
  </si>
  <si>
    <t xml:space="preserve">VISEU</t>
  </si>
  <si>
    <t xml:space="preserve">VISTA ALEGRE DO ALTO</t>
  </si>
  <si>
    <t xml:space="preserve">VISTA ALEGRE DO PRATA</t>
  </si>
  <si>
    <t xml:space="preserve">VISTA ALEGRE</t>
  </si>
  <si>
    <t xml:space="preserve">VISTA GAUCHA</t>
  </si>
  <si>
    <t xml:space="preserve">VISTA SERRANA</t>
  </si>
  <si>
    <t xml:space="preserve">VITOR MEIRELES</t>
  </si>
  <si>
    <t xml:space="preserve">VITORIA BRASIL</t>
  </si>
  <si>
    <t xml:space="preserve">VITORIA DA CONQUISTA</t>
  </si>
  <si>
    <t xml:space="preserve">VITORIA DAS MISSOES</t>
  </si>
  <si>
    <t xml:space="preserve">VITORIA DE SANTO ANTAO</t>
  </si>
  <si>
    <t xml:space="preserve">VITORIA DO JARI</t>
  </si>
  <si>
    <t xml:space="preserve">VITORIA DO MEARIM</t>
  </si>
  <si>
    <t xml:space="preserve">VITORIA DO XINGU</t>
  </si>
  <si>
    <t xml:space="preserve">VITORIA</t>
  </si>
  <si>
    <t xml:space="preserve">VITORINO FREIRE</t>
  </si>
  <si>
    <t xml:space="preserve">VITORINO</t>
  </si>
  <si>
    <t xml:space="preserve">VOLTA GRANDE</t>
  </si>
  <si>
    <t xml:space="preserve">VOLTA REDONDA</t>
  </si>
  <si>
    <t xml:space="preserve">VOTORANTIM</t>
  </si>
  <si>
    <t xml:space="preserve">VOTUPORANGA</t>
  </si>
  <si>
    <t xml:space="preserve">WAGNER</t>
  </si>
  <si>
    <t xml:space="preserve">WALL FERRAZ</t>
  </si>
  <si>
    <t xml:space="preserve">WANDERLANDIA</t>
  </si>
  <si>
    <t xml:space="preserve">WANDERLEY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</si>
  <si>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</si>
  <si>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</si>
  <si>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</si>
  <si>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</si>
  <si>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XAMBRE</t>
  </si>
  <si>
    <t xml:space="preserve">XANGRI-LA</t>
  </si>
  <si>
    <t xml:space="preserve">XANXERE</t>
  </si>
  <si>
    <t xml:space="preserve">XAPURI</t>
  </si>
  <si>
    <t xml:space="preserve">XAVANTINA</t>
  </si>
  <si>
    <t xml:space="preserve">XAXIM</t>
  </si>
  <si>
    <t xml:space="preserve">XEXEU</t>
  </si>
  <si>
    <t xml:space="preserve">XINGUARA</t>
  </si>
  <si>
    <t xml:space="preserve">XIQUE-XIQUE</t>
  </si>
  <si>
    <t xml:space="preserve">ZABELE</t>
  </si>
  <si>
    <t xml:space="preserve">ZACARIAS</t>
  </si>
  <si>
    <t xml:space="preserve">ZE DOCA</t>
  </si>
  <si>
    <t xml:space="preserve">ZORTEA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</si>
</sst>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d/m/yyyy"/>
    <numFmt numFmtId="167" formatCode="0.00E+00"/>
    <numFmt numFmtId="168" formatCode="h:mm:ss;@"/>
    <numFmt numFmtId="169" formatCode="0.00"/>
    <numFmt numFmtId="170" formatCode="0.00000000"/>
    <numFmt numFmtId="171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sz val="10"/>
      <name val="Arial"/>
      <family val="2"/>
    </font>
    <font>
      <b val="true"/>
      <sz val="14"/>
      <color theme="1"/>
      <name val="Calibri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EBEBEB"/>
        <bgColor rgb="FFF5F5F5"/>
      </patternFill>
    </fill>
    <fill>
      <patternFill patternType="solid">
        <fgColor rgb="FFFFFFFF"/>
        <bgColor rgb="FFF5F5F5"/>
      </patternFill>
    </fill>
    <fill>
      <patternFill patternType="solid">
        <fgColor rgb="FFF5F5F5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EBEBEB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295200</xdr:colOff>
      <xdr:row>0</xdr:row>
      <xdr:rowOff>0</xdr:rowOff>
    </xdr:from>
    <xdr:to>
      <xdr:col>18</xdr:col>
      <xdr:colOff>498240</xdr:colOff>
      <xdr:row>27</xdr:row>
      <xdr:rowOff>114120</xdr:rowOff>
    </xdr:to>
    <xdr:grpSp>
      <xdr:nvGrpSpPr>
        <xdr:cNvPr id="0" name="Grupo 3"/>
        <xdr:cNvGrpSpPr/>
      </xdr:nvGrpSpPr>
      <xdr:grpSpPr>
        <a:xfrm>
          <a:off x="3876480" y="0"/>
          <a:ext cx="10530720" cy="5257800"/>
          <a:chOff x="3876480" y="0"/>
          <a:chExt cx="10530720" cy="5257800"/>
        </a:xfrm>
      </xdr:grpSpPr>
      <xdr:pic>
        <xdr:nvPicPr>
          <xdr:cNvPr id="1" name="irc_mi" descr="Resultado de imagem para time zone brazil"/>
          <xdr:cNvPicPr/>
        </xdr:nvPicPr>
        <xdr:blipFill>
          <a:blip r:embed="rId1"/>
          <a:stretch/>
        </xdr:blipFill>
        <xdr:spPr>
          <a:xfrm>
            <a:off x="9167040" y="0"/>
            <a:ext cx="5240160" cy="5257800"/>
          </a:xfrm>
          <a:prstGeom prst="rect">
            <a:avLst/>
          </a:prstGeom>
          <a:ln w="0">
            <a:noFill/>
          </a:ln>
        </xdr:spPr>
      </xdr:pic>
      <xdr:pic>
        <xdr:nvPicPr>
          <xdr:cNvPr id="2" name="Imagem 1" descr=""/>
          <xdr:cNvPicPr/>
        </xdr:nvPicPr>
        <xdr:blipFill>
          <a:blip r:embed="rId2"/>
          <a:stretch/>
        </xdr:blipFill>
        <xdr:spPr>
          <a:xfrm>
            <a:off x="3887280" y="0"/>
            <a:ext cx="5515200" cy="1233360"/>
          </a:xfrm>
          <a:prstGeom prst="rect">
            <a:avLst/>
          </a:prstGeom>
          <a:ln w="0">
            <a:noFill/>
          </a:ln>
        </xdr:spPr>
      </xdr:pic>
      <xdr:pic>
        <xdr:nvPicPr>
          <xdr:cNvPr id="3" name="Imagem 2" descr=""/>
          <xdr:cNvPicPr/>
        </xdr:nvPicPr>
        <xdr:blipFill>
          <a:blip r:embed="rId3"/>
          <a:stretch/>
        </xdr:blipFill>
        <xdr:spPr>
          <a:xfrm>
            <a:off x="3876480" y="1310040"/>
            <a:ext cx="4957200" cy="3142800"/>
          </a:xfrm>
          <a:prstGeom prst="rect">
            <a:avLst/>
          </a:prstGeom>
          <a:ln w="0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3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2" activeCellId="0" sqref="U1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21.43"/>
    <col collapsed="false" customWidth="true" hidden="false" outlineLevel="0" max="4" min="4" style="0" width="18.82"/>
    <col collapsed="false" customWidth="true" hidden="false" outlineLevel="0" max="5" min="5" style="0" width="3.66"/>
    <col collapsed="false" customWidth="true" hidden="false" outlineLevel="0" max="6" min="6" style="0" width="19.93"/>
  </cols>
  <sheetData>
    <row r="1" customFormat="false" ht="15" hidden="false" customHeight="false" outlineLevel="0" collapsed="false">
      <c r="A1" s="1" t="s">
        <v>0</v>
      </c>
      <c r="B1" s="2"/>
      <c r="C1" s="2"/>
    </row>
    <row r="3" customFormat="false" ht="15" hidden="false" customHeight="false" outlineLevel="0" collapsed="false">
      <c r="A3" s="0" t="s">
        <v>1</v>
      </c>
      <c r="B3" s="3" t="s">
        <v>2</v>
      </c>
    </row>
    <row r="4" customFormat="false" ht="15" hidden="false" customHeight="false" outlineLevel="0" collapsed="false">
      <c r="A4" s="0" t="s">
        <v>3</v>
      </c>
      <c r="B4" s="4" t="n">
        <f aca="false">VLOOKUP(B3,'banco de dados'!A:E,2,FALSE())</f>
        <v>-30.03</v>
      </c>
      <c r="C4" s="5" t="s">
        <v>4</v>
      </c>
    </row>
    <row r="5" customFormat="false" ht="15" hidden="false" customHeight="false" outlineLevel="0" collapsed="false">
      <c r="A5" s="0" t="s">
        <v>5</v>
      </c>
      <c r="B5" s="4" t="n">
        <f aca="false">VLOOKUP(B3,'banco de dados'!A:E,3,FALSE())</f>
        <v>-51.23</v>
      </c>
      <c r="C5" s="5" t="s">
        <v>4</v>
      </c>
    </row>
    <row r="6" customFormat="false" ht="15" hidden="false" customHeight="false" outlineLevel="0" collapsed="false">
      <c r="A6" s="0" t="s">
        <v>6</v>
      </c>
      <c r="B6" s="6" t="n">
        <v>-3</v>
      </c>
    </row>
    <row r="7" customFormat="false" ht="15" hidden="false" customHeight="false" outlineLevel="0" collapsed="false">
      <c r="A7" s="7" t="s">
        <v>7</v>
      </c>
      <c r="B7" s="8" t="n">
        <v>44003</v>
      </c>
    </row>
    <row r="8" customFormat="false" ht="15" hidden="false" customHeight="false" outlineLevel="0" collapsed="false">
      <c r="A8" s="0" t="s">
        <v>8</v>
      </c>
      <c r="B8" s="9" t="n">
        <v>2.1</v>
      </c>
      <c r="C8" s="5" t="s">
        <v>9</v>
      </c>
    </row>
    <row r="9" customFormat="false" ht="15" hidden="false" customHeight="false" outlineLevel="0" collapsed="false">
      <c r="A9" s="0" t="s">
        <v>10</v>
      </c>
      <c r="B9" s="9" t="n">
        <v>4.4</v>
      </c>
      <c r="C9" s="5" t="s">
        <v>9</v>
      </c>
    </row>
    <row r="10" customFormat="false" ht="15" hidden="false" customHeight="false" outlineLevel="0" collapsed="false">
      <c r="A10" s="0" t="s">
        <v>11</v>
      </c>
      <c r="B10" s="10" t="n">
        <v>4</v>
      </c>
    </row>
    <row r="11" customFormat="false" ht="15" hidden="false" customHeight="false" outlineLevel="0" collapsed="false">
      <c r="A11" s="5" t="s">
        <v>12</v>
      </c>
      <c r="B11" s="11" t="n">
        <f aca="false">ABS(B4)</f>
        <v>30.03</v>
      </c>
      <c r="C11" s="5" t="s">
        <v>4</v>
      </c>
    </row>
    <row r="12" customFormat="false" ht="15" hidden="false" customHeight="false" outlineLevel="0" collapsed="false">
      <c r="A12" s="5" t="s">
        <v>13</v>
      </c>
      <c r="B12" s="12" t="n">
        <v>450</v>
      </c>
      <c r="C12" s="5" t="s">
        <v>14</v>
      </c>
    </row>
    <row r="13" customFormat="false" ht="15" hidden="false" customHeight="false" outlineLevel="0" collapsed="false">
      <c r="A13" s="5" t="s">
        <v>15</v>
      </c>
      <c r="B13" s="13" t="n">
        <v>1000000</v>
      </c>
      <c r="C13" s="5" t="s">
        <v>14</v>
      </c>
    </row>
    <row r="14" customFormat="false" ht="15" hidden="false" customHeight="false" outlineLevel="0" collapsed="false">
      <c r="A14" s="5"/>
      <c r="B14" s="12"/>
    </row>
    <row r="15" customFormat="false" ht="15" hidden="false" customHeight="false" outlineLevel="0" collapsed="false">
      <c r="A15" s="5"/>
      <c r="B15" s="12"/>
    </row>
    <row r="18" customFormat="false" ht="15" hidden="false" customHeight="false" outlineLevel="0" collapsed="false">
      <c r="A18" s="1" t="s">
        <v>16</v>
      </c>
      <c r="B18" s="2"/>
      <c r="C18" s="2"/>
    </row>
    <row r="20" customFormat="false" ht="15" hidden="false" customHeight="false" outlineLevel="0" collapsed="false">
      <c r="A20" s="0" t="s">
        <v>17</v>
      </c>
      <c r="B20" s="4" t="n">
        <f aca="false">SIN(RADIANS(B11))*B8</f>
        <v>1.05095210069099</v>
      </c>
      <c r="C20" s="5" t="s">
        <v>9</v>
      </c>
    </row>
    <row r="21" customFormat="false" ht="15" hidden="false" customHeight="false" outlineLevel="0" collapsed="false">
      <c r="A21" s="14" t="s">
        <v>18</v>
      </c>
      <c r="B21" s="15" t="n">
        <f aca="false">calculos!B4</f>
        <v>2.44277653733861</v>
      </c>
      <c r="C21" s="16" t="s">
        <v>9</v>
      </c>
    </row>
    <row r="22" customFormat="false" ht="15" hidden="false" customHeight="false" outlineLevel="0" collapsed="false">
      <c r="A22" s="0" t="s">
        <v>19</v>
      </c>
      <c r="B22" s="4" t="n">
        <f aca="false">B8*COS(B11*PI()/180)</f>
        <v>1.818103319961</v>
      </c>
      <c r="C22" s="5" t="s">
        <v>9</v>
      </c>
    </row>
    <row r="23" customFormat="false" ht="15" hidden="false" customHeight="false" outlineLevel="0" collapsed="false">
      <c r="A23" s="0" t="s">
        <v>20</v>
      </c>
      <c r="B23" s="4" t="n">
        <f aca="false">B22*B9</f>
        <v>7.9996546078284</v>
      </c>
      <c r="C23" s="5" t="s">
        <v>21</v>
      </c>
    </row>
    <row r="24" customFormat="false" ht="15" hidden="false" customHeight="false" outlineLevel="0" collapsed="false">
      <c r="A24" s="0" t="s">
        <v>22</v>
      </c>
      <c r="B24" s="4" t="n">
        <f aca="false">(B21*B9)</f>
        <v>10.7482167642899</v>
      </c>
      <c r="C24" s="5" t="s">
        <v>21</v>
      </c>
    </row>
    <row r="25" customFormat="false" ht="15" hidden="false" customHeight="false" outlineLevel="0" collapsed="false">
      <c r="A25" s="0" t="s">
        <v>23</v>
      </c>
      <c r="B25" s="0" t="n">
        <f aca="false">ROUNDUP(B13/B12,0)</f>
        <v>2223</v>
      </c>
    </row>
    <row r="26" customFormat="false" ht="15" hidden="false" customHeight="false" outlineLevel="0" collapsed="false">
      <c r="A26" s="0" t="s">
        <v>24</v>
      </c>
      <c r="B26" s="0" t="n">
        <f aca="false">ROUNDUP(B25/B10,0)</f>
        <v>556</v>
      </c>
    </row>
    <row r="27" customFormat="false" ht="15" hidden="false" customHeight="false" outlineLevel="0" collapsed="false">
      <c r="A27" s="0" t="s">
        <v>25</v>
      </c>
      <c r="B27" s="0" t="n">
        <f aca="false">ROUNDUP(SQRT(B26),0)</f>
        <v>24</v>
      </c>
    </row>
    <row r="28" customFormat="false" ht="15" hidden="false" customHeight="false" outlineLevel="0" collapsed="false">
      <c r="A28" s="0" t="s">
        <v>26</v>
      </c>
      <c r="B28" s="4" t="n">
        <f aca="false">B26*B23</f>
        <v>4447.80796195259</v>
      </c>
      <c r="C28" s="5" t="s">
        <v>21</v>
      </c>
    </row>
    <row r="29" customFormat="false" ht="15" hidden="false" customHeight="false" outlineLevel="0" collapsed="false">
      <c r="A29" s="0" t="s">
        <v>27</v>
      </c>
      <c r="B29" s="4" t="n">
        <f aca="false">(B24*(B27-1))*B27</f>
        <v>5933.01565388802</v>
      </c>
      <c r="C29" s="5" t="s">
        <v>21</v>
      </c>
    </row>
    <row r="30" customFormat="false" ht="15" hidden="false" customHeight="false" outlineLevel="0" collapsed="false">
      <c r="A30" s="16" t="s">
        <v>28</v>
      </c>
      <c r="B30" s="15" t="n">
        <f aca="false">B29+B28</f>
        <v>10380.8236158406</v>
      </c>
      <c r="C30" s="16" t="s">
        <v>21</v>
      </c>
      <c r="D30" s="16" t="n">
        <f aca="false">B30/10000</f>
        <v>1.03808236158406</v>
      </c>
      <c r="E30" s="16" t="s">
        <v>29</v>
      </c>
      <c r="F30" s="16" t="n">
        <f aca="false">B30/24200</f>
        <v>0.428959653547132</v>
      </c>
      <c r="G30" s="16" t="s">
        <v>30</v>
      </c>
    </row>
    <row r="35" customFormat="false" ht="15" hidden="false" customHeight="false" outlineLevel="0" collapsed="false">
      <c r="A35" s="0" t="s">
        <v>31</v>
      </c>
    </row>
  </sheetData>
  <dataValidations count="1">
    <dataValidation allowBlank="true" error="Cidade não encontrada." errorStyle="stop" errorTitle="ERRO!!!" operator="between" showDropDown="false" showErrorMessage="true" showInputMessage="true" sqref="B3" type="list">
      <formula1>'banco de dados'!$A$2:$A$5510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315277777777778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&amp;RÁREA  MÍNIMA PARA USINA </oddHeader>
    <oddFooter>&amp;R&amp;D-&amp;T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0.71"/>
    <col collapsed="false" customWidth="true" hidden="false" outlineLevel="0" max="3" min="3" style="0" width="15.85"/>
    <col collapsed="false" customWidth="true" hidden="false" outlineLevel="0" max="4" min="4" style="0" width="10.42"/>
    <col collapsed="false" customWidth="true" hidden="false" outlineLevel="0" max="5" min="5" style="0" width="10"/>
    <col collapsed="false" customWidth="true" hidden="false" outlineLevel="0" max="6" min="6" style="0" width="11"/>
    <col collapsed="false" customWidth="true" hidden="false" outlineLevel="0" max="7" min="7" style="0" width="10.57"/>
    <col collapsed="false" customWidth="true" hidden="false" outlineLevel="0" max="8" min="8" style="0" width="2.57"/>
    <col collapsed="false" customWidth="true" hidden="false" outlineLevel="0" max="22" min="22" style="0" width="10"/>
    <col collapsed="false" customWidth="true" hidden="false" outlineLevel="0" max="27" min="27" style="0" width="9.86"/>
  </cols>
  <sheetData>
    <row r="1" customFormat="false" ht="68.65" hidden="false" customHeight="false" outlineLevel="0" collapsed="false">
      <c r="A1" s="17"/>
      <c r="B1" s="17"/>
      <c r="C1" s="17"/>
      <c r="D1" s="18" t="s">
        <v>32</v>
      </c>
      <c r="E1" s="18" t="s">
        <v>33</v>
      </c>
      <c r="F1" s="18" t="s">
        <v>34</v>
      </c>
      <c r="G1" s="18" t="s">
        <v>35</v>
      </c>
      <c r="H1" s="18"/>
      <c r="I1" s="18" t="s">
        <v>36</v>
      </c>
      <c r="J1" s="18" t="s">
        <v>37</v>
      </c>
      <c r="K1" s="18" t="s">
        <v>38</v>
      </c>
      <c r="L1" s="18" t="s">
        <v>39</v>
      </c>
      <c r="M1" s="18" t="s">
        <v>40</v>
      </c>
      <c r="N1" s="18" t="s">
        <v>41</v>
      </c>
      <c r="O1" s="18" t="s">
        <v>42</v>
      </c>
      <c r="P1" s="18" t="s">
        <v>43</v>
      </c>
      <c r="Q1" s="18" t="s">
        <v>44</v>
      </c>
      <c r="R1" s="18" t="s">
        <v>45</v>
      </c>
      <c r="S1" s="18" t="s">
        <v>46</v>
      </c>
      <c r="T1" s="18" t="s">
        <v>47</v>
      </c>
      <c r="U1" s="18" t="s">
        <v>48</v>
      </c>
      <c r="V1" s="18" t="s">
        <v>49</v>
      </c>
      <c r="W1" s="18" t="s">
        <v>50</v>
      </c>
      <c r="X1" s="18" t="s">
        <v>51</v>
      </c>
      <c r="Y1" s="18" t="s">
        <v>52</v>
      </c>
      <c r="Z1" s="18" t="s">
        <v>53</v>
      </c>
      <c r="AA1" s="18" t="s">
        <v>54</v>
      </c>
      <c r="AB1" s="18" t="s">
        <v>55</v>
      </c>
      <c r="AC1" s="18" t="s">
        <v>56</v>
      </c>
      <c r="AD1" s="18" t="s">
        <v>57</v>
      </c>
      <c r="AE1" s="18" t="s">
        <v>58</v>
      </c>
      <c r="AF1" s="18" t="s">
        <v>59</v>
      </c>
      <c r="AG1" s="18" t="s">
        <v>60</v>
      </c>
      <c r="AH1" s="18" t="s">
        <v>61</v>
      </c>
      <c r="AI1" s="18" t="s">
        <v>62</v>
      </c>
      <c r="AJ1" s="18" t="s">
        <v>63</v>
      </c>
      <c r="AK1" s="18" t="s">
        <v>18</v>
      </c>
      <c r="AL1" s="18" t="s">
        <v>64</v>
      </c>
      <c r="AM1" s="18" t="s">
        <v>65</v>
      </c>
      <c r="AN1" s="18" t="s">
        <v>66</v>
      </c>
    </row>
    <row r="2" customFormat="false" ht="15" hidden="false" customHeight="false" outlineLevel="0" collapsed="false">
      <c r="A2" s="19"/>
      <c r="B2" s="19"/>
      <c r="D2" s="20" t="n">
        <f aca="false">dados!$B$7</f>
        <v>44003</v>
      </c>
      <c r="E2" s="21" t="n">
        <f aca="false">0.1/24</f>
        <v>0.00416666666666667</v>
      </c>
      <c r="F2" s="22" t="n">
        <f aca="false">D2+2415018.5+E2-dados!$B$6/24</f>
        <v>2459021.62916667</v>
      </c>
      <c r="G2" s="23" t="n">
        <f aca="false">(F2-2451545)/36525</f>
        <v>0.204698950490538</v>
      </c>
      <c r="I2" s="5" t="n">
        <f aca="false">MOD(280.46646+G2*(36000.76983 + G2*0.0003032),360)</f>
        <v>89.7862737569894</v>
      </c>
      <c r="J2" s="5" t="n">
        <f aca="false">357.52911+G2*(35999.05029 - 0.0001537*G2)</f>
        <v>7726.4969165788</v>
      </c>
      <c r="K2" s="5" t="n">
        <f aca="false">0.016708634-G2*(0.000042037+0.0000001267*G2)</f>
        <v>0.0167000237612779</v>
      </c>
      <c r="L2" s="5" t="n">
        <f aca="false">SIN(RADIANS(J2))*(1.914602-G2*(0.004817+0.000014*G2))+SIN(RADIANS(2*J2))*(0.019993-0.000101*G2)+SIN(RADIANS(3*J2))*0.000289</f>
        <v>0.437943339759359</v>
      </c>
      <c r="M2" s="5" t="n">
        <f aca="false">I2+L2</f>
        <v>90.2242170967488</v>
      </c>
      <c r="N2" s="5" t="n">
        <f aca="false">J2+L2</f>
        <v>7726.93485991856</v>
      </c>
      <c r="O2" s="5" t="n">
        <f aca="false">(1.000001018*(1-K2*K2))/(1+K2*COS(RADIANS(N2)))</f>
        <v>1.0162542685466</v>
      </c>
      <c r="P2" s="5" t="n">
        <f aca="false">M2-0.00569-0.00478*SIN(RADIANS(125.04-1934.136*G2))</f>
        <v>90.2137476549168</v>
      </c>
      <c r="Q2" s="5" t="n">
        <f aca="false">23+(26+((21.448-G2*(46.815+G2*(0.00059-G2*0.001813))))/60)/60</f>
        <v>23.4366291692948</v>
      </c>
      <c r="R2" s="5" t="n">
        <f aca="false">Q2+0.00256*COS(RADIANS(125.04-1934.136*G2))</f>
        <v>23.4366682903713</v>
      </c>
      <c r="S2" s="5" t="n">
        <f aca="false">DEGREES(ATAN2(COS(RADIANS(P2)),COS(RADIANS(R2))*SIN(RADIANS(P2))))</f>
        <v>90.2329671996197</v>
      </c>
      <c r="T2" s="5" t="n">
        <f aca="false">DEGREES(ASIN(SIN(RADIANS(R2))*SIN(RADIANS(P2))))</f>
        <v>23.4364954532274</v>
      </c>
      <c r="U2" s="5" t="n">
        <f aca="false">TAN(RADIANS(R2/2))*TAN(RADIANS(R2/2))</f>
        <v>0.0430246249194885</v>
      </c>
      <c r="V2" s="5" t="n">
        <f aca="false">4*DEGREES(U2*SIN(2*RADIANS(I2))-2*K2*SIN(RADIANS(J2))+4*K2*U2*SIN(RADIANS(J2))*COS(2*RADIANS(I2))-0.5*U2*U2*SIN(4*RADIANS(I2))-1.25*K2*K2*SIN(2*RADIANS(J2)))</f>
        <v>-1.82814987271904</v>
      </c>
      <c r="W2" s="5" t="n">
        <f aca="false">DEGREES(ACOS(COS(RADIANS(90.833))/(COS(RADIANS(dados!$B$4))*COS(RADIANS(T2)))-TAN(RADIANS(dados!$B$4))*TAN(RADIANS(T2))))</f>
        <v>76.5687088646376</v>
      </c>
      <c r="X2" s="21" t="n">
        <f aca="false">(720-4*dados!$B$5-V2+dados!$B$6*60)/1440</f>
        <v>0.518575104078277</v>
      </c>
      <c r="Y2" s="21" t="n">
        <f aca="false">X2-W2*4/1440</f>
        <v>0.30588424612095</v>
      </c>
      <c r="Z2" s="21" t="n">
        <f aca="false">X2+W2*4/1440</f>
        <v>0.731265962035604</v>
      </c>
      <c r="AA2" s="24" t="n">
        <f aca="false">8*W2</f>
        <v>612.549670917101</v>
      </c>
      <c r="AB2" s="5" t="n">
        <f aca="false">MOD(E2*1440+V2+4*dados!$B$5-60*dados!$B$6,1440)</f>
        <v>1419.25185012728</v>
      </c>
      <c r="AC2" s="5" t="n">
        <f aca="false">IF(AB2/4&lt;0,AB2/4+180,AB2/4-180)</f>
        <v>174.81296253182</v>
      </c>
      <c r="AD2" s="5" t="n">
        <f aca="false">DEGREES(ACOS(SIN(RADIANS(dados!$B$4))*SIN(RADIANS(T2))+COS(RADIANS(dados!$B$4))*COS(RADIANS(T2))*COS(RADIANS(AC2))))</f>
        <v>171.944532625536</v>
      </c>
      <c r="AE2" s="5" t="n">
        <f aca="false">90-AD2</f>
        <v>-81.9445326255356</v>
      </c>
      <c r="AF2" s="5" t="n">
        <f aca="false">IF(AE2&gt;85,0,IF(AE2&gt;5,58.1/TAN(RADIANS(AE2))-0.07/POWER(TAN(RADIANS(AE2)),3)+0.000086/POWER(TAN(RADIANS(AE2)),5),IF(AE2&gt;-0.575,1735+AE2*(-518.2+AE2*(103.4+AE2*(-12.79+AE2*0.711))),-20.772/TAN(RADIANS(AE2)))))/3600</f>
        <v>0.00081661759324563</v>
      </c>
      <c r="AG2" s="5" t="n">
        <f aca="false">AE2+AF2</f>
        <v>-81.9437160079424</v>
      </c>
      <c r="AH2" s="5" t="n">
        <f aca="false">IF(AC2&gt;0,MOD(DEGREES(ACOS(((SIN(RADIANS(dados!$B$4))*COS(RADIANS(AD2)))-SIN(RADIANS(T2)))/(COS(RADIANS(dados!$B$4))*SIN(RADIANS(AD2)))))+180,360),MOD(540-DEGREES(ACOS(((SIN(RADIANS(dados!$B$4))*COS(RADIANS(AD2)))-SIN(RADIANS(T2)))/(COS(RADIANS(dados!$B$4))*SIN(RADIANS(AD2))))),360))</f>
        <v>216.294413776857</v>
      </c>
      <c r="AI2" s="5" t="n">
        <f aca="false">TAN(RADIANS(AG2))</f>
        <v>-7.06500496401572</v>
      </c>
      <c r="AJ2" s="5" t="n">
        <f aca="false">dados!$B$20/calculos!AI2</f>
        <v>-0.148754616032659</v>
      </c>
      <c r="AK2" s="5" t="n">
        <f aca="false">AJ2*COS(RADIANS(180-AG2))</f>
        <v>0.0208473368328221</v>
      </c>
      <c r="AL2" s="5" t="n">
        <f aca="false">ABS(AK2)</f>
        <v>0.0208473368328221</v>
      </c>
      <c r="AM2" s="5" t="n">
        <f aca="false">IF((E2&gt;Y2)*AND(E2&lt;Z2),AL2,0)</f>
        <v>0</v>
      </c>
      <c r="AN2" s="21" t="n">
        <f aca="false">E2</f>
        <v>0.00416666666666667</v>
      </c>
    </row>
    <row r="3" customFormat="false" ht="15" hidden="false" customHeight="false" outlineLevel="0" collapsed="false">
      <c r="A3" s="0" t="s">
        <v>67</v>
      </c>
      <c r="B3" s="0" t="n">
        <f aca="false">MAX(AL101:AL141)</f>
        <v>1.93722252093818</v>
      </c>
      <c r="C3" s="0" t="s">
        <v>9</v>
      </c>
      <c r="D3" s="20" t="n">
        <f aca="false">dados!$B$7</f>
        <v>44003</v>
      </c>
      <c r="E3" s="21" t="n">
        <f aca="false">E2+0.1/24</f>
        <v>0.00833333333333333</v>
      </c>
      <c r="F3" s="22" t="n">
        <f aca="false">D3+2415018.5+E3-dados!$B$6/24</f>
        <v>2459021.63333333</v>
      </c>
      <c r="G3" s="23" t="n">
        <f aca="false">(F3-2451545)/36525</f>
        <v>0.204699064567647</v>
      </c>
      <c r="I3" s="5" t="n">
        <f aca="false">MOD(280.46646+G3*(36000.76983 + G3*0.0003032),360)</f>
        <v>89.7903806207605</v>
      </c>
      <c r="J3" s="5" t="n">
        <f aca="false">357.52911+G3*(35999.05029 - 0.0001537*G3)</f>
        <v>7726.50102324639</v>
      </c>
      <c r="K3" s="5" t="n">
        <f aca="false">0.016708634-G3*(0.000042037+0.0000001267*G3)</f>
        <v>0.0167000237564765</v>
      </c>
      <c r="L3" s="5" t="n">
        <f aca="false">SIN(RADIANS(J3))*(1.914602-G3*(0.004817+0.000014*G3))+SIN(RADIANS(2*J3))*(0.019993-0.000101*G3)+SIN(RADIANS(3*J3))*0.000289</f>
        <v>0.437812475445777</v>
      </c>
      <c r="M3" s="5" t="n">
        <f aca="false">I3+L3</f>
        <v>90.2281930962063</v>
      </c>
      <c r="N3" s="5" t="n">
        <f aca="false">J3+L3</f>
        <v>7726.93883572183</v>
      </c>
      <c r="O3" s="5" t="n">
        <f aca="false">(1.000001018*(1-K3*K3))/(1+K3*COS(RADIANS(N3)))</f>
        <v>1.01625453912534</v>
      </c>
      <c r="P3" s="5" t="n">
        <f aca="false">M3-0.00569-0.00478*SIN(RADIANS(125.04-1934.136*G3))</f>
        <v>90.2177236546556</v>
      </c>
      <c r="Q3" s="5" t="n">
        <f aca="false">23+(26+((21.448-G3*(46.815+G3*(0.00059-G3*0.001813))))/60)/60</f>
        <v>23.4366291678113</v>
      </c>
      <c r="R3" s="5" t="n">
        <f aca="false">Q3+0.00256*COS(RADIANS(125.04-1934.136*G3))</f>
        <v>23.436668298745</v>
      </c>
      <c r="S3" s="5" t="n">
        <f aca="false">DEGREES(ATAN2(COS(RADIANS(P3)),COS(RADIANS(R3))*SIN(RADIANS(P3))))</f>
        <v>90.2373007015149</v>
      </c>
      <c r="T3" s="5" t="n">
        <f aca="false">DEGREES(ASIN(SIN(RADIANS(R3))*SIN(RADIANS(P3))))</f>
        <v>23.4364889717935</v>
      </c>
      <c r="U3" s="5" t="n">
        <f aca="false">TAN(RADIANS(R3/2))*TAN(RADIANS(R3/2))</f>
        <v>0.0430246249511074</v>
      </c>
      <c r="V3" s="5" t="n">
        <f aca="false">4*DEGREES(U3*SIN(2*RADIANS(I3))-2*K3*SIN(RADIANS(J3))+4*K3*U3*SIN(RADIANS(J3))*COS(2*RADIANS(I3))-0.5*U3*U3*SIN(4*RADIANS(I3))-1.25*K3*K3*SIN(2*RADIANS(J3)))</f>
        <v>-1.82905518788344</v>
      </c>
      <c r="W3" s="5" t="n">
        <f aca="false">DEGREES(ACOS(COS(RADIANS(90.833))/(COS(RADIANS(dados!$B$4))*COS(RADIANS(T3)))-TAN(RADIANS(dados!$B$4))*TAN(RADIANS(T3))))</f>
        <v>76.5687133875544</v>
      </c>
      <c r="X3" s="21" t="n">
        <f aca="false">(720-4*dados!$B$5-V3+dados!$B$6*60)/1440</f>
        <v>0.518575732769364</v>
      </c>
      <c r="Y3" s="21" t="n">
        <f aca="false">X3-W3*4/1440</f>
        <v>0.305884862248368</v>
      </c>
      <c r="Z3" s="21" t="n">
        <f aca="false">X3+W3*4/1440</f>
        <v>0.731266603290347</v>
      </c>
      <c r="AA3" s="24" t="n">
        <f aca="false">8*W3</f>
        <v>612.549707100435</v>
      </c>
      <c r="AB3" s="5" t="n">
        <f aca="false">MOD(E3*1440+V3+4*dados!$B$5-60*dados!$B$6,1440)</f>
        <v>1425.25094481212</v>
      </c>
      <c r="AC3" s="5" t="n">
        <f aca="false">IF(AB3/4&lt;0,AB3/4+180,AB3/4-180)</f>
        <v>176.312736203029</v>
      </c>
      <c r="AD3" s="5" t="n">
        <f aca="false">DEGREES(ACOS(SIN(RADIANS(dados!$B$4))*SIN(RADIANS(T3))+COS(RADIANS(dados!$B$4))*COS(RADIANS(T3))*COS(RADIANS(AC3))))</f>
        <v>172.631331773095</v>
      </c>
      <c r="AE3" s="5" t="n">
        <f aca="false">90-AD3</f>
        <v>-82.6313317730946</v>
      </c>
      <c r="AF3" s="5" t="n">
        <f aca="false">IF(AE3&gt;85,0,IF(AE3&gt;5,58.1/TAN(RADIANS(AE3))-0.07/POWER(TAN(RADIANS(AE3)),3)+0.000086/POWER(TAN(RADIANS(AE3)),5),IF(AE3&gt;-0.575,1735+AE3*(-518.2+AE3*(103.4+AE3*(-12.79+AE3*0.711))),-20.772/TAN(RADIANS(AE3)))))/3600</f>
        <v>0.000746183879909203</v>
      </c>
      <c r="AG3" s="5" t="n">
        <f aca="false">AE3+AF3</f>
        <v>-82.6305855892147</v>
      </c>
      <c r="AH3" s="5" t="n">
        <f aca="false">IF(AC3&gt;0,MOD(DEGREES(ACOS(((SIN(RADIANS(dados!$B$4))*COS(RADIANS(AD3)))-SIN(RADIANS(T3)))/(COS(RADIANS(dados!$B$4))*SIN(RADIANS(AD3)))))+180,360),MOD(540-DEGREES(ACOS(((SIN(RADIANS(dados!$B$4))*COS(RADIANS(AD3)))-SIN(RADIANS(T3)))/(COS(RADIANS(dados!$B$4))*SIN(RADIANS(AD3))))),360))</f>
        <v>207.391359516532</v>
      </c>
      <c r="AI3" s="5" t="n">
        <f aca="false">TAN(RADIANS(AG3))</f>
        <v>-7.73188677252544</v>
      </c>
      <c r="AJ3" s="5" t="n">
        <f aca="false">dados!$B$20/calculos!AI3</f>
        <v>-0.135924403914637</v>
      </c>
      <c r="AK3" s="5" t="n">
        <f aca="false">AJ3*COS(RADIANS(180-AG3))</f>
        <v>0.0174345074719675</v>
      </c>
      <c r="AL3" s="5" t="n">
        <f aca="false">ABS(AK3)</f>
        <v>0.0174345074719675</v>
      </c>
      <c r="AM3" s="5" t="n">
        <f aca="false">IF((E3&gt;Y3)*AND(E3&lt;Z3),AL3,0)</f>
        <v>0</v>
      </c>
      <c r="AN3" s="21" t="n">
        <f aca="false">E3</f>
        <v>0.00833333333333333</v>
      </c>
    </row>
    <row r="4" customFormat="false" ht="15" hidden="false" customHeight="false" outlineLevel="0" collapsed="false">
      <c r="A4" s="0" t="s">
        <v>68</v>
      </c>
      <c r="B4" s="0" t="n">
        <f aca="false">MAX(AL96:AL146)</f>
        <v>2.44277653733861</v>
      </c>
      <c r="C4" s="0" t="s">
        <v>9</v>
      </c>
      <c r="D4" s="20" t="n">
        <f aca="false">dados!$B$7</f>
        <v>44003</v>
      </c>
      <c r="E4" s="21" t="n">
        <f aca="false">E3+0.1/24</f>
        <v>0.0125</v>
      </c>
      <c r="F4" s="22" t="n">
        <f aca="false">D4+2415018.5+E4-dados!$B$6/24</f>
        <v>2459021.6375</v>
      </c>
      <c r="G4" s="23" t="n">
        <f aca="false">(F4-2451545)/36525</f>
        <v>0.204699178644769</v>
      </c>
      <c r="I4" s="5" t="n">
        <f aca="false">MOD(280.46646+G4*(36000.76983 + G4*0.0003032),360)</f>
        <v>89.79448748499</v>
      </c>
      <c r="J4" s="5" t="n">
        <f aca="false">357.52911+G4*(35999.05029 - 0.0001537*G4)</f>
        <v>7726.50512991443</v>
      </c>
      <c r="K4" s="5" t="n">
        <f aca="false">0.016708634-G4*(0.000042037+0.0000001267*G4)</f>
        <v>0.0167000237516751</v>
      </c>
      <c r="L4" s="5" t="n">
        <f aca="false">SIN(RADIANS(J4))*(1.914602-G4*(0.004817+0.000014*G4))+SIN(RADIANS(2*J4))*(0.019993-0.000101*G4)+SIN(RADIANS(3*J4))*0.000289</f>
        <v>0.437681609000487</v>
      </c>
      <c r="M4" s="5" t="n">
        <f aca="false">I4+L4</f>
        <v>90.2321690939905</v>
      </c>
      <c r="N4" s="5" t="n">
        <f aca="false">J4+L4</f>
        <v>7726.94281152343</v>
      </c>
      <c r="O4" s="5" t="n">
        <f aca="false">(1.000001018*(1-K4*K4))/(1+K4*COS(RADIANS(N4)))</f>
        <v>1.0162548096232</v>
      </c>
      <c r="P4" s="5" t="n">
        <f aca="false">M4-0.00569-0.00478*SIN(RADIANS(125.04-1934.136*G4))</f>
        <v>90.2216996527212</v>
      </c>
      <c r="Q4" s="5" t="n">
        <f aca="false">23+(26+((21.448-G4*(46.815+G4*(0.00059-G4*0.001813))))/60)/60</f>
        <v>23.4366291663279</v>
      </c>
      <c r="R4" s="5" t="n">
        <f aca="false">Q4+0.00256*COS(RADIANS(125.04-1934.136*G4))</f>
        <v>23.4366683071187</v>
      </c>
      <c r="S4" s="5" t="n">
        <f aca="false">DEGREES(ATAN2(COS(RADIANS(P4)),COS(RADIANS(R4))*SIN(RADIANS(P4))))</f>
        <v>90.2416342011576</v>
      </c>
      <c r="T4" s="5" t="n">
        <f aca="false">DEGREES(ASIN(SIN(RADIANS(R4))*SIN(RADIANS(P4))))</f>
        <v>23.4364823707564</v>
      </c>
      <c r="U4" s="5" t="n">
        <f aca="false">TAN(RADIANS(R4/2))*TAN(RADIANS(R4/2))</f>
        <v>0.0430246249827264</v>
      </c>
      <c r="V4" s="5" t="n">
        <f aca="false">4*DEGREES(U4*SIN(2*RADIANS(I4))-2*K4*SIN(RADIANS(J4))+4*K4*U4*SIN(RADIANS(J4))*COS(2*RADIANS(I4))-0.5*U4*U4*SIN(4*RADIANS(I4))-1.25*K4*K4*SIN(2*RADIANS(J4)))</f>
        <v>-1.82996049240915</v>
      </c>
      <c r="W4" s="5" t="n">
        <f aca="false">DEGREES(ACOS(COS(RADIANS(90.833))/(COS(RADIANS(dados!$B$4))*COS(RADIANS(T4)))-TAN(RADIANS(dados!$B$4))*TAN(RADIANS(T4))))</f>
        <v>76.568717993933</v>
      </c>
      <c r="X4" s="21" t="n">
        <f aca="false">(720-4*dados!$B$5-V4+dados!$B$6*60)/1440</f>
        <v>0.518576361453062</v>
      </c>
      <c r="Y4" s="21" t="n">
        <f aca="false">X4-W4*4/1440</f>
        <v>0.305885478136574</v>
      </c>
      <c r="Z4" s="21" t="n">
        <f aca="false">X4+W4*4/1440</f>
        <v>0.731267244769537</v>
      </c>
      <c r="AA4" s="24" t="n">
        <f aca="false">8*W4</f>
        <v>612.549743951464</v>
      </c>
      <c r="AB4" s="5" t="n">
        <f aca="false">MOD(E4*1440+V4+4*dados!$B$5-60*dados!$B$6,1440)</f>
        <v>1431.25003950759</v>
      </c>
      <c r="AC4" s="5" t="n">
        <f aca="false">IF(AB4/4&lt;0,AB4/4+180,AB4/4-180)</f>
        <v>177.812509876898</v>
      </c>
      <c r="AD4" s="5" t="n">
        <f aca="false">DEGREES(ACOS(SIN(RADIANS(dados!$B$4))*SIN(RADIANS(T4))+COS(RADIANS(dados!$B$4))*COS(RADIANS(T4))*COS(RADIANS(AC4))))</f>
        <v>173.123679272367</v>
      </c>
      <c r="AE4" s="5" t="n">
        <f aca="false">90-AD4</f>
        <v>-83.1236792723674</v>
      </c>
      <c r="AF4" s="5" t="n">
        <f aca="false">IF(AE4&gt;85,0,IF(AE4&gt;5,58.1/TAN(RADIANS(AE4))-0.07/POWER(TAN(RADIANS(AE4)),3)+0.000086/POWER(TAN(RADIANS(AE4)),5),IF(AE4&gt;-0.575,1735+AE4*(-518.2+AE4*(103.4+AE4*(-12.79+AE4*0.711))),-20.772/TAN(RADIANS(AE4)))))/3600</f>
        <v>0.000695827289202437</v>
      </c>
      <c r="AG4" s="5" t="n">
        <f aca="false">AE4+AF4</f>
        <v>-83.1229834450782</v>
      </c>
      <c r="AH4" s="5" t="n">
        <f aca="false">IF(AC4&gt;0,MOD(DEGREES(ACOS(((SIN(RADIANS(dados!$B$4))*COS(RADIANS(AD4)))-SIN(RADIANS(T4)))/(COS(RADIANS(dados!$B$4))*SIN(RADIANS(AD4)))))+180,360),MOD(540-DEGREES(ACOS(((SIN(RADIANS(dados!$B$4))*COS(RADIANS(AD4)))-SIN(RADIANS(T4)))/(COS(RADIANS(dados!$B$4))*SIN(RADIANS(AD4))))),360))</f>
        <v>197.008028356955</v>
      </c>
      <c r="AI4" s="5" t="n">
        <f aca="false">TAN(RADIANS(AG4))</f>
        <v>-8.29144045901643</v>
      </c>
      <c r="AJ4" s="5" t="n">
        <f aca="false">dados!$B$20/calculos!AI4</f>
        <v>-0.126751449990591</v>
      </c>
      <c r="AK4" s="5" t="n">
        <f aca="false">AJ4*COS(RADIANS(180-AG4))</f>
        <v>0.0151770408765682</v>
      </c>
      <c r="AL4" s="5" t="n">
        <f aca="false">ABS(AK4)</f>
        <v>0.0151770408765682</v>
      </c>
      <c r="AM4" s="5" t="n">
        <f aca="false">IF((E4&gt;Y4)*AND(E4&lt;Z4),AL4,0)</f>
        <v>0</v>
      </c>
      <c r="AN4" s="21" t="n">
        <f aca="false">E4</f>
        <v>0.0125</v>
      </c>
    </row>
    <row r="5" customFormat="false" ht="15" hidden="false" customHeight="false" outlineLevel="0" collapsed="false">
      <c r="D5" s="20" t="n">
        <f aca="false">dados!$B$7</f>
        <v>44003</v>
      </c>
      <c r="E5" s="21" t="n">
        <f aca="false">E4+0.1/24</f>
        <v>0.0166666666666667</v>
      </c>
      <c r="F5" s="22" t="n">
        <f aca="false">D5+2415018.5+E5-dados!$B$6/24</f>
        <v>2459021.64166667</v>
      </c>
      <c r="G5" s="23" t="n">
        <f aca="false">(F5-2451545)/36525</f>
        <v>0.204699292721878</v>
      </c>
      <c r="I5" s="5" t="n">
        <f aca="false">MOD(280.46646+G5*(36000.76983 + G5*0.0003032),360)</f>
        <v>89.7985943487602</v>
      </c>
      <c r="J5" s="5" t="n">
        <f aca="false">357.52911+G5*(35999.05029 - 0.0001537*G5)</f>
        <v>7726.50923658202</v>
      </c>
      <c r="K5" s="5" t="n">
        <f aca="false">0.016708634-G5*(0.000042037+0.0000001267*G5)</f>
        <v>0.0167000237468737</v>
      </c>
      <c r="L5" s="5" t="n">
        <f aca="false">SIN(RADIANS(J5))*(1.914602-G5*(0.004817+0.000014*G5))+SIN(RADIANS(2*J5))*(0.019993-0.000101*G5)+SIN(RADIANS(3*J5))*0.000289</f>
        <v>0.437550740453338</v>
      </c>
      <c r="M5" s="5" t="n">
        <f aca="false">I5+L5</f>
        <v>90.2361450892135</v>
      </c>
      <c r="N5" s="5" t="n">
        <f aca="false">J5+L5</f>
        <v>7726.94678732247</v>
      </c>
      <c r="O5" s="5" t="n">
        <f aca="false">(1.000001018*(1-K5*K5))/(1+K5*COS(RADIANS(N5)))</f>
        <v>1.0162550800401</v>
      </c>
      <c r="P5" s="5" t="n">
        <f aca="false">M5-0.00569-0.00478*SIN(RADIANS(125.04-1934.136*G5))</f>
        <v>90.2256756482257</v>
      </c>
      <c r="Q5" s="5" t="n">
        <f aca="false">23+(26+((21.448-G5*(46.815+G5*(0.00059-G5*0.001813))))/60)/60</f>
        <v>23.4366291648444</v>
      </c>
      <c r="R5" s="5" t="n">
        <f aca="false">Q5+0.00256*COS(RADIANS(125.04-1934.136*G5))</f>
        <v>23.4366683154924</v>
      </c>
      <c r="S5" s="5" t="n">
        <f aca="false">DEGREES(ATAN2(COS(RADIANS(P5)),COS(RADIANS(R5))*SIN(RADIANS(P5))))</f>
        <v>90.245967697572</v>
      </c>
      <c r="T5" s="5" t="n">
        <f aca="false">DEGREES(ASIN(SIN(RADIANS(R5))*SIN(RADIANS(P5))))</f>
        <v>23.4364756501178</v>
      </c>
      <c r="U5" s="5" t="n">
        <f aca="false">TAN(RADIANS(R5/2))*TAN(RADIANS(R5/2))</f>
        <v>0.0430246250143453</v>
      </c>
      <c r="V5" s="5" t="n">
        <f aca="false">4*DEGREES(U5*SIN(2*RADIANS(I5))-2*K5*SIN(RADIANS(J5))+4*K5*U5*SIN(RADIANS(J5))*COS(2*RADIANS(I5))-0.5*U5*U5*SIN(4*RADIANS(I5))-1.25*K5*K5*SIN(2*RADIANS(J5)))</f>
        <v>-1.83086578606531</v>
      </c>
      <c r="W5" s="5" t="n">
        <f aca="false">DEGREES(ACOS(COS(RADIANS(90.833))/(COS(RADIANS(dados!$B$4))*COS(RADIANS(T5)))-TAN(RADIANS(dados!$B$4))*TAN(RADIANS(T5))))</f>
        <v>76.5687226837721</v>
      </c>
      <c r="X5" s="21" t="n">
        <f aca="false">(720-4*dados!$B$5-V5+dados!$B$6*60)/1440</f>
        <v>0.518576990129212</v>
      </c>
      <c r="Y5" s="21" t="n">
        <f aca="false">X5-W5*4/1440</f>
        <v>0.305886093785394</v>
      </c>
      <c r="Z5" s="21" t="n">
        <f aca="false">X5+W5*4/1440</f>
        <v>0.731267886473021</v>
      </c>
      <c r="AA5" s="24" t="n">
        <f aca="false">8*W5</f>
        <v>612.549781470177</v>
      </c>
      <c r="AB5" s="5" t="n">
        <f aca="false">MOD(E5*1440+V5+4*dados!$B$5-60*dados!$B$6,1440)</f>
        <v>1437.24913421393</v>
      </c>
      <c r="AC5" s="5" t="n">
        <f aca="false">IF(AB5/4&lt;0,AB5/4+180,AB5/4-180)</f>
        <v>179.312283553484</v>
      </c>
      <c r="AD5" s="5" t="n">
        <f aca="false">DEGREES(ACOS(SIN(RADIANS(dados!$B$4))*SIN(RADIANS(T5))+COS(RADIANS(dados!$B$4))*COS(RADIANS(T5))*COS(RADIANS(AC5))))</f>
        <v>173.377985287993</v>
      </c>
      <c r="AE5" s="5" t="n">
        <f aca="false">90-AD5</f>
        <v>-83.3779852879929</v>
      </c>
      <c r="AF5" s="5" t="n">
        <f aca="false">IF(AE5&gt;85,0,IF(AE5&gt;5,58.1/TAN(RADIANS(AE5))-0.07/POWER(TAN(RADIANS(AE5)),3)+0.000086/POWER(TAN(RADIANS(AE5)),5),IF(AE5&gt;-0.575,1735+AE5*(-518.2+AE5*(103.4+AE5*(-12.79+AE5*0.711))),-20.772/TAN(RADIANS(AE5)))))/3600</f>
        <v>0.000669858560520512</v>
      </c>
      <c r="AG5" s="5" t="n">
        <f aca="false">AE5+AF5</f>
        <v>-83.3773154294324</v>
      </c>
      <c r="AH5" s="5" t="n">
        <f aca="false">IF(AC5&gt;0,MOD(DEGREES(ACOS(((SIN(RADIANS(dados!$B$4))*COS(RADIANS(AD5)))-SIN(RADIANS(T5)))/(COS(RADIANS(dados!$B$4))*SIN(RADIANS(AD5)))))+180,360),MOD(540-DEGREES(ACOS(((SIN(RADIANS(dados!$B$4))*COS(RADIANS(AD5)))-SIN(RADIANS(T5)))/(COS(RADIANS(dados!$B$4))*SIN(RADIANS(AD5))))),360))</f>
        <v>185.479840402676</v>
      </c>
      <c r="AI5" s="5" t="n">
        <f aca="false">TAN(RADIANS(AG5))</f>
        <v>-8.61287963927579</v>
      </c>
      <c r="AJ5" s="5" t="n">
        <f aca="false">dados!$B$20/calculos!AI5</f>
        <v>-0.1220209900413</v>
      </c>
      <c r="AK5" s="5" t="n">
        <f aca="false">AJ5*COS(RADIANS(180-AG5))</f>
        <v>0.0140727342342742</v>
      </c>
      <c r="AL5" s="5" t="n">
        <f aca="false">ABS(AK5)</f>
        <v>0.0140727342342742</v>
      </c>
      <c r="AM5" s="5" t="n">
        <f aca="false">IF((E5&gt;Y5)*AND(E5&lt;Z5),AL5,0)</f>
        <v>0</v>
      </c>
      <c r="AN5" s="21" t="n">
        <f aca="false">E5</f>
        <v>0.0166666666666667</v>
      </c>
    </row>
    <row r="6" customFormat="false" ht="15" hidden="false" customHeight="false" outlineLevel="0" collapsed="false">
      <c r="D6" s="20" t="n">
        <f aca="false">dados!$B$7</f>
        <v>44003</v>
      </c>
      <c r="E6" s="21" t="n">
        <f aca="false">E5+0.1/24</f>
        <v>0.0208333333333333</v>
      </c>
      <c r="F6" s="22" t="n">
        <f aca="false">D6+2415018.5+E6-dados!$B$6/24</f>
        <v>2459021.64583333</v>
      </c>
      <c r="G6" s="23" t="n">
        <f aca="false">(F6-2451545)/36525</f>
        <v>0.204699406799</v>
      </c>
      <c r="I6" s="5" t="n">
        <f aca="false">MOD(280.46646+G6*(36000.76983 + G6*0.0003032),360)</f>
        <v>89.8027012129878</v>
      </c>
      <c r="J6" s="5" t="n">
        <f aca="false">357.52911+G6*(35999.05029 - 0.0001537*G6)</f>
        <v>7726.51334325007</v>
      </c>
      <c r="K6" s="5" t="n">
        <f aca="false">0.016708634-G6*(0.000042037+0.0000001267*G6)</f>
        <v>0.0167000237420724</v>
      </c>
      <c r="L6" s="5" t="n">
        <f aca="false">SIN(RADIANS(J6))*(1.914602-G6*(0.004817+0.000014*G6))+SIN(RADIANS(2*J6))*(0.019993-0.000101*G6)+SIN(RADIANS(3*J6))*0.000289</f>
        <v>0.437419869775803</v>
      </c>
      <c r="M6" s="5" t="n">
        <f aca="false">I6+L6</f>
        <v>90.2401210827636</v>
      </c>
      <c r="N6" s="5" t="n">
        <f aca="false">J6+L6</f>
        <v>7726.95076311985</v>
      </c>
      <c r="O6" s="5" t="n">
        <f aca="false">(1.000001018*(1-K6*K6))/(1+K6*COS(RADIANS(N6)))</f>
        <v>1.0162553503761</v>
      </c>
      <c r="P6" s="5" t="n">
        <f aca="false">M6-0.00569-0.00478*SIN(RADIANS(125.04-1934.136*G6))</f>
        <v>90.2296516420574</v>
      </c>
      <c r="Q6" s="5" t="n">
        <f aca="false">23+(26+((21.448-G6*(46.815+G6*(0.00059-G6*0.001813))))/60)/60</f>
        <v>23.4366291633609</v>
      </c>
      <c r="R6" s="5" t="n">
        <f aca="false">Q6+0.00256*COS(RADIANS(125.04-1934.136*G6))</f>
        <v>23.436668323866</v>
      </c>
      <c r="S6" s="5" t="n">
        <f aca="false">DEGREES(ATAN2(COS(RADIANS(P6)),COS(RADIANS(R6))*SIN(RADIANS(P6))))</f>
        <v>90.2503011917187</v>
      </c>
      <c r="T6" s="5" t="n">
        <f aca="false">DEGREES(ASIN(SIN(RADIANS(R6))*SIN(RADIANS(P6))))</f>
        <v>23.4364688098765</v>
      </c>
      <c r="U6" s="5" t="n">
        <f aca="false">TAN(RADIANS(R6/2))*TAN(RADIANS(R6/2))</f>
        <v>0.0430246250459642</v>
      </c>
      <c r="V6" s="5" t="n">
        <f aca="false">4*DEGREES(U6*SIN(2*RADIANS(I6))-2*K6*SIN(RADIANS(J6))+4*K6*U6*SIN(RADIANS(J6))*COS(2*RADIANS(I6))-0.5*U6*U6*SIN(4*RADIANS(I6))-1.25*K6*K6*SIN(2*RADIANS(J6)))</f>
        <v>-1.83177106902575</v>
      </c>
      <c r="W6" s="5" t="n">
        <f aca="false">DEGREES(ACOS(COS(RADIANS(90.833))/(COS(RADIANS(dados!$B$4))*COS(RADIANS(T6)))-TAN(RADIANS(dados!$B$4))*TAN(RADIANS(T6))))</f>
        <v>76.5687274570726</v>
      </c>
      <c r="X6" s="21" t="n">
        <f aca="false">(720-4*dados!$B$5-V6+dados!$B$6*60)/1440</f>
        <v>0.518577618797935</v>
      </c>
      <c r="Y6" s="21" t="n">
        <f aca="false">X6-W6*4/1440</f>
        <v>0.305886709194954</v>
      </c>
      <c r="Z6" s="21" t="n">
        <f aca="false">X6+W6*4/1440</f>
        <v>0.731268528400903</v>
      </c>
      <c r="AA6" s="24" t="n">
        <f aca="false">8*W6</f>
        <v>612.549819656581</v>
      </c>
      <c r="AB6" s="5" t="n">
        <f aca="false">MOD(E6*1440+V6+4*dados!$B$5-60*dados!$B$6,1440)</f>
        <v>3.24822893097428</v>
      </c>
      <c r="AC6" s="5" t="n">
        <f aca="false">IF(AB6/4&lt;0,AB6/4+180,AB6/4-180)</f>
        <v>-179.187942767256</v>
      </c>
      <c r="AD6" s="5" t="n">
        <f aca="false">DEGREES(ACOS(SIN(RADIANS(dados!$B$4))*SIN(RADIANS(T6))+COS(RADIANS(dados!$B$4))*COS(RADIANS(T6))*COS(RADIANS(AC6))))</f>
        <v>173.366778573574</v>
      </c>
      <c r="AE6" s="5" t="n">
        <f aca="false">90-AD6</f>
        <v>-83.366778573574</v>
      </c>
      <c r="AF6" s="5" t="n">
        <f aca="false">IF(AE6&gt;85,0,IF(AE6&gt;5,58.1/TAN(RADIANS(AE6))-0.07/POWER(TAN(RADIANS(AE6)),3)+0.000086/POWER(TAN(RADIANS(AE6)),5),IF(AE6&gt;-0.575,1735+AE6*(-518.2+AE6*(103.4+AE6*(-12.79+AE6*0.711))),-20.772/TAN(RADIANS(AE6)))))/3600</f>
        <v>0.000671002374853397</v>
      </c>
      <c r="AG6" s="5" t="n">
        <f aca="false">AE6+AF6</f>
        <v>-83.3661075711991</v>
      </c>
      <c r="AH6" s="5" t="n">
        <f aca="false">IF(AC6&gt;0,MOD(DEGREES(ACOS(((SIN(RADIANS(dados!$B$4))*COS(RADIANS(AD6)))-SIN(RADIANS(T6)))/(COS(RADIANS(dados!$B$4))*SIN(RADIANS(AD6)))))+180,360),MOD(540-DEGREES(ACOS(((SIN(RADIANS(dados!$B$4))*COS(RADIANS(AD6)))-SIN(RADIANS(T6)))/(COS(RADIANS(dados!$B$4))*SIN(RADIANS(AD6))))),360))</f>
        <v>173.536478408087</v>
      </c>
      <c r="AI6" s="5" t="n">
        <f aca="false">TAN(RADIANS(AG6))</f>
        <v>-8.59819778074087</v>
      </c>
      <c r="AJ6" s="5" t="n">
        <f aca="false">dados!$B$20/calculos!AI6</f>
        <v>-0.122229347066779</v>
      </c>
      <c r="AK6" s="5" t="n">
        <f aca="false">AJ6*COS(RADIANS(180-AG6))</f>
        <v>0.0141205141008097</v>
      </c>
      <c r="AL6" s="5" t="n">
        <f aca="false">ABS(AK6)</f>
        <v>0.0141205141008097</v>
      </c>
      <c r="AM6" s="5" t="n">
        <f aca="false">IF((E6&gt;Y6)*AND(E6&lt;Z6),AL6,0)</f>
        <v>0</v>
      </c>
      <c r="AN6" s="21" t="n">
        <f aca="false">E6</f>
        <v>0.0208333333333333</v>
      </c>
    </row>
    <row r="7" customFormat="false" ht="15" hidden="false" customHeight="false" outlineLevel="0" collapsed="false">
      <c r="D7" s="20" t="n">
        <f aca="false">dados!$B$7</f>
        <v>44003</v>
      </c>
      <c r="E7" s="21" t="n">
        <f aca="false">E6+0.1/24</f>
        <v>0.025</v>
      </c>
      <c r="F7" s="22" t="n">
        <f aca="false">D7+2415018.5+E7-dados!$B$6/24</f>
        <v>2459021.65</v>
      </c>
      <c r="G7" s="23" t="n">
        <f aca="false">(F7-2451545)/36525</f>
        <v>0.20469952087611</v>
      </c>
      <c r="I7" s="5" t="n">
        <f aca="false">MOD(280.46646+G7*(36000.76983 + G7*0.0003032),360)</f>
        <v>89.8068080767589</v>
      </c>
      <c r="J7" s="5" t="n">
        <f aca="false">357.52911+G7*(35999.05029 - 0.0001537*G7)</f>
        <v>7726.51744991766</v>
      </c>
      <c r="K7" s="5" t="n">
        <f aca="false">0.016708634-G7*(0.000042037+0.0000001267*G7)</f>
        <v>0.016700023737271</v>
      </c>
      <c r="L7" s="5" t="n">
        <f aca="false">SIN(RADIANS(J7))*(1.914602-G7*(0.004817+0.000014*G7))+SIN(RADIANS(2*J7))*(0.019993-0.000101*G7)+SIN(RADIANS(3*J7))*0.000289</f>
        <v>0.437288996997731</v>
      </c>
      <c r="M7" s="5" t="n">
        <f aca="false">I7+L7</f>
        <v>90.2440970737566</v>
      </c>
      <c r="N7" s="5" t="n">
        <f aca="false">J7+L7</f>
        <v>7726.95473891466</v>
      </c>
      <c r="O7" s="5" t="n">
        <f aca="false">(1.000001018*(1-K7*K7))/(1+K7*COS(RADIANS(N7)))</f>
        <v>1.01625562063115</v>
      </c>
      <c r="P7" s="5" t="n">
        <f aca="false">M7-0.00569-0.00478*SIN(RADIANS(125.04-1934.136*G7))</f>
        <v>90.233627633332</v>
      </c>
      <c r="Q7" s="5" t="n">
        <f aca="false">23+(26+((21.448-G7*(46.815+G7*(0.00059-G7*0.001813))))/60)/60</f>
        <v>23.4366291618774</v>
      </c>
      <c r="R7" s="5" t="n">
        <f aca="false">Q7+0.00256*COS(RADIANS(125.04-1934.136*G7))</f>
        <v>23.4366683322397</v>
      </c>
      <c r="S7" s="5" t="n">
        <f aca="false">DEGREES(ATAN2(COS(RADIANS(P7)),COS(RADIANS(R7))*SIN(RADIANS(P7))))</f>
        <v>90.2546346826259</v>
      </c>
      <c r="T7" s="5" t="n">
        <f aca="false">DEGREES(ASIN(SIN(RADIANS(R7))*SIN(RADIANS(P7))))</f>
        <v>23.4364618500342</v>
      </c>
      <c r="U7" s="5" t="n">
        <f aca="false">TAN(RADIANS(R7/2))*TAN(RADIANS(R7/2))</f>
        <v>0.0430246250775832</v>
      </c>
      <c r="V7" s="5" t="n">
        <f aca="false">4*DEGREES(U7*SIN(2*RADIANS(I7))-2*K7*SIN(RADIANS(J7))+4*K7*U7*SIN(RADIANS(J7))*COS(2*RADIANS(I7))-0.5*U7*U7*SIN(4*RADIANS(I7))-1.25*K7*K7*SIN(2*RADIANS(J7)))</f>
        <v>-1.83267634106092</v>
      </c>
      <c r="W7" s="5" t="n">
        <f aca="false">DEGREES(ACOS(COS(RADIANS(90.833))/(COS(RADIANS(dados!$B$4))*COS(RADIANS(T7)))-TAN(RADIANS(dados!$B$4))*TAN(RADIANS(T7))))</f>
        <v>76.5687323138333</v>
      </c>
      <c r="X7" s="21" t="n">
        <f aca="false">(720-4*dados!$B$5-V7+dados!$B$6*60)/1440</f>
        <v>0.51857824745907</v>
      </c>
      <c r="Y7" s="21" t="n">
        <f aca="false">X7-W7*4/1440</f>
        <v>0.305887324365081</v>
      </c>
      <c r="Z7" s="21" t="n">
        <f aca="false">X7+W7*4/1440</f>
        <v>0.731269170553044</v>
      </c>
      <c r="AA7" s="24" t="n">
        <f aca="false">8*W7</f>
        <v>612.549858510666</v>
      </c>
      <c r="AB7" s="5" t="n">
        <f aca="false">MOD(E7*1440+V7+4*dados!$B$5-60*dados!$B$6,1440)</f>
        <v>9.24732365893908</v>
      </c>
      <c r="AC7" s="5" t="n">
        <f aca="false">IF(AB7/4&lt;0,AB7/4+180,AB7/4-180)</f>
        <v>-177.688169085265</v>
      </c>
      <c r="AD7" s="5" t="n">
        <f aca="false">DEGREES(ACOS(SIN(RADIANS(dados!$B$4))*SIN(RADIANS(T7))+COS(RADIANS(dados!$B$4))*COS(RADIANS(T7))*COS(RADIANS(AC7))))</f>
        <v>173.091352546367</v>
      </c>
      <c r="AE7" s="5" t="n">
        <f aca="false">90-AD7</f>
        <v>-83.0913525463672</v>
      </c>
      <c r="AF7" s="5" t="n">
        <f aca="false">IF(AE7&gt;85,0,IF(AE7&gt;5,58.1/TAN(RADIANS(AE7))-0.07/POWER(TAN(RADIANS(AE7)),3)+0.000086/POWER(TAN(RADIANS(AE7)),5),IF(AE7&gt;-0.575,1735+AE7*(-518.2+AE7*(103.4+AE7*(-12.79+AE7*0.711))),-20.772/TAN(RADIANS(AE7)))))/3600</f>
        <v>0.000699130337463442</v>
      </c>
      <c r="AG7" s="5" t="n">
        <f aca="false">AE7+AF7</f>
        <v>-83.0906534160297</v>
      </c>
      <c r="AH7" s="5" t="n">
        <f aca="false">IF(AC7&gt;0,MOD(DEGREES(ACOS(((SIN(RADIANS(dados!$B$4))*COS(RADIANS(AD7)))-SIN(RADIANS(T7)))/(COS(RADIANS(dados!$B$4))*SIN(RADIANS(AD7)))))+180,360),MOD(540-DEGREES(ACOS(((SIN(RADIANS(dados!$B$4))*COS(RADIANS(AD7)))-SIN(RADIANS(T7)))/(COS(RADIANS(dados!$B$4))*SIN(RADIANS(AD7))))),360))</f>
        <v>162.080285116118</v>
      </c>
      <c r="AI7" s="5" t="n">
        <f aca="false">TAN(RADIANS(AG7))</f>
        <v>-8.2522673507536</v>
      </c>
      <c r="AJ7" s="5" t="n">
        <f aca="false">dados!$B$20/calculos!AI7</f>
        <v>-0.127353132905348</v>
      </c>
      <c r="AK7" s="5" t="n">
        <f aca="false">AJ7*COS(RADIANS(180-AG7))</f>
        <v>0.0153204270798802</v>
      </c>
      <c r="AL7" s="5" t="n">
        <f aca="false">ABS(AK7)</f>
        <v>0.0153204270798802</v>
      </c>
      <c r="AM7" s="5" t="n">
        <f aca="false">IF((E7&gt;Y7)*AND(E7&lt;Z7),AL7,0)</f>
        <v>0</v>
      </c>
      <c r="AN7" s="21" t="n">
        <f aca="false">E7</f>
        <v>0.025</v>
      </c>
    </row>
    <row r="8" customFormat="false" ht="15" hidden="false" customHeight="false" outlineLevel="0" collapsed="false">
      <c r="D8" s="20" t="n">
        <f aca="false">dados!$B$7</f>
        <v>44003</v>
      </c>
      <c r="E8" s="21" t="n">
        <f aca="false">E7+0.1/24</f>
        <v>0.0291666666666667</v>
      </c>
      <c r="F8" s="22" t="n">
        <f aca="false">D8+2415018.5+E8-dados!$B$6/24</f>
        <v>2459021.65416667</v>
      </c>
      <c r="G8" s="23" t="n">
        <f aca="false">(F8-2451545)/36525</f>
        <v>0.204699634953232</v>
      </c>
      <c r="I8" s="5" t="n">
        <f aca="false">MOD(280.46646+G8*(36000.76983 + G8*0.0003032),360)</f>
        <v>89.8109149409884</v>
      </c>
      <c r="J8" s="5" t="n">
        <f aca="false">357.52911+G8*(35999.05029 - 0.0001537*G8)</f>
        <v>7726.52155658571</v>
      </c>
      <c r="K8" s="5" t="n">
        <f aca="false">0.016708634-G8*(0.000042037+0.0000001267*G8)</f>
        <v>0.0167000237324696</v>
      </c>
      <c r="L8" s="5" t="n">
        <f aca="false">SIN(RADIANS(J8))*(1.914602-G8*(0.004817+0.000014*G8))+SIN(RADIANS(2*J8))*(0.019993-0.000101*G8)+SIN(RADIANS(3*J8))*0.000289</f>
        <v>0.43715812209049</v>
      </c>
      <c r="M8" s="5" t="n">
        <f aca="false">I8+L8</f>
        <v>90.2480730630789</v>
      </c>
      <c r="N8" s="5" t="n">
        <f aca="false">J8+L8</f>
        <v>7726.9587147078</v>
      </c>
      <c r="O8" s="5" t="n">
        <f aca="false">(1.000001018*(1-K8*K8))/(1+K8*COS(RADIANS(N8)))</f>
        <v>1.01625589080531</v>
      </c>
      <c r="P8" s="5" t="n">
        <f aca="false">M8-0.00569-0.00478*SIN(RADIANS(125.04-1934.136*G8))</f>
        <v>90.2376036229359</v>
      </c>
      <c r="Q8" s="5" t="n">
        <f aca="false">23+(26+((21.448-G8*(46.815+G8*(0.00059-G8*0.001813))))/60)/60</f>
        <v>23.4366291603939</v>
      </c>
      <c r="R8" s="5" t="n">
        <f aca="false">Q8+0.00256*COS(RADIANS(125.04-1934.136*G8))</f>
        <v>23.4366683406134</v>
      </c>
      <c r="S8" s="5" t="n">
        <f aca="false">DEGREES(ATAN2(COS(RADIANS(P8)),COS(RADIANS(R8))*SIN(RADIANS(P8))))</f>
        <v>90.2589681712519</v>
      </c>
      <c r="T8" s="5" t="n">
        <f aca="false">DEGREES(ASIN(SIN(RADIANS(R8))*SIN(RADIANS(P8))))</f>
        <v>23.4364547705897</v>
      </c>
      <c r="U8" s="5" t="n">
        <f aca="false">TAN(RADIANS(R8/2))*TAN(RADIANS(R8/2))</f>
        <v>0.0430246251092021</v>
      </c>
      <c r="V8" s="5" t="n">
        <f aca="false">4*DEGREES(U8*SIN(2*RADIANS(I8))-2*K8*SIN(RADIANS(J8))+4*K8*U8*SIN(RADIANS(J8))*COS(2*RADIANS(I8))-0.5*U8*U8*SIN(4*RADIANS(I8))-1.25*K8*K8*SIN(2*RADIANS(J8)))</f>
        <v>-1.83358160234356</v>
      </c>
      <c r="W8" s="5" t="n">
        <f aca="false">DEGREES(ACOS(COS(RADIANS(90.833))/(COS(RADIANS(dados!$B$4))*COS(RADIANS(T8)))-TAN(RADIANS(dados!$B$4))*TAN(RADIANS(T8))))</f>
        <v>76.5687372540549</v>
      </c>
      <c r="X8" s="21" t="n">
        <f aca="false">(720-4*dados!$B$5-V8+dados!$B$6*60)/1440</f>
        <v>0.518578876112738</v>
      </c>
      <c r="Y8" s="21" t="n">
        <f aca="false">X8-W8*4/1440</f>
        <v>0.305887939295914</v>
      </c>
      <c r="Z8" s="21" t="n">
        <f aca="false">X8+W8*4/1440</f>
        <v>0.731269812929549</v>
      </c>
      <c r="AA8" s="24" t="n">
        <f aca="false">8*W8</f>
        <v>612.549898032439</v>
      </c>
      <c r="AB8" s="5" t="n">
        <f aca="false">MOD(E8*1440+V8+4*dados!$B$5-60*dados!$B$6,1440)</f>
        <v>15.2464183976567</v>
      </c>
      <c r="AC8" s="5" t="n">
        <f aca="false">IF(AB8/4&lt;0,AB8/4+180,AB8/4-180)</f>
        <v>-176.188395400586</v>
      </c>
      <c r="AD8" s="5" t="n">
        <f aca="false">DEGREES(ACOS(SIN(RADIANS(dados!$B$4))*SIN(RADIANS(T8))+COS(RADIANS(dados!$B$4))*COS(RADIANS(T8))*COS(RADIANS(AC8))))</f>
        <v>172.581111309992</v>
      </c>
      <c r="AE8" s="5" t="n">
        <f aca="false">90-AD8</f>
        <v>-82.5811113099921</v>
      </c>
      <c r="AF8" s="5" t="n">
        <f aca="false">IF(AE8&gt;85,0,IF(AE8&gt;5,58.1/TAN(RADIANS(AE8))-0.07/POWER(TAN(RADIANS(AE8)),3)+0.000086/POWER(TAN(RADIANS(AE8)),5),IF(AE8&gt;-0.575,1735+AE8*(-518.2+AE8*(103.4+AE8*(-12.79+AE8*0.711))),-20.772/TAN(RADIANS(AE8)))))/3600</f>
        <v>0.000751326522121331</v>
      </c>
      <c r="AG8" s="5" t="n">
        <f aca="false">AE8+AF8</f>
        <v>-82.58035998347</v>
      </c>
      <c r="AH8" s="5" t="n">
        <f aca="false">IF(AC8&gt;0,MOD(DEGREES(ACOS(((SIN(RADIANS(dados!$B$4))*COS(RADIANS(AD8)))-SIN(RADIANS(T8)))/(COS(RADIANS(dados!$B$4))*SIN(RADIANS(AD8)))))+180,360),MOD(540-DEGREES(ACOS(((SIN(RADIANS(dados!$B$4))*COS(RADIANS(AD8)))-SIN(RADIANS(T8)))/(COS(RADIANS(dados!$B$4))*SIN(RADIANS(AD8))))),360))</f>
        <v>151.812638606146</v>
      </c>
      <c r="AI8" s="5" t="n">
        <f aca="false">TAN(RADIANS(AG8))</f>
        <v>-7.67896376166117</v>
      </c>
      <c r="AJ8" s="5" t="n">
        <f aca="false">dados!$B$20/calculos!AI8</f>
        <v>-0.136861187695413</v>
      </c>
      <c r="AK8" s="5" t="n">
        <f aca="false">AJ8*COS(RADIANS(180-AG8))</f>
        <v>0.0176736402267491</v>
      </c>
      <c r="AL8" s="5" t="n">
        <f aca="false">ABS(AK8)</f>
        <v>0.0176736402267491</v>
      </c>
      <c r="AM8" s="5" t="n">
        <f aca="false">IF((E8&gt;Y8)*AND(E8&lt;Z8),AL8,0)</f>
        <v>0</v>
      </c>
      <c r="AN8" s="21" t="n">
        <f aca="false">E8</f>
        <v>0.0291666666666667</v>
      </c>
    </row>
    <row r="9" customFormat="false" ht="15" hidden="false" customHeight="false" outlineLevel="0" collapsed="false">
      <c r="D9" s="20" t="n">
        <f aca="false">dados!$B$7</f>
        <v>44003</v>
      </c>
      <c r="E9" s="21" t="n">
        <f aca="false">E8+0.1/24</f>
        <v>0.0333333333333333</v>
      </c>
      <c r="F9" s="22" t="n">
        <f aca="false">D9+2415018.5+E9-dados!$B$6/24</f>
        <v>2459021.65833333</v>
      </c>
      <c r="G9" s="23" t="n">
        <f aca="false">(F9-2451545)/36525</f>
        <v>0.204699749030341</v>
      </c>
      <c r="I9" s="5" t="n">
        <f aca="false">MOD(280.46646+G9*(36000.76983 + G9*0.0003032),360)</f>
        <v>89.8150218047576</v>
      </c>
      <c r="J9" s="5" t="n">
        <f aca="false">357.52911+G9*(35999.05029 - 0.0001537*G9)</f>
        <v>7726.52566325329</v>
      </c>
      <c r="K9" s="5" t="n">
        <f aca="false">0.016708634-G9*(0.000042037+0.0000001267*G9)</f>
        <v>0.0167000237276682</v>
      </c>
      <c r="L9" s="5" t="n">
        <f aca="false">SIN(RADIANS(J9))*(1.914602-G9*(0.004817+0.000014*G9))+SIN(RADIANS(2*J9))*(0.019993-0.000101*G9)+SIN(RADIANS(3*J9))*0.000289</f>
        <v>0.437027245083984</v>
      </c>
      <c r="M9" s="5" t="n">
        <f aca="false">I9+L9</f>
        <v>90.2520490498416</v>
      </c>
      <c r="N9" s="5" t="n">
        <f aca="false">J9+L9</f>
        <v>7726.96269049838</v>
      </c>
      <c r="O9" s="5" t="n">
        <f aca="false">(1.000001018*(1-K9*K9))/(1+K9*COS(RADIANS(N9)))</f>
        <v>1.0162561608985</v>
      </c>
      <c r="P9" s="5" t="n">
        <f aca="false">M9-0.00569-0.00478*SIN(RADIANS(125.04-1934.136*G9))</f>
        <v>90.2415796099804</v>
      </c>
      <c r="Q9" s="5" t="n">
        <f aca="false">23+(26+((21.448-G9*(46.815+G9*(0.00059-G9*0.001813))))/60)/60</f>
        <v>23.4366291589105</v>
      </c>
      <c r="R9" s="5" t="n">
        <f aca="false">Q9+0.00256*COS(RADIANS(125.04-1934.136*G9))</f>
        <v>23.4366683489871</v>
      </c>
      <c r="S9" s="5" t="n">
        <f aca="false">DEGREES(ATAN2(COS(RADIANS(P9)),COS(RADIANS(R9))*SIN(RADIANS(P9))))</f>
        <v>90.2633016566201</v>
      </c>
      <c r="T9" s="5" t="n">
        <f aca="false">DEGREES(ASIN(SIN(RADIANS(R9))*SIN(RADIANS(P9))))</f>
        <v>23.4364475715446</v>
      </c>
      <c r="U9" s="5" t="n">
        <f aca="false">TAN(RADIANS(R9/2))*TAN(RADIANS(R9/2))</f>
        <v>0.043024625140821</v>
      </c>
      <c r="V9" s="5" t="n">
        <f aca="false">4*DEGREES(U9*SIN(2*RADIANS(I9))-2*K9*SIN(RADIANS(J9))+4*K9*U9*SIN(RADIANS(J9))*COS(2*RADIANS(I9))-0.5*U9*U9*SIN(4*RADIANS(I9))-1.25*K9*K9*SIN(2*RADIANS(J9)))</f>
        <v>-1.83448685264273</v>
      </c>
      <c r="W9" s="5" t="n">
        <f aca="false">DEGREES(ACOS(COS(RADIANS(90.833))/(COS(RADIANS(dados!$B$4))*COS(RADIANS(T9)))-TAN(RADIANS(dados!$B$4))*TAN(RADIANS(T9))))</f>
        <v>76.5687422777362</v>
      </c>
      <c r="X9" s="21" t="n">
        <f aca="false">(720-4*dados!$B$5-V9+dados!$B$6*60)/1440</f>
        <v>0.51857950475878</v>
      </c>
      <c r="Y9" s="21" t="n">
        <f aca="false">X9-W9*4/1440</f>
        <v>0.30588855398728</v>
      </c>
      <c r="Z9" s="21" t="n">
        <f aca="false">X9+W9*4/1440</f>
        <v>0.731270455530266</v>
      </c>
      <c r="AA9" s="24" t="n">
        <f aca="false">8*W9</f>
        <v>612.54993822189</v>
      </c>
      <c r="AB9" s="5" t="n">
        <f aca="false">MOD(E9*1440+V9+4*dados!$B$5-60*dados!$B$6,1440)</f>
        <v>21.2455131473573</v>
      </c>
      <c r="AC9" s="5" t="n">
        <f aca="false">IF(AB9/4&lt;0,AB9/4+180,AB9/4-180)</f>
        <v>-174.688621713161</v>
      </c>
      <c r="AD9" s="5" t="n">
        <f aca="false">DEGREES(ACOS(SIN(RADIANS(dados!$B$4))*SIN(RADIANS(T9))+COS(RADIANS(dados!$B$4))*COS(RADIANS(T9))*COS(RADIANS(AC9))))</f>
        <v>171.880264336246</v>
      </c>
      <c r="AE9" s="5" t="n">
        <f aca="false">90-AD9</f>
        <v>-81.8802643362462</v>
      </c>
      <c r="AF9" s="5" t="n">
        <f aca="false">IF(AE9&gt;85,0,IF(AE9&gt;5,58.1/TAN(RADIANS(AE9))-0.07/POWER(TAN(RADIANS(AE9)),3)+0.000086/POWER(TAN(RADIANS(AE9)),5),IF(AE9&gt;-0.575,1735+AE9*(-518.2+AE9*(103.4+AE9*(-12.79+AE9*0.711))),-20.772/TAN(RADIANS(AE9)))))/3600</f>
        <v>0.000823220453320825</v>
      </c>
      <c r="AG9" s="5" t="n">
        <f aca="false">AE9+AF9</f>
        <v>-81.8794411157928</v>
      </c>
      <c r="AH9" s="5" t="n">
        <f aca="false">IF(AC9&gt;0,MOD(DEGREES(ACOS(((SIN(RADIANS(dados!$B$4))*COS(RADIANS(AD9)))-SIN(RADIANS(T9)))/(COS(RADIANS(dados!$B$4))*SIN(RADIANS(AD9)))))+180,360),MOD(540-DEGREES(ACOS(((SIN(RADIANS(dados!$B$4))*COS(RADIANS(AD9)))-SIN(RADIANS(T9)))/(COS(RADIANS(dados!$B$4))*SIN(RADIANS(AD9))))),360))</f>
        <v>143.035596224192</v>
      </c>
      <c r="AI9" s="5" t="n">
        <f aca="false">TAN(RADIANS(AG9))</f>
        <v>-7.00833797040741</v>
      </c>
      <c r="AJ9" s="5" t="n">
        <f aca="false">dados!$B$20/calculos!AI9</f>
        <v>-0.14995739433923</v>
      </c>
      <c r="AK9" s="5" t="n">
        <f aca="false">AJ9*COS(RADIANS(180-AG9))</f>
        <v>0.0211824511799291</v>
      </c>
      <c r="AL9" s="5" t="n">
        <f aca="false">ABS(AK9)</f>
        <v>0.0211824511799291</v>
      </c>
      <c r="AM9" s="5" t="n">
        <f aca="false">IF((E9&gt;Y9)*AND(E9&lt;Z9),AL9,0)</f>
        <v>0</v>
      </c>
      <c r="AN9" s="21" t="n">
        <f aca="false">E9</f>
        <v>0.0333333333333333</v>
      </c>
    </row>
    <row r="10" customFormat="false" ht="15" hidden="false" customHeight="false" outlineLevel="0" collapsed="false">
      <c r="D10" s="20" t="n">
        <f aca="false">dados!$B$7</f>
        <v>44003</v>
      </c>
      <c r="E10" s="21" t="n">
        <f aca="false">E9+0.1/24</f>
        <v>0.0375</v>
      </c>
      <c r="F10" s="22" t="n">
        <f aca="false">D10+2415018.5+E10-dados!$B$6/24</f>
        <v>2459021.6625</v>
      </c>
      <c r="G10" s="23" t="n">
        <f aca="false">(F10-2451545)/36525</f>
        <v>0.204699863107463</v>
      </c>
      <c r="I10" s="5" t="n">
        <f aca="false">MOD(280.46646+G10*(36000.76983 + G10*0.0003032),360)</f>
        <v>89.8191286689862</v>
      </c>
      <c r="J10" s="5" t="n">
        <f aca="false">357.52911+G10*(35999.05029 - 0.0001537*G10)</f>
        <v>7726.52976992134</v>
      </c>
      <c r="K10" s="5" t="n">
        <f aca="false">0.016708634-G10*(0.000042037+0.0000001267*G10)</f>
        <v>0.0167000237228668</v>
      </c>
      <c r="L10" s="5" t="n">
        <f aca="false">SIN(RADIANS(J10))*(1.914602-G10*(0.004817+0.000014*G10))+SIN(RADIANS(2*J10))*(0.019993-0.000101*G10)+SIN(RADIANS(3*J10))*0.000289</f>
        <v>0.436896365949526</v>
      </c>
      <c r="M10" s="5" t="n">
        <f aca="false">I10+L10</f>
        <v>90.2560250349357</v>
      </c>
      <c r="N10" s="5" t="n">
        <f aca="false">J10+L10</f>
        <v>7726.96666628729</v>
      </c>
      <c r="O10" s="5" t="n">
        <f aca="false">(1.000001018*(1-K10*K10))/(1+K10*COS(RADIANS(N10)))</f>
        <v>1.0162564309108</v>
      </c>
      <c r="P10" s="5" t="n">
        <f aca="false">M10-0.00569-0.00478*SIN(RADIANS(125.04-1934.136*G10))</f>
        <v>90.2455555953563</v>
      </c>
      <c r="Q10" s="5" t="n">
        <f aca="false">23+(26+((21.448-G10*(46.815+G10*(0.00059-G10*0.001813))))/60)/60</f>
        <v>23.436629157427</v>
      </c>
      <c r="R10" s="5" t="n">
        <f aca="false">Q10+0.00256*COS(RADIANS(125.04-1934.136*G10))</f>
        <v>23.4366683573608</v>
      </c>
      <c r="S10" s="5" t="n">
        <f aca="false">DEGREES(ATAN2(COS(RADIANS(P10)),COS(RADIANS(R10))*SIN(RADIANS(P10))))</f>
        <v>90.2676351396939</v>
      </c>
      <c r="T10" s="5" t="n">
        <f aca="false">DEGREES(ASIN(SIN(RADIANS(R10))*SIN(RADIANS(P10))))</f>
        <v>23.4364402528978</v>
      </c>
      <c r="U10" s="5" t="n">
        <f aca="false">TAN(RADIANS(R10/2))*TAN(RADIANS(R10/2))</f>
        <v>0.04302462517244</v>
      </c>
      <c r="V10" s="5" t="n">
        <f aca="false">4*DEGREES(U10*SIN(2*RADIANS(I10))-2*K10*SIN(RADIANS(J10))+4*K10*U10*SIN(RADIANS(J10))*COS(2*RADIANS(I10))-0.5*U10*U10*SIN(4*RADIANS(I10))-1.25*K10*K10*SIN(2*RADIANS(J10)))</f>
        <v>-1.83539209213255</v>
      </c>
      <c r="W10" s="5" t="n">
        <f aca="false">DEGREES(ACOS(COS(RADIANS(90.833))/(COS(RADIANS(dados!$B$4))*COS(RADIANS(T10)))-TAN(RADIANS(dados!$B$4))*TAN(RADIANS(T10))))</f>
        <v>76.5687473848781</v>
      </c>
      <c r="X10" s="21" t="n">
        <f aca="false">(720-4*dados!$B$5-V10+dados!$B$6*60)/1440</f>
        <v>0.518580133397314</v>
      </c>
      <c r="Y10" s="21" t="n">
        <f aca="false">X10-W10*4/1440</f>
        <v>0.305889168439317</v>
      </c>
      <c r="Z10" s="21" t="n">
        <f aca="false">X10+W10*4/1440</f>
        <v>0.731271098355301</v>
      </c>
      <c r="AA10" s="24" t="n">
        <f aca="false">8*W10</f>
        <v>612.549979079025</v>
      </c>
      <c r="AB10" s="5" t="n">
        <f aca="false">MOD(E10*1440+V10+4*dados!$B$5-60*dados!$B$6,1440)</f>
        <v>27.2446079078675</v>
      </c>
      <c r="AC10" s="5" t="n">
        <f aca="false">IF(AB10/4&lt;0,AB10/4+180,AB10/4-180)</f>
        <v>-173.188848023033</v>
      </c>
      <c r="AD10" s="5" t="n">
        <f aca="false">DEGREES(ACOS(SIN(RADIANS(dados!$B$4))*SIN(RADIANS(T10))+COS(RADIANS(dados!$B$4))*COS(RADIANS(T10))*COS(RADIANS(AC10))))</f>
        <v>171.033479853221</v>
      </c>
      <c r="AE10" s="5" t="n">
        <f aca="false">90-AD10</f>
        <v>-81.033479853221</v>
      </c>
      <c r="AF10" s="5" t="n">
        <f aca="false">IF(AE10&gt;85,0,IF(AE10&gt;5,58.1/TAN(RADIANS(AE10))-0.07/POWER(TAN(RADIANS(AE10)),3)+0.000086/POWER(TAN(RADIANS(AE10)),5),IF(AE10&gt;-0.575,1735+AE10*(-518.2+AE10*(103.4+AE10*(-12.79+AE10*0.711))),-20.772/TAN(RADIANS(AE10)))))/3600</f>
        <v>0.000910422355985203</v>
      </c>
      <c r="AG10" s="5" t="n">
        <f aca="false">AE10+AF10</f>
        <v>-81.032569430865</v>
      </c>
      <c r="AH10" s="5" t="n">
        <f aca="false">IF(AC10&gt;0,MOD(DEGREES(ACOS(((SIN(RADIANS(dados!$B$4))*COS(RADIANS(AD10)))-SIN(RADIANS(T10)))/(COS(RADIANS(dados!$B$4))*SIN(RADIANS(AD10)))))+180,360),MOD(540-DEGREES(ACOS(((SIN(RADIANS(dados!$B$4))*COS(RADIANS(AD10)))-SIN(RADIANS(T10)))/(COS(RADIANS(dados!$B$4))*SIN(RADIANS(AD10))))),360))</f>
        <v>135.720509829352</v>
      </c>
      <c r="AI10" s="5" t="n">
        <f aca="false">TAN(RADIANS(AG10))</f>
        <v>-6.3370637647745</v>
      </c>
      <c r="AJ10" s="5" t="n">
        <f aca="false">dados!$B$20/calculos!AI10</f>
        <v>-0.165842121793512</v>
      </c>
      <c r="AK10" s="5" t="n">
        <f aca="false">AJ10*COS(RADIANS(180-AG10))</f>
        <v>0.0258503081346517</v>
      </c>
      <c r="AL10" s="5" t="n">
        <f aca="false">ABS(AK10)</f>
        <v>0.0258503081346517</v>
      </c>
      <c r="AM10" s="5" t="n">
        <f aca="false">IF((E10&gt;Y10)*AND(E10&lt;Z10),AL10,0)</f>
        <v>0</v>
      </c>
      <c r="AN10" s="21" t="n">
        <f aca="false">E10</f>
        <v>0.0375</v>
      </c>
    </row>
    <row r="11" customFormat="false" ht="15" hidden="false" customHeight="false" outlineLevel="0" collapsed="false">
      <c r="D11" s="20" t="n">
        <f aca="false">dados!$B$7</f>
        <v>44003</v>
      </c>
      <c r="E11" s="21" t="n">
        <f aca="false">E10+0.1/24</f>
        <v>0.0416666666666667</v>
      </c>
      <c r="F11" s="22" t="n">
        <f aca="false">D11+2415018.5+E11-dados!$B$6/24</f>
        <v>2459021.66666667</v>
      </c>
      <c r="G11" s="23" t="n">
        <f aca="false">(F11-2451545)/36525</f>
        <v>0.204699977184573</v>
      </c>
      <c r="I11" s="5" t="n">
        <f aca="false">MOD(280.46646+G11*(36000.76983 + G11*0.0003032),360)</f>
        <v>89.8232355327564</v>
      </c>
      <c r="J11" s="5" t="n">
        <f aca="false">357.52911+G11*(35999.05029 - 0.0001537*G11)</f>
        <v>7726.53387658893</v>
      </c>
      <c r="K11" s="5" t="n">
        <f aca="false">0.016708634-G11*(0.000042037+0.0000001267*G11)</f>
        <v>0.0167000237180655</v>
      </c>
      <c r="L11" s="5" t="n">
        <f aca="false">SIN(RADIANS(J11))*(1.914602-G11*(0.004817+0.000014*G11))+SIN(RADIANS(2*J11))*(0.019993-0.000101*G11)+SIN(RADIANS(3*J11))*0.000289</f>
        <v>0.436765484717073</v>
      </c>
      <c r="M11" s="5" t="n">
        <f aca="false">I11+L11</f>
        <v>90.2600010174734</v>
      </c>
      <c r="N11" s="5" t="n">
        <f aca="false">J11+L11</f>
        <v>7726.97064207365</v>
      </c>
      <c r="O11" s="5" t="n">
        <f aca="false">(1.000001018*(1-K11*K11))/(1+K11*COS(RADIANS(N11)))</f>
        <v>1.01625670084213</v>
      </c>
      <c r="P11" s="5" t="n">
        <f aca="false">M11-0.00569-0.00478*SIN(RADIANS(125.04-1934.136*G11))</f>
        <v>90.249531578176</v>
      </c>
      <c r="Q11" s="5" t="n">
        <f aca="false">23+(26+((21.448-G11*(46.815+G11*(0.00059-G11*0.001813))))/60)/60</f>
        <v>23.4366291559435</v>
      </c>
      <c r="R11" s="5" t="n">
        <f aca="false">Q11+0.00256*COS(RADIANS(125.04-1934.136*G11))</f>
        <v>23.4366683657345</v>
      </c>
      <c r="S11" s="5" t="n">
        <f aca="false">DEGREES(ATAN2(COS(RADIANS(P11)),COS(RADIANS(R11))*SIN(RADIANS(P11))))</f>
        <v>90.2719686194976</v>
      </c>
      <c r="T11" s="5" t="n">
        <f aca="false">DEGREES(ASIN(SIN(RADIANS(R11))*SIN(RADIANS(P11))))</f>
        <v>23.436432814651</v>
      </c>
      <c r="U11" s="5" t="n">
        <f aca="false">TAN(RADIANS(R11/2))*TAN(RADIANS(R11/2))</f>
        <v>0.0430246252040589</v>
      </c>
      <c r="V11" s="5" t="n">
        <f aca="false">4*DEGREES(U11*SIN(2*RADIANS(I11))-2*K11*SIN(RADIANS(J11))+4*K11*U11*SIN(RADIANS(J11))*COS(2*RADIANS(I11))-0.5*U11*U11*SIN(4*RADIANS(I11))-1.25*K11*K11*SIN(2*RADIANS(J11)))</f>
        <v>-1.83629732058262</v>
      </c>
      <c r="W11" s="5" t="n">
        <f aca="false">DEGREES(ACOS(COS(RADIANS(90.833))/(COS(RADIANS(dados!$B$4))*COS(RADIANS(T11)))-TAN(RADIANS(dados!$B$4))*TAN(RADIANS(T11))))</f>
        <v>76.5687525754794</v>
      </c>
      <c r="X11" s="21" t="n">
        <f aca="false">(720-4*dados!$B$5-V11+dados!$B$6*60)/1440</f>
        <v>0.518580762028183</v>
      </c>
      <c r="Y11" s="21" t="n">
        <f aca="false">X11-W11*4/1440</f>
        <v>0.30588978265184</v>
      </c>
      <c r="Z11" s="21" t="n">
        <f aca="false">X11+W11*4/1440</f>
        <v>0.731271741404514</v>
      </c>
      <c r="AA11" s="24" t="n">
        <f aca="false">8*W11</f>
        <v>612.550020603835</v>
      </c>
      <c r="AB11" s="5" t="n">
        <f aca="false">MOD(E11*1440+V11+4*dados!$B$5-60*dados!$B$6,1440)</f>
        <v>33.2437026794172</v>
      </c>
      <c r="AC11" s="5" t="n">
        <f aca="false">IF(AB11/4&lt;0,AB11/4+180,AB11/4-180)</f>
        <v>-171.689074330146</v>
      </c>
      <c r="AD11" s="5" t="n">
        <f aca="false">DEGREES(ACOS(SIN(RADIANS(dados!$B$4))*SIN(RADIANS(T11))+COS(RADIANS(dados!$B$4))*COS(RADIANS(T11))*COS(RADIANS(AC11))))</f>
        <v>170.078154648061</v>
      </c>
      <c r="AE11" s="5" t="n">
        <f aca="false">90-AD11</f>
        <v>-80.0781546480609</v>
      </c>
      <c r="AF11" s="5" t="n">
        <f aca="false">IF(AE11&gt;85,0,IF(AE11&gt;5,58.1/TAN(RADIANS(AE11))-0.07/POWER(TAN(RADIANS(AE11)),3)+0.000086/POWER(TAN(RADIANS(AE11)),5),IF(AE11&gt;-0.575,1735+AE11*(-518.2+AE11*(103.4+AE11*(-12.79+AE11*0.711))),-20.772/TAN(RADIANS(AE11)))))/3600</f>
        <v>0.00100929331582282</v>
      </c>
      <c r="AG11" s="5" t="n">
        <f aca="false">AE11+AF11</f>
        <v>-80.0771453547451</v>
      </c>
      <c r="AH11" s="5" t="n">
        <f aca="false">IF(AC11&gt;0,MOD(DEGREES(ACOS(((SIN(RADIANS(dados!$B$4))*COS(RADIANS(AD11)))-SIN(RADIANS(T11)))/(COS(RADIANS(dados!$B$4))*SIN(RADIANS(AD11)))))+180,360),MOD(540-DEGREES(ACOS(((SIN(RADIANS(dados!$B$4))*COS(RADIANS(AD11)))-SIN(RADIANS(T11)))/(COS(RADIANS(dados!$B$4))*SIN(RADIANS(AD11))))),360))</f>
        <v>129.674451217055</v>
      </c>
      <c r="AI11" s="5" t="n">
        <f aca="false">TAN(RADIANS(AG11))</f>
        <v>-5.71627803328664</v>
      </c>
      <c r="AJ11" s="5" t="n">
        <f aca="false">dados!$B$20/calculos!AI11</f>
        <v>-0.183852516370119</v>
      </c>
      <c r="AK11" s="5" t="n">
        <f aca="false">AJ11*COS(RADIANS(180-AG11))</f>
        <v>0.0316818398852176</v>
      </c>
      <c r="AL11" s="5" t="n">
        <f aca="false">ABS(AK11)</f>
        <v>0.0316818398852176</v>
      </c>
      <c r="AM11" s="5" t="n">
        <f aca="false">IF((E11&gt;Y11)*AND(E11&lt;Z11),AL11,0)</f>
        <v>0</v>
      </c>
      <c r="AN11" s="21" t="n">
        <f aca="false">E11</f>
        <v>0.0416666666666667</v>
      </c>
    </row>
    <row r="12" customFormat="false" ht="15" hidden="false" customHeight="false" outlineLevel="0" collapsed="false">
      <c r="D12" s="20" t="n">
        <f aca="false">dados!$B$7</f>
        <v>44003</v>
      </c>
      <c r="E12" s="21" t="n">
        <f aca="false">E11+0.1/24</f>
        <v>0.0458333333333333</v>
      </c>
      <c r="F12" s="22" t="n">
        <f aca="false">D12+2415018.5+E12-dados!$B$6/24</f>
        <v>2459021.67083333</v>
      </c>
      <c r="G12" s="23" t="n">
        <f aca="false">(F12-2451545)/36525</f>
        <v>0.204700091261695</v>
      </c>
      <c r="I12" s="5" t="n">
        <f aca="false">MOD(280.46646+G12*(36000.76983 + G12*0.0003032),360)</f>
        <v>89.8273423969858</v>
      </c>
      <c r="J12" s="5" t="n">
        <f aca="false">357.52911+G12*(35999.05029 - 0.0001537*G12)</f>
        <v>7726.53798325698</v>
      </c>
      <c r="K12" s="5" t="n">
        <f aca="false">0.016708634-G12*(0.000042037+0.0000001267*G12)</f>
        <v>0.0167000237132641</v>
      </c>
      <c r="L12" s="5" t="n">
        <f aca="false">SIN(RADIANS(J12))*(1.914602-G12*(0.004817+0.000014*G12))+SIN(RADIANS(2*J12))*(0.019993-0.000101*G12)+SIN(RADIANS(3*J12))*0.000289</f>
        <v>0.436634601358093</v>
      </c>
      <c r="M12" s="5" t="n">
        <f aca="false">I12+L12</f>
        <v>90.2639769983439</v>
      </c>
      <c r="N12" s="5" t="n">
        <f aca="false">J12+L12</f>
        <v>7726.97461785834</v>
      </c>
      <c r="O12" s="5" t="n">
        <f aca="false">(1.000001018*(1-K12*K12))/(1+K12*COS(RADIANS(N12)))</f>
        <v>1.01625697069257</v>
      </c>
      <c r="P12" s="5" t="n">
        <f aca="false">M12-0.00569-0.00478*SIN(RADIANS(125.04-1934.136*G12))</f>
        <v>90.2535075593284</v>
      </c>
      <c r="Q12" s="5" t="n">
        <f aca="false">23+(26+((21.448-G12*(46.815+G12*(0.00059-G12*0.001813))))/60)/60</f>
        <v>23.43662915446</v>
      </c>
      <c r="R12" s="5" t="n">
        <f aca="false">Q12+0.00256*COS(RADIANS(125.04-1934.136*G12))</f>
        <v>23.4366683741082</v>
      </c>
      <c r="S12" s="5" t="n">
        <f aca="false">DEGREES(ATAN2(COS(RADIANS(P12)),COS(RADIANS(R12))*SIN(RADIANS(P12))))</f>
        <v>90.2763020969926</v>
      </c>
      <c r="T12" s="5" t="n">
        <f aca="false">DEGREES(ASIN(SIN(RADIANS(R12))*SIN(RADIANS(P12))))</f>
        <v>23.4364252568029</v>
      </c>
      <c r="U12" s="5" t="n">
        <f aca="false">TAN(RADIANS(R12/2))*TAN(RADIANS(R12/2))</f>
        <v>0.0430246252356778</v>
      </c>
      <c r="V12" s="5" t="n">
        <f aca="false">4*DEGREES(U12*SIN(2*RADIANS(I12))-2*K12*SIN(RADIANS(J12))+4*K12*U12*SIN(RADIANS(J12))*COS(2*RADIANS(I12))-0.5*U12*U12*SIN(4*RADIANS(I12))-1.25*K12*K12*SIN(2*RADIANS(J12)))</f>
        <v>-1.83720253816712</v>
      </c>
      <c r="W12" s="5" t="n">
        <f aca="false">DEGREES(ACOS(COS(RADIANS(90.833))/(COS(RADIANS(dados!$B$4))*COS(RADIANS(T12)))-TAN(RADIANS(dados!$B$4))*TAN(RADIANS(T12))))</f>
        <v>76.5687578495408</v>
      </c>
      <c r="X12" s="21" t="n">
        <f aca="false">(720-4*dados!$B$5-V12+dados!$B$6*60)/1440</f>
        <v>0.518581390651505</v>
      </c>
      <c r="Y12" s="21" t="n">
        <f aca="false">X12-W12*4/1440</f>
        <v>0.305890396625</v>
      </c>
      <c r="Z12" s="21" t="n">
        <f aca="false">X12+W12*4/1440</f>
        <v>0.731272384677998</v>
      </c>
      <c r="AA12" s="24" t="n">
        <f aca="false">8*W12</f>
        <v>612.550062796326</v>
      </c>
      <c r="AB12" s="5" t="n">
        <f aca="false">MOD(E12*1440+V12+4*dados!$B$5-60*dados!$B$6,1440)</f>
        <v>39.2427974618329</v>
      </c>
      <c r="AC12" s="5" t="n">
        <f aca="false">IF(AB12/4&lt;0,AB12/4+180,AB12/4-180)</f>
        <v>-170.189300634542</v>
      </c>
      <c r="AD12" s="5" t="n">
        <f aca="false">DEGREES(ACOS(SIN(RADIANS(dados!$B$4))*SIN(RADIANS(T12))+COS(RADIANS(dados!$B$4))*COS(RADIANS(T12))*COS(RADIANS(AC12))))</f>
        <v>169.042757069903</v>
      </c>
      <c r="AE12" s="5" t="n">
        <f aca="false">90-AD12</f>
        <v>-79.042757069903</v>
      </c>
      <c r="AF12" s="5" t="n">
        <f aca="false">IF(AE12&gt;85,0,IF(AE12&gt;5,58.1/TAN(RADIANS(AE12))-0.07/POWER(TAN(RADIANS(AE12)),3)+0.000086/POWER(TAN(RADIANS(AE12)),5),IF(AE12&gt;-0.575,1735+AE12*(-518.2+AE12*(103.4+AE12*(-12.79+AE12*0.711))),-20.772/TAN(RADIANS(AE12)))))/3600</f>
        <v>0.00111710646718937</v>
      </c>
      <c r="AG12" s="5" t="n">
        <f aca="false">AE12+AF12</f>
        <v>-79.0416399634358</v>
      </c>
      <c r="AH12" s="5" t="n">
        <f aca="false">IF(AC12&gt;0,MOD(DEGREES(ACOS(((SIN(RADIANS(dados!$B$4))*COS(RADIANS(AD12)))-SIN(RADIANS(T12)))/(COS(RADIANS(dados!$B$4))*SIN(RADIANS(AD12)))))+180,360),MOD(540-DEGREES(ACOS(((SIN(RADIANS(dados!$B$4))*COS(RADIANS(AD12)))-SIN(RADIANS(T12)))/(COS(RADIANS(dados!$B$4))*SIN(RADIANS(AD12))))),360))</f>
        <v>124.664932130555</v>
      </c>
      <c r="AI12" s="5" t="n">
        <f aca="false">TAN(RADIANS(AG12))</f>
        <v>-5.16459028660439</v>
      </c>
      <c r="AJ12" s="5" t="n">
        <f aca="false">dados!$B$20/calculos!AI12</f>
        <v>-0.203491863317189</v>
      </c>
      <c r="AK12" s="5" t="n">
        <f aca="false">AJ12*COS(RADIANS(180-AG12))</f>
        <v>0.0386828962764408</v>
      </c>
      <c r="AL12" s="5" t="n">
        <f aca="false">ABS(AK12)</f>
        <v>0.0386828962764408</v>
      </c>
      <c r="AM12" s="5" t="n">
        <f aca="false">IF((E12&gt;Y12)*AND(E12&lt;Z12),AL12,0)</f>
        <v>0</v>
      </c>
      <c r="AN12" s="21" t="n">
        <f aca="false">E12</f>
        <v>0.0458333333333333</v>
      </c>
    </row>
    <row r="13" customFormat="false" ht="15" hidden="false" customHeight="false" outlineLevel="0" collapsed="false">
      <c r="D13" s="20" t="n">
        <f aca="false">dados!$B$7</f>
        <v>44003</v>
      </c>
      <c r="E13" s="21" t="n">
        <f aca="false">E12+0.1/24</f>
        <v>0.05</v>
      </c>
      <c r="F13" s="22" t="n">
        <f aca="false">D13+2415018.5+E13-dados!$B$6/24</f>
        <v>2459021.675</v>
      </c>
      <c r="G13" s="23" t="n">
        <f aca="false">(F13-2451545)/36525</f>
        <v>0.204700205338804</v>
      </c>
      <c r="I13" s="5" t="n">
        <f aca="false">MOD(280.46646+G13*(36000.76983 + G13*0.0003032),360)</f>
        <v>89.831449260756</v>
      </c>
      <c r="J13" s="5" t="n">
        <f aca="false">357.52911+G13*(35999.05029 - 0.0001537*G13)</f>
        <v>7726.54208992457</v>
      </c>
      <c r="K13" s="5" t="n">
        <f aca="false">0.016708634-G13*(0.000042037+0.0000001267*G13)</f>
        <v>0.0167000237084627</v>
      </c>
      <c r="L13" s="5" t="n">
        <f aca="false">SIN(RADIANS(J13))*(1.914602-G13*(0.004817+0.000014*G13))+SIN(RADIANS(2*J13))*(0.019993-0.000101*G13)+SIN(RADIANS(3*J13))*0.000289</f>
        <v>0.436503715902336</v>
      </c>
      <c r="M13" s="5" t="n">
        <f aca="false">I13+L13</f>
        <v>90.2679529766584</v>
      </c>
      <c r="N13" s="5" t="n">
        <f aca="false">J13+L13</f>
        <v>7726.97859364047</v>
      </c>
      <c r="O13" s="5" t="n">
        <f aca="false">(1.000001018*(1-K13*K13))/(1+K13*COS(RADIANS(N13)))</f>
        <v>1.01625724046204</v>
      </c>
      <c r="P13" s="5" t="n">
        <f aca="false">M13-0.00569-0.00478*SIN(RADIANS(125.04-1934.136*G13))</f>
        <v>90.2574835379249</v>
      </c>
      <c r="Q13" s="5" t="n">
        <f aca="false">23+(26+((21.448-G13*(46.815+G13*(0.00059-G13*0.001813))))/60)/60</f>
        <v>23.4366291529766</v>
      </c>
      <c r="R13" s="5" t="n">
        <f aca="false">Q13+0.00256*COS(RADIANS(125.04-1934.136*G13))</f>
        <v>23.4366683824818</v>
      </c>
      <c r="S13" s="5" t="n">
        <f aca="false">DEGREES(ATAN2(COS(RADIANS(P13)),COS(RADIANS(R13))*SIN(RADIANS(P13))))</f>
        <v>90.2806355712022</v>
      </c>
      <c r="T13" s="5" t="n">
        <f aca="false">DEGREES(ASIN(SIN(RADIANS(R13))*SIN(RADIANS(P13))))</f>
        <v>23.4364175793553</v>
      </c>
      <c r="U13" s="5" t="n">
        <f aca="false">TAN(RADIANS(R13/2))*TAN(RADIANS(R13/2))</f>
        <v>0.0430246252672967</v>
      </c>
      <c r="V13" s="5" t="n">
        <f aca="false">4*DEGREES(U13*SIN(2*RADIANS(I13))-2*K13*SIN(RADIANS(J13))+4*K13*U13*SIN(RADIANS(J13))*COS(2*RADIANS(I13))-0.5*U13*U13*SIN(4*RADIANS(I13))-1.25*K13*K13*SIN(2*RADIANS(J13)))</f>
        <v>-1.83810774465442</v>
      </c>
      <c r="W13" s="5" t="n">
        <f aca="false">DEGREES(ACOS(COS(RADIANS(90.833))/(COS(RADIANS(dados!$B$4))*COS(RADIANS(T13)))-TAN(RADIANS(dados!$B$4))*TAN(RADIANS(T13))))</f>
        <v>76.5687632070611</v>
      </c>
      <c r="X13" s="21" t="n">
        <f aca="false">(720-4*dados!$B$5-V13+dados!$B$6*60)/1440</f>
        <v>0.518582019267121</v>
      </c>
      <c r="Y13" s="21" t="n">
        <f aca="false">X13-W13*4/1440</f>
        <v>0.305891010358611</v>
      </c>
      <c r="Z13" s="21" t="n">
        <f aca="false">X13+W13*4/1440</f>
        <v>0.731273028175614</v>
      </c>
      <c r="AA13" s="24" t="n">
        <f aca="false">8*W13</f>
        <v>612.550105656489</v>
      </c>
      <c r="AB13" s="5" t="n">
        <f aca="false">MOD(E13*1440+V13+4*dados!$B$5-60*dados!$B$6,1440)</f>
        <v>45.2418922553458</v>
      </c>
      <c r="AC13" s="5" t="n">
        <f aca="false">IF(AB13/4&lt;0,AB13/4+180,AB13/4-180)</f>
        <v>-168.689526936164</v>
      </c>
      <c r="AD13" s="5" t="n">
        <f aca="false">DEGREES(ACOS(SIN(RADIANS(dados!$B$4))*SIN(RADIANS(T13))+COS(RADIANS(dados!$B$4))*COS(RADIANS(T13))*COS(RADIANS(AC13))))</f>
        <v>167.948032690098</v>
      </c>
      <c r="AE13" s="5" t="n">
        <f aca="false">90-AD13</f>
        <v>-77.9480326900985</v>
      </c>
      <c r="AF13" s="5" t="n">
        <f aca="false">IF(AE13&gt;85,0,IF(AE13&gt;5,58.1/TAN(RADIANS(AE13))-0.07/POWER(TAN(RADIANS(AE13)),3)+0.000086/POWER(TAN(RADIANS(AE13)),5),IF(AE13&gt;-0.575,1735+AE13*(-518.2+AE13*(103.4+AE13*(-12.79+AE13*0.711))),-20.772/TAN(RADIANS(AE13)))))/3600</f>
        <v>0.00123192225713983</v>
      </c>
      <c r="AG13" s="5" t="n">
        <f aca="false">AE13+AF13</f>
        <v>-77.9468007678413</v>
      </c>
      <c r="AH13" s="5" t="n">
        <f aca="false">IF(AC13&gt;0,MOD(DEGREES(ACOS(((SIN(RADIANS(dados!$B$4))*COS(RADIANS(AD13)))-SIN(RADIANS(T13)))/(COS(RADIANS(dados!$B$4))*SIN(RADIANS(AD13)))))+180,360),MOD(540-DEGREES(ACOS(((SIN(RADIANS(dados!$B$4))*COS(RADIANS(AD13)))-SIN(RADIANS(T13)))/(COS(RADIANS(dados!$B$4))*SIN(RADIANS(AD13))))),360))</f>
        <v>120.479278481612</v>
      </c>
      <c r="AI13" s="5" t="n">
        <f aca="false">TAN(RADIANS(AG13))</f>
        <v>-4.68324398665181</v>
      </c>
      <c r="AJ13" s="5" t="n">
        <f aca="false">dados!$B$20/calculos!AI13</f>
        <v>-0.22440686491808</v>
      </c>
      <c r="AK13" s="5" t="n">
        <f aca="false">AJ13*COS(RADIANS(180-AG13))</f>
        <v>0.046860599531044</v>
      </c>
      <c r="AL13" s="5" t="n">
        <f aca="false">ABS(AK13)</f>
        <v>0.046860599531044</v>
      </c>
      <c r="AM13" s="5" t="n">
        <f aca="false">IF((E13&gt;Y13)*AND(E13&lt;Z13),AL13,0)</f>
        <v>0</v>
      </c>
      <c r="AN13" s="21" t="n">
        <f aca="false">E13</f>
        <v>0.05</v>
      </c>
    </row>
    <row r="14" customFormat="false" ht="15" hidden="false" customHeight="false" outlineLevel="0" collapsed="false">
      <c r="D14" s="20" t="n">
        <f aca="false">dados!$B$7</f>
        <v>44003</v>
      </c>
      <c r="E14" s="21" t="n">
        <f aca="false">E13+0.1/24</f>
        <v>0.0541666666666667</v>
      </c>
      <c r="F14" s="22" t="n">
        <f aca="false">D14+2415018.5+E14-dados!$B$6/24</f>
        <v>2459021.67916667</v>
      </c>
      <c r="G14" s="23" t="n">
        <f aca="false">(F14-2451545)/36525</f>
        <v>0.204700319415926</v>
      </c>
      <c r="I14" s="5" t="n">
        <f aca="false">MOD(280.46646+G14*(36000.76983 + G14*0.0003032),360)</f>
        <v>89.8355561249837</v>
      </c>
      <c r="J14" s="5" t="n">
        <f aca="false">357.52911+G14*(35999.05029 - 0.0001537*G14)</f>
        <v>7726.54619659261</v>
      </c>
      <c r="K14" s="5" t="n">
        <f aca="false">0.016708634-G14*(0.000042037+0.0000001267*G14)</f>
        <v>0.0167000237036613</v>
      </c>
      <c r="L14" s="5" t="n">
        <f aca="false">SIN(RADIANS(J14))*(1.914602-G14*(0.004817+0.000014*G14))+SIN(RADIANS(2*J14))*(0.019993-0.000101*G14)+SIN(RADIANS(3*J14))*0.000289</f>
        <v>0.436372828321167</v>
      </c>
      <c r="M14" s="5" t="n">
        <f aca="false">I14+L14</f>
        <v>90.2719289533048</v>
      </c>
      <c r="N14" s="5" t="n">
        <f aca="false">J14+L14</f>
        <v>7726.98256942093</v>
      </c>
      <c r="O14" s="5" t="n">
        <f aca="false">(1.000001018*(1-K14*K14))/(1+K14*COS(RADIANS(N14)))</f>
        <v>1.01625751015061</v>
      </c>
      <c r="P14" s="5" t="n">
        <f aca="false">M14-0.00569-0.00478*SIN(RADIANS(125.04-1934.136*G14))</f>
        <v>90.2614595148535</v>
      </c>
      <c r="Q14" s="5" t="n">
        <f aca="false">23+(26+((21.448-G14*(46.815+G14*(0.00059-G14*0.001813))))/60)/60</f>
        <v>23.4366291514931</v>
      </c>
      <c r="R14" s="5" t="n">
        <f aca="false">Q14+0.00256*COS(RADIANS(125.04-1934.136*G14))</f>
        <v>23.4366683908555</v>
      </c>
      <c r="S14" s="5" t="n">
        <f aca="false">DEGREES(ATAN2(COS(RADIANS(P14)),COS(RADIANS(R14))*SIN(RADIANS(P14))))</f>
        <v>90.2849690430867</v>
      </c>
      <c r="T14" s="5" t="n">
        <f aca="false">DEGREES(ASIN(SIN(RADIANS(R14))*SIN(RADIANS(P14))))</f>
        <v>23.4364097823069</v>
      </c>
      <c r="U14" s="5" t="n">
        <f aca="false">TAN(RADIANS(R14/2))*TAN(RADIANS(R14/2))</f>
        <v>0.0430246252989156</v>
      </c>
      <c r="V14" s="5" t="n">
        <f aca="false">4*DEGREES(U14*SIN(2*RADIANS(I14))-2*K14*SIN(RADIANS(J14))+4*K14*U14*SIN(RADIANS(J14))*COS(2*RADIANS(I14))-0.5*U14*U14*SIN(4*RADIANS(I14))-1.25*K14*K14*SIN(2*RADIANS(J14)))</f>
        <v>-1.83901294021789</v>
      </c>
      <c r="W14" s="5" t="n">
        <f aca="false">DEGREES(ACOS(COS(RADIANS(90.833))/(COS(RADIANS(dados!$B$4))*COS(RADIANS(T14)))-TAN(RADIANS(dados!$B$4))*TAN(RADIANS(T14))))</f>
        <v>76.5687686480412</v>
      </c>
      <c r="X14" s="21" t="n">
        <f aca="false">(720-4*dados!$B$5-V14+dados!$B$6*60)/1440</f>
        <v>0.518582647875151</v>
      </c>
      <c r="Y14" s="21" t="n">
        <f aca="false">X14-W14*4/1440</f>
        <v>0.305891623852813</v>
      </c>
      <c r="Z14" s="21" t="n">
        <f aca="false">X14+W14*4/1440</f>
        <v>0.731273671897477</v>
      </c>
      <c r="AA14" s="24" t="n">
        <f aca="false">8*W14</f>
        <v>612.55014918433</v>
      </c>
      <c r="AB14" s="5" t="n">
        <f aca="false">MOD(E14*1440+V14+4*dados!$B$5-60*dados!$B$6,1440)</f>
        <v>51.2409870597819</v>
      </c>
      <c r="AC14" s="5" t="n">
        <f aca="false">IF(AB14/4&lt;0,AB14/4+180,AB14/4-180)</f>
        <v>-167.189753235055</v>
      </c>
      <c r="AD14" s="5" t="n">
        <f aca="false">DEGREES(ACOS(SIN(RADIANS(dados!$B$4))*SIN(RADIANS(T14))+COS(RADIANS(dados!$B$4))*COS(RADIANS(T14))*COS(RADIANS(AC14))))</f>
        <v>166.808878336818</v>
      </c>
      <c r="AE14" s="5" t="n">
        <f aca="false">90-AD14</f>
        <v>-76.8088783368185</v>
      </c>
      <c r="AF14" s="5" t="n">
        <f aca="false">IF(AE14&gt;85,0,IF(AE14&gt;5,58.1/TAN(RADIANS(AE14))-0.07/POWER(TAN(RADIANS(AE14)),3)+0.000086/POWER(TAN(RADIANS(AE14)),5),IF(AE14&gt;-0.575,1735+AE14*(-518.2+AE14*(103.4+AE14*(-12.79+AE14*0.711))),-20.772/TAN(RADIANS(AE14)))))/3600</f>
        <v>0.00135239803222474</v>
      </c>
      <c r="AG14" s="5" t="n">
        <f aca="false">AE14+AF14</f>
        <v>-76.8075259387862</v>
      </c>
      <c r="AH14" s="5" t="n">
        <f aca="false">IF(AC14&gt;0,MOD(DEGREES(ACOS(((SIN(RADIANS(dados!$B$4))*COS(RADIANS(AD14)))-SIN(RADIANS(T14)))/(COS(RADIANS(dados!$B$4))*SIN(RADIANS(AD14)))))+180,360),MOD(540-DEGREES(ACOS(((SIN(RADIANS(dados!$B$4))*COS(RADIANS(AD14)))-SIN(RADIANS(T14)))/(COS(RADIANS(dados!$B$4))*SIN(RADIANS(AD14))))),360))</f>
        <v>116.942695086376</v>
      </c>
      <c r="AI14" s="5" t="n">
        <f aca="false">TAN(RADIANS(AG14))</f>
        <v>-4.2660421945316</v>
      </c>
      <c r="AJ14" s="5" t="n">
        <f aca="false">dados!$B$20/calculos!AI14</f>
        <v>-0.24635295497971</v>
      </c>
      <c r="AK14" s="5" t="n">
        <f aca="false">AJ14*COS(RADIANS(180-AG14))</f>
        <v>0.056223407045844</v>
      </c>
      <c r="AL14" s="5" t="n">
        <f aca="false">ABS(AK14)</f>
        <v>0.056223407045844</v>
      </c>
      <c r="AM14" s="5" t="n">
        <f aca="false">IF((E14&gt;Y14)*AND(E14&lt;Z14),AL14,0)</f>
        <v>0</v>
      </c>
      <c r="AN14" s="21" t="n">
        <f aca="false">E14</f>
        <v>0.0541666666666667</v>
      </c>
    </row>
    <row r="15" customFormat="false" ht="15" hidden="false" customHeight="false" outlineLevel="0" collapsed="false">
      <c r="D15" s="20" t="n">
        <f aca="false">dados!$B$7</f>
        <v>44003</v>
      </c>
      <c r="E15" s="21" t="n">
        <f aca="false">E14+0.1/24</f>
        <v>0.0583333333333333</v>
      </c>
      <c r="F15" s="22" t="n">
        <f aca="false">D15+2415018.5+E15-dados!$B$6/24</f>
        <v>2459021.68333333</v>
      </c>
      <c r="G15" s="23" t="n">
        <f aca="false">(F15-2451545)/36525</f>
        <v>0.204700433493035</v>
      </c>
      <c r="I15" s="5" t="n">
        <f aca="false">MOD(280.46646+G15*(36000.76983 + G15*0.0003032),360)</f>
        <v>89.8396629887548</v>
      </c>
      <c r="J15" s="5" t="n">
        <f aca="false">357.52911+G15*(35999.05029 - 0.0001537*G15)</f>
        <v>7726.5503032602</v>
      </c>
      <c r="K15" s="5" t="n">
        <f aca="false">0.016708634-G15*(0.000042037+0.0000001267*G15)</f>
        <v>0.01670002369886</v>
      </c>
      <c r="L15" s="5" t="n">
        <f aca="false">SIN(RADIANS(J15))*(1.914602-G15*(0.004817+0.000014*G15))+SIN(RADIANS(2*J15))*(0.019993-0.000101*G15)+SIN(RADIANS(3*J15))*0.000289</f>
        <v>0.436241938644595</v>
      </c>
      <c r="M15" s="5" t="n">
        <f aca="false">I15+L15</f>
        <v>90.2759049273994</v>
      </c>
      <c r="N15" s="5" t="n">
        <f aca="false">J15+L15</f>
        <v>7726.98654519885</v>
      </c>
      <c r="O15" s="5" t="n">
        <f aca="false">(1.000001018*(1-K15*K15))/(1+K15*COS(RADIANS(N15)))</f>
        <v>1.01625777975821</v>
      </c>
      <c r="P15" s="5" t="n">
        <f aca="false">M15-0.00569-0.00478*SIN(RADIANS(125.04-1934.136*G15))</f>
        <v>90.2654354892302</v>
      </c>
      <c r="Q15" s="5" t="n">
        <f aca="false">23+(26+((21.448-G15*(46.815+G15*(0.00059-G15*0.001813))))/60)/60</f>
        <v>23.4366291500096</v>
      </c>
      <c r="R15" s="5" t="n">
        <f aca="false">Q15+0.00256*COS(RADIANS(125.04-1934.136*G15))</f>
        <v>23.4366683992292</v>
      </c>
      <c r="S15" s="5" t="n">
        <f aca="false">DEGREES(ATAN2(COS(RADIANS(P15)),COS(RADIANS(R15))*SIN(RADIANS(P15))))</f>
        <v>90.2893025116746</v>
      </c>
      <c r="T15" s="5" t="n">
        <f aca="false">DEGREES(ASIN(SIN(RADIANS(R15))*SIN(RADIANS(P15))))</f>
        <v>23.4364018656595</v>
      </c>
      <c r="U15" s="5" t="n">
        <f aca="false">TAN(RADIANS(R15/2))*TAN(RADIANS(R15/2))</f>
        <v>0.0430246253305346</v>
      </c>
      <c r="V15" s="5" t="n">
        <f aca="false">4*DEGREES(U15*SIN(2*RADIANS(I15))-2*K15*SIN(RADIANS(J15))+4*K15*U15*SIN(RADIANS(J15))*COS(2*RADIANS(I15))-0.5*U15*U15*SIN(4*RADIANS(I15))-1.25*K15*K15*SIN(2*RADIANS(J15)))</f>
        <v>-1.83991812462868</v>
      </c>
      <c r="W15" s="5" t="n">
        <f aca="false">DEGREES(ACOS(COS(RADIANS(90.833))/(COS(RADIANS(dados!$B$4))*COS(RADIANS(T15)))-TAN(RADIANS(dados!$B$4))*TAN(RADIANS(T15))))</f>
        <v>76.5687741724797</v>
      </c>
      <c r="X15" s="21" t="n">
        <f aca="false">(720-4*dados!$B$5-V15+dados!$B$6*60)/1440</f>
        <v>0.518583276475437</v>
      </c>
      <c r="Y15" s="21" t="n">
        <f aca="false">X15-W15*4/1440</f>
        <v>0.305892237107431</v>
      </c>
      <c r="Z15" s="21" t="n">
        <f aca="false">X15+W15*4/1440</f>
        <v>0.731274315843426</v>
      </c>
      <c r="AA15" s="24" t="n">
        <f aca="false">8*W15</f>
        <v>612.550193379838</v>
      </c>
      <c r="AB15" s="5" t="n">
        <f aca="false">MOD(E15*1440+V15+4*dados!$B$5-60*dados!$B$6,1440)</f>
        <v>57.2400818753713</v>
      </c>
      <c r="AC15" s="5" t="n">
        <f aca="false">IF(AB15/4&lt;0,AB15/4+180,AB15/4-180)</f>
        <v>-165.689979531157</v>
      </c>
      <c r="AD15" s="5" t="n">
        <f aca="false">DEGREES(ACOS(SIN(RADIANS(dados!$B$4))*SIN(RADIANS(T15))+COS(RADIANS(dados!$B$4))*COS(RADIANS(T15))*COS(RADIANS(AC15))))</f>
        <v>165.636002582687</v>
      </c>
      <c r="AE15" s="5" t="n">
        <f aca="false">90-AD15</f>
        <v>-75.6360025826874</v>
      </c>
      <c r="AF15" s="5" t="n">
        <f aca="false">IF(AE15&gt;85,0,IF(AE15&gt;5,58.1/TAN(RADIANS(AE15))-0.07/POWER(TAN(RADIANS(AE15)),3)+0.000086/POWER(TAN(RADIANS(AE15)),5),IF(AE15&gt;-0.575,1735+AE15*(-518.2+AE15*(103.4+AE15*(-12.79+AE15*0.711))),-20.772/TAN(RADIANS(AE15)))))/3600</f>
        <v>0.0014776201469549</v>
      </c>
      <c r="AG15" s="5" t="n">
        <f aca="false">AE15+AF15</f>
        <v>-75.6345249625404</v>
      </c>
      <c r="AH15" s="5" t="n">
        <f aca="false">IF(AC15&gt;0,MOD(DEGREES(ACOS(((SIN(RADIANS(dados!$B$4))*COS(RADIANS(AD15)))-SIN(RADIANS(T15)))/(COS(RADIANS(dados!$B$4))*SIN(RADIANS(AD15)))))+180,360),MOD(540-DEGREES(ACOS(((SIN(RADIANS(dados!$B$4))*COS(RADIANS(AD15)))-SIN(RADIANS(T15)))/(COS(RADIANS(dados!$B$4))*SIN(RADIANS(AD15))))),360))</f>
        <v>113.918023594126</v>
      </c>
      <c r="AI15" s="5" t="n">
        <f aca="false">TAN(RADIANS(AG15))</f>
        <v>-3.90450881214081</v>
      </c>
      <c r="AJ15" s="5" t="n">
        <f aca="false">dados!$B$20/calculos!AI15</f>
        <v>-0.269163715913028</v>
      </c>
      <c r="AK15" s="5" t="n">
        <f aca="false">AJ15*COS(RADIANS(180-AG15))</f>
        <v>0.0667811863991258</v>
      </c>
      <c r="AL15" s="5" t="n">
        <f aca="false">ABS(AK15)</f>
        <v>0.0667811863991258</v>
      </c>
      <c r="AM15" s="5" t="n">
        <f aca="false">IF((E15&gt;Y15)*AND(E15&lt;Z15),AL15,0)</f>
        <v>0</v>
      </c>
      <c r="AN15" s="21" t="n">
        <f aca="false">E15</f>
        <v>0.0583333333333333</v>
      </c>
    </row>
    <row r="16" customFormat="false" ht="15" hidden="false" customHeight="false" outlineLevel="0" collapsed="false">
      <c r="D16" s="20" t="n">
        <f aca="false">dados!$B$7</f>
        <v>44003</v>
      </c>
      <c r="E16" s="21" t="n">
        <f aca="false">E15+0.1/24</f>
        <v>0.0625</v>
      </c>
      <c r="F16" s="22" t="n">
        <f aca="false">D16+2415018.5+E16-dados!$B$6/24</f>
        <v>2459021.6875</v>
      </c>
      <c r="G16" s="23" t="n">
        <f aca="false">(F16-2451545)/36525</f>
        <v>0.204700547570157</v>
      </c>
      <c r="I16" s="5" t="n">
        <f aca="false">MOD(280.46646+G16*(36000.76983 + G16*0.0003032),360)</f>
        <v>89.8437698529842</v>
      </c>
      <c r="J16" s="5" t="n">
        <f aca="false">357.52911+G16*(35999.05029 - 0.0001537*G16)</f>
        <v>7726.55440992825</v>
      </c>
      <c r="K16" s="5" t="n">
        <f aca="false">0.016708634-G16*(0.000042037+0.0000001267*G16)</f>
        <v>0.0167000236940586</v>
      </c>
      <c r="L16" s="5" t="n">
        <f aca="false">SIN(RADIANS(J16))*(1.914602-G16*(0.004817+0.000014*G16))+SIN(RADIANS(2*J16))*(0.019993-0.000101*G16)+SIN(RADIANS(3*J16))*0.000289</f>
        <v>0.436111046843932</v>
      </c>
      <c r="M16" s="5" t="n">
        <f aca="false">I16+L16</f>
        <v>90.2798808998282</v>
      </c>
      <c r="N16" s="5" t="n">
        <f aca="false">J16+L16</f>
        <v>7726.99052097509</v>
      </c>
      <c r="O16" s="5" t="n">
        <f aca="false">(1.000001018*(1-K16*K16))/(1+K16*COS(RADIANS(N16)))</f>
        <v>1.0162580492849</v>
      </c>
      <c r="P16" s="5" t="n">
        <f aca="false">M16-0.00569-0.00478*SIN(RADIANS(125.04-1934.136*G16))</f>
        <v>90.2694114619412</v>
      </c>
      <c r="Q16" s="5" t="n">
        <f aca="false">23+(26+((21.448-G16*(46.815+G16*(0.00059-G16*0.001813))))/60)/60</f>
        <v>23.4366291485261</v>
      </c>
      <c r="R16" s="5" t="n">
        <f aca="false">Q16+0.00256*COS(RADIANS(125.04-1934.136*G16))</f>
        <v>23.4366684076029</v>
      </c>
      <c r="S16" s="5" t="n">
        <f aca="false">DEGREES(ATAN2(COS(RADIANS(P16)),COS(RADIANS(R16))*SIN(RADIANS(P16))))</f>
        <v>90.2936359779241</v>
      </c>
      <c r="T16" s="5" t="n">
        <f aca="false">DEGREES(ASIN(SIN(RADIANS(R16))*SIN(RADIANS(P16))))</f>
        <v>23.4363938294117</v>
      </c>
      <c r="U16" s="5" t="n">
        <f aca="false">TAN(RADIANS(R16/2))*TAN(RADIANS(R16/2))</f>
        <v>0.0430246253621535</v>
      </c>
      <c r="V16" s="5" t="n">
        <f aca="false">4*DEGREES(U16*SIN(2*RADIANS(I16))-2*K16*SIN(RADIANS(J16))+4*K16*U16*SIN(RADIANS(J16))*COS(2*RADIANS(I16))-0.5*U16*U16*SIN(4*RADIANS(I16))-1.25*K16*K16*SIN(2*RADIANS(J16)))</f>
        <v>-1.84082329805928</v>
      </c>
      <c r="W16" s="5" t="n">
        <f aca="false">DEGREES(ACOS(COS(RADIANS(90.833))/(COS(RADIANS(dados!$B$4))*COS(RADIANS(T16)))-TAN(RADIANS(dados!$B$4))*TAN(RADIANS(T16))))</f>
        <v>76.5687797803777</v>
      </c>
      <c r="X16" s="21" t="n">
        <f aca="false">(720-4*dados!$B$5-V16+dados!$B$6*60)/1440</f>
        <v>0.518583905068097</v>
      </c>
      <c r="Y16" s="21" t="n">
        <f aca="false">X16-W16*4/1440</f>
        <v>0.305892850122593</v>
      </c>
      <c r="Z16" s="21" t="n">
        <f aca="false">X16+W16*4/1440</f>
        <v>0.731274960013588</v>
      </c>
      <c r="AA16" s="24" t="n">
        <f aca="false">8*W16</f>
        <v>612.550238243022</v>
      </c>
      <c r="AB16" s="5" t="n">
        <f aca="false">MOD(E16*1440+V16+4*dados!$B$5-60*dados!$B$6,1440)</f>
        <v>63.2391767019407</v>
      </c>
      <c r="AC16" s="5" t="n">
        <f aca="false">IF(AB16/4&lt;0,AB16/4+180,AB16/4-180)</f>
        <v>-164.190205824515</v>
      </c>
      <c r="AD16" s="5" t="n">
        <f aca="false">DEGREES(ACOS(SIN(RADIANS(dados!$B$4))*SIN(RADIANS(T16))+COS(RADIANS(dados!$B$4))*COS(RADIANS(T16))*COS(RADIANS(AC16))))</f>
        <v>164.437175450703</v>
      </c>
      <c r="AE16" s="5" t="n">
        <f aca="false">90-AD16</f>
        <v>-74.4371754507031</v>
      </c>
      <c r="AF16" s="5" t="n">
        <f aca="false">IF(AE16&gt;85,0,IF(AE16&gt;5,58.1/TAN(RADIANS(AE16))-0.07/POWER(TAN(RADIANS(AE16)),3)+0.000086/POWER(TAN(RADIANS(AE16)),5),IF(AE16&gt;-0.575,1735+AE16*(-518.2+AE16*(103.4+AE16*(-12.79+AE16*0.711))),-20.772/TAN(RADIANS(AE16)))))/3600</f>
        <v>0.00160697805745945</v>
      </c>
      <c r="AG16" s="5" t="n">
        <f aca="false">AE16+AF16</f>
        <v>-74.4355684726456</v>
      </c>
      <c r="AH16" s="5" t="n">
        <f aca="false">IF(AC16&gt;0,MOD(DEGREES(ACOS(((SIN(RADIANS(dados!$B$4))*COS(RADIANS(AD16)))-SIN(RADIANS(T16)))/(COS(RADIANS(dados!$B$4))*SIN(RADIANS(AD16)))))+180,360),MOD(540-DEGREES(ACOS(((SIN(RADIANS(dados!$B$4))*COS(RADIANS(AD16)))-SIN(RADIANS(T16)))/(COS(RADIANS(dados!$B$4))*SIN(RADIANS(AD16))))),360))</f>
        <v>111.299596000923</v>
      </c>
      <c r="AI16" s="5" t="n">
        <f aca="false">TAN(RADIANS(AG16))</f>
        <v>-3.59020080861651</v>
      </c>
      <c r="AJ16" s="5" t="n">
        <f aca="false">dados!$B$20/calculos!AI16</f>
        <v>-0.292727943843333</v>
      </c>
      <c r="AK16" s="5" t="n">
        <f aca="false">AJ16*COS(RADIANS(180-AG16))</f>
        <v>0.078545303461133</v>
      </c>
      <c r="AL16" s="5" t="n">
        <f aca="false">ABS(AK16)</f>
        <v>0.078545303461133</v>
      </c>
      <c r="AM16" s="5" t="n">
        <f aca="false">IF((E16&gt;Y16)*AND(E16&lt;Z16),AL16,0)</f>
        <v>0</v>
      </c>
      <c r="AN16" s="21" t="n">
        <f aca="false">E16</f>
        <v>0.0625</v>
      </c>
    </row>
    <row r="17" customFormat="false" ht="15" hidden="false" customHeight="false" outlineLevel="0" collapsed="false">
      <c r="D17" s="20" t="n">
        <f aca="false">dados!$B$7</f>
        <v>44003</v>
      </c>
      <c r="E17" s="21" t="n">
        <f aca="false">E16+0.1/24</f>
        <v>0.0666666666666667</v>
      </c>
      <c r="F17" s="22" t="n">
        <f aca="false">D17+2415018.5+E17-dados!$B$6/24</f>
        <v>2459021.69166667</v>
      </c>
      <c r="G17" s="23" t="n">
        <f aca="false">(F17-2451545)/36525</f>
        <v>0.20470066164728</v>
      </c>
      <c r="I17" s="5" t="n">
        <f aca="false">MOD(280.46646+G17*(36000.76983 + G17*0.0003032),360)</f>
        <v>89.8478767172137</v>
      </c>
      <c r="J17" s="5" t="n">
        <f aca="false">357.52911+G17*(35999.05029 - 0.0001537*G17)</f>
        <v>7726.5585165963</v>
      </c>
      <c r="K17" s="5" t="n">
        <f aca="false">0.016708634-G17*(0.000042037+0.0000001267*G17)</f>
        <v>0.0167000236892572</v>
      </c>
      <c r="L17" s="5" t="n">
        <f aca="false">SIN(RADIANS(J17))*(1.914602-G17*(0.004817+0.000014*G17))+SIN(RADIANS(2*J17))*(0.019993-0.000101*G17)+SIN(RADIANS(3*J17))*0.000289</f>
        <v>0.435980152934449</v>
      </c>
      <c r="M17" s="5" t="n">
        <f aca="false">I17+L17</f>
        <v>90.2838568701481</v>
      </c>
      <c r="N17" s="5" t="n">
        <f aca="false">J17+L17</f>
        <v>7726.99449674923</v>
      </c>
      <c r="O17" s="5" t="n">
        <f aca="false">(1.000001018*(1-K17*K17))/(1+K17*COS(RADIANS(N17)))</f>
        <v>1.01625831873066</v>
      </c>
      <c r="P17" s="5" t="n">
        <f aca="false">M17-0.00569-0.00478*SIN(RADIANS(125.04-1934.136*G17))</f>
        <v>90.2733874325435</v>
      </c>
      <c r="Q17" s="5" t="n">
        <f aca="false">23+(26+((21.448-G17*(46.815+G17*(0.00059-G17*0.001813))))/60)/60</f>
        <v>23.4366291470426</v>
      </c>
      <c r="R17" s="5" t="n">
        <f aca="false">Q17+0.00256*COS(RADIANS(125.04-1934.136*G17))</f>
        <v>23.4366684159766</v>
      </c>
      <c r="S17" s="5" t="n">
        <f aca="false">DEGREES(ATAN2(COS(RADIANS(P17)),COS(RADIANS(R17))*SIN(RADIANS(P17))))</f>
        <v>90.2979694413443</v>
      </c>
      <c r="T17" s="5" t="n">
        <f aca="false">DEGREES(ASIN(SIN(RADIANS(R17))*SIN(RADIANS(P17))))</f>
        <v>23.4363856735647</v>
      </c>
      <c r="U17" s="5" t="n">
        <f aca="false">TAN(RADIANS(R17/2))*TAN(RADIANS(R17/2))</f>
        <v>0.0430246253937724</v>
      </c>
      <c r="V17" s="5" t="n">
        <f aca="false">4*DEGREES(U17*SIN(2*RADIANS(I17))-2*K17*SIN(RADIANS(J17))+4*K17*U17*SIN(RADIANS(J17))*COS(2*RADIANS(I17))-0.5*U17*U17*SIN(4*RADIANS(I17))-1.25*K17*K17*SIN(2*RADIANS(J17)))</f>
        <v>-1.84172846038033</v>
      </c>
      <c r="W17" s="5" t="n">
        <f aca="false">DEGREES(ACOS(COS(RADIANS(90.833))/(COS(RADIANS(dados!$B$4))*COS(RADIANS(T17)))-TAN(RADIANS(dados!$B$4))*TAN(RADIANS(T17))))</f>
        <v>76.5687854717343</v>
      </c>
      <c r="X17" s="21" t="n">
        <f aca="false">(720-4*dados!$B$5-V17+dados!$B$6*60)/1440</f>
        <v>0.518584533653042</v>
      </c>
      <c r="Y17" s="21" t="n">
        <f aca="false">X17-W17*4/1440</f>
        <v>0.305893462898218</v>
      </c>
      <c r="Z17" s="21" t="n">
        <f aca="false">X17+W17*4/1440</f>
        <v>0.731275604407859</v>
      </c>
      <c r="AA17" s="24" t="n">
        <f aca="false">8*W17</f>
        <v>612.550283773874</v>
      </c>
      <c r="AB17" s="5" t="n">
        <f aca="false">MOD(E17*1440+V17+4*dados!$B$5-60*dados!$B$6,1440)</f>
        <v>69.2382715396197</v>
      </c>
      <c r="AC17" s="5" t="n">
        <f aca="false">IF(AB17/4&lt;0,AB17/4+180,AB17/4-180)</f>
        <v>-162.690432115095</v>
      </c>
      <c r="AD17" s="5" t="n">
        <f aca="false">DEGREES(ACOS(SIN(RADIANS(dados!$B$4))*SIN(RADIANS(T17))+COS(RADIANS(dados!$B$4))*COS(RADIANS(T17))*COS(RADIANS(AC17))))</f>
        <v>163.218110520676</v>
      </c>
      <c r="AE17" s="5" t="n">
        <f aca="false">90-AD17</f>
        <v>-73.2181105206761</v>
      </c>
      <c r="AF17" s="5" t="n">
        <f aca="false">IF(AE17&gt;85,0,IF(AE17&gt;5,58.1/TAN(RADIANS(AE17))-0.07/POWER(TAN(RADIANS(AE17)),3)+0.000086/POWER(TAN(RADIANS(AE17)),5),IF(AE17&gt;-0.575,1735+AE17*(-518.2+AE17*(103.4+AE17*(-12.79+AE17*0.711))),-20.772/TAN(RADIANS(AE17)))))/3600</f>
        <v>0.00174007581899582</v>
      </c>
      <c r="AG17" s="5" t="n">
        <f aca="false">AE17+AF17</f>
        <v>-73.2163704448571</v>
      </c>
      <c r="AH17" s="5" t="n">
        <f aca="false">IF(AC17&gt;0,MOD(DEGREES(ACOS(((SIN(RADIANS(dados!$B$4))*COS(RADIANS(AD17)))-SIN(RADIANS(T17)))/(COS(RADIANS(dados!$B$4))*SIN(RADIANS(AD17)))))+180,360),MOD(540-DEGREES(ACOS(((SIN(RADIANS(dados!$B$4))*COS(RADIANS(AD17)))-SIN(RADIANS(T17)))/(COS(RADIANS(dados!$B$4))*SIN(RADIANS(AD17))))),360))</f>
        <v>109.006348714267</v>
      </c>
      <c r="AI17" s="5" t="n">
        <f aca="false">TAN(RADIANS(AG17))</f>
        <v>-3.3155831969699</v>
      </c>
      <c r="AJ17" s="5" t="n">
        <f aca="false">dados!$B$20/calculos!AI17</f>
        <v>-0.316973527206751</v>
      </c>
      <c r="AK17" s="5" t="n">
        <f aca="false">AJ17*COS(RADIANS(180-AG17))</f>
        <v>0.0915287246839375</v>
      </c>
      <c r="AL17" s="5" t="n">
        <f aca="false">ABS(AK17)</f>
        <v>0.0915287246839375</v>
      </c>
      <c r="AM17" s="5" t="n">
        <f aca="false">IF((E17&gt;Y17)*AND(E17&lt;Z17),AL17,0)</f>
        <v>0</v>
      </c>
      <c r="AN17" s="21" t="n">
        <f aca="false">E17</f>
        <v>0.0666666666666667</v>
      </c>
    </row>
    <row r="18" customFormat="false" ht="15" hidden="false" customHeight="false" outlineLevel="0" collapsed="false">
      <c r="D18" s="20" t="n">
        <f aca="false">dados!$B$7</f>
        <v>44003</v>
      </c>
      <c r="E18" s="21" t="n">
        <f aca="false">E17+0.1/24</f>
        <v>0.0708333333333333</v>
      </c>
      <c r="F18" s="22" t="n">
        <f aca="false">D18+2415018.5+E18-dados!$B$6/24</f>
        <v>2459021.69583333</v>
      </c>
      <c r="G18" s="23" t="n">
        <f aca="false">(F18-2451545)/36525</f>
        <v>0.204700775724389</v>
      </c>
      <c r="I18" s="5" t="n">
        <f aca="false">MOD(280.46646+G18*(36000.76983 + G18*0.0003032),360)</f>
        <v>89.8519835809821</v>
      </c>
      <c r="J18" s="5" t="n">
        <f aca="false">357.52911+G18*(35999.05029 - 0.0001537*G18)</f>
        <v>7726.56262326389</v>
      </c>
      <c r="K18" s="5" t="n">
        <f aca="false">0.016708634-G18*(0.000042037+0.0000001267*G18)</f>
        <v>0.0167000236844558</v>
      </c>
      <c r="L18" s="5" t="n">
        <f aca="false">SIN(RADIANS(J18))*(1.914602-G18*(0.004817+0.000014*G18))+SIN(RADIANS(2*J18))*(0.019993-0.000101*G18)+SIN(RADIANS(3*J18))*0.000289</f>
        <v>0.435849256931417</v>
      </c>
      <c r="M18" s="5" t="n">
        <f aca="false">I18+L18</f>
        <v>90.2878328379135</v>
      </c>
      <c r="N18" s="5" t="n">
        <f aca="false">J18+L18</f>
        <v>7726.99847252082</v>
      </c>
      <c r="O18" s="5" t="n">
        <f aca="false">(1.000001018*(1-K18*K18))/(1+K18*COS(RADIANS(N18)))</f>
        <v>1.01625858809545</v>
      </c>
      <c r="P18" s="5" t="n">
        <f aca="false">M18-0.00569-0.00478*SIN(RADIANS(125.04-1934.136*G18))</f>
        <v>90.2773634005912</v>
      </c>
      <c r="Q18" s="5" t="n">
        <f aca="false">23+(26+((21.448-G18*(46.815+G18*(0.00059-G18*0.001813))))/60)/60</f>
        <v>23.4366291455592</v>
      </c>
      <c r="R18" s="5" t="n">
        <f aca="false">Q18+0.00256*COS(RADIANS(125.04-1934.136*G18))</f>
        <v>23.4366684243503</v>
      </c>
      <c r="S18" s="5" t="n">
        <f aca="false">DEGREES(ATAN2(COS(RADIANS(P18)),COS(RADIANS(R18))*SIN(RADIANS(P18))))</f>
        <v>90.3023029014415</v>
      </c>
      <c r="T18" s="5" t="n">
        <f aca="false">DEGREES(ASIN(SIN(RADIANS(R18))*SIN(RADIANS(P18))))</f>
        <v>23.4363773981195</v>
      </c>
      <c r="U18" s="5" t="n">
        <f aca="false">TAN(RADIANS(R18/2))*TAN(RADIANS(R18/2))</f>
        <v>0.0430246254253913</v>
      </c>
      <c r="V18" s="5" t="n">
        <f aca="false">4*DEGREES(U18*SIN(2*RADIANS(I18))-2*K18*SIN(RADIANS(J18))+4*K18*U18*SIN(RADIANS(J18))*COS(2*RADIANS(I18))-0.5*U18*U18*SIN(4*RADIANS(I18))-1.25*K18*K18*SIN(2*RADIANS(J18)))</f>
        <v>-1.84263361146148</v>
      </c>
      <c r="W18" s="5" t="n">
        <f aca="false">DEGREES(ACOS(COS(RADIANS(90.833))/(COS(RADIANS(dados!$B$4))*COS(RADIANS(T18)))-TAN(RADIANS(dados!$B$4))*TAN(RADIANS(T18))))</f>
        <v>76.5687912465486</v>
      </c>
      <c r="X18" s="21" t="n">
        <f aca="false">(720-4*dados!$B$5-V18+dados!$B$6*60)/1440</f>
        <v>0.518585162230181</v>
      </c>
      <c r="Y18" s="21" t="n">
        <f aca="false">X18-W18*4/1440</f>
        <v>0.305894075434201</v>
      </c>
      <c r="Z18" s="21" t="n">
        <f aca="false">X18+W18*4/1440</f>
        <v>0.731276249026146</v>
      </c>
      <c r="AA18" s="24" t="n">
        <f aca="false">8*W18</f>
        <v>612.550329972389</v>
      </c>
      <c r="AB18" s="5" t="n">
        <f aca="false">MOD(E18*1440+V18+4*dados!$B$5-60*dados!$B$6,1440)</f>
        <v>75.2373663885388</v>
      </c>
      <c r="AC18" s="5" t="n">
        <f aca="false">IF(AB18/4&lt;0,AB18/4+180,AB18/4-180)</f>
        <v>-161.190658402865</v>
      </c>
      <c r="AD18" s="5" t="n">
        <f aca="false">DEGREES(ACOS(SIN(RADIANS(dados!$B$4))*SIN(RADIANS(T18))+COS(RADIANS(dados!$B$4))*COS(RADIANS(T18))*COS(RADIANS(AC18))))</f>
        <v>161.983072804755</v>
      </c>
      <c r="AE18" s="5" t="n">
        <f aca="false">90-AD18</f>
        <v>-71.9830728047552</v>
      </c>
      <c r="AF18" s="5" t="n">
        <f aca="false">IF(AE18&gt;85,0,IF(AE18&gt;5,58.1/TAN(RADIANS(AE18))-0.07/POWER(TAN(RADIANS(AE18)),3)+0.000086/POWER(TAN(RADIANS(AE18)),5),IF(AE18&gt;-0.575,1735+AE18*(-518.2+AE18*(103.4+AE18*(-12.79+AE18*0.711))),-20.772/TAN(RADIANS(AE18)))))/3600</f>
        <v>0.00187667145578687</v>
      </c>
      <c r="AG18" s="5" t="n">
        <f aca="false">AE18+AF18</f>
        <v>-71.9811961332994</v>
      </c>
      <c r="AH18" s="5" t="n">
        <f aca="false">IF(AC18&gt;0,MOD(DEGREES(ACOS(((SIN(RADIANS(dados!$B$4))*COS(RADIANS(AD18)))-SIN(RADIANS(T18)))/(COS(RADIANS(dados!$B$4))*SIN(RADIANS(AD18)))))+180,360),MOD(540-DEGREES(ACOS(((SIN(RADIANS(dados!$B$4))*COS(RADIANS(AD18)))-SIN(RADIANS(T18)))/(COS(RADIANS(dados!$B$4))*SIN(RADIANS(AD18))))),360))</f>
        <v>106.975898872392</v>
      </c>
      <c r="AI18" s="5" t="n">
        <f aca="false">TAN(RADIANS(AG18))</f>
        <v>-3.07425016110884</v>
      </c>
      <c r="AJ18" s="5" t="n">
        <f aca="false">dados!$B$20/calculos!AI18</f>
        <v>-0.341856402574577</v>
      </c>
      <c r="AK18" s="5" t="n">
        <f aca="false">AJ18*COS(RADIANS(180-AG18))</f>
        <v>0.105746134835532</v>
      </c>
      <c r="AL18" s="5" t="n">
        <f aca="false">ABS(AK18)</f>
        <v>0.105746134835532</v>
      </c>
      <c r="AM18" s="5" t="n">
        <f aca="false">IF((E18&gt;Y18)*AND(E18&lt;Z18),AL18,0)</f>
        <v>0</v>
      </c>
      <c r="AN18" s="21" t="n">
        <f aca="false">E18</f>
        <v>0.0708333333333333</v>
      </c>
    </row>
    <row r="19" customFormat="false" ht="15" hidden="false" customHeight="false" outlineLevel="0" collapsed="false">
      <c r="D19" s="20" t="n">
        <f aca="false">dados!$B$7</f>
        <v>44003</v>
      </c>
      <c r="E19" s="21" t="n">
        <f aca="false">E18+0.1/24</f>
        <v>0.075</v>
      </c>
      <c r="F19" s="22" t="n">
        <f aca="false">D19+2415018.5+E19-dados!$B$6/24</f>
        <v>2459021.7</v>
      </c>
      <c r="G19" s="23" t="n">
        <f aca="false">(F19-2451545)/36525</f>
        <v>0.204700889801511</v>
      </c>
      <c r="I19" s="5" t="n">
        <f aca="false">MOD(280.46646+G19*(36000.76983 + G19*0.0003032),360)</f>
        <v>89.8560904452115</v>
      </c>
      <c r="J19" s="5" t="n">
        <f aca="false">357.52911+G19*(35999.05029 - 0.0001537*G19)</f>
        <v>7726.56672993193</v>
      </c>
      <c r="K19" s="5" t="n">
        <f aca="false">0.016708634-G19*(0.000042037+0.0000001267*G19)</f>
        <v>0.0167000236796545</v>
      </c>
      <c r="L19" s="5" t="n">
        <f aca="false">SIN(RADIANS(J19))*(1.914602-G19*(0.004817+0.000014*G19))+SIN(RADIANS(2*J19))*(0.019993-0.000101*G19)+SIN(RADIANS(3*J19))*0.000289</f>
        <v>0.435718358806198</v>
      </c>
      <c r="M19" s="5" t="n">
        <f aca="false">I19+L19</f>
        <v>90.2918088040177</v>
      </c>
      <c r="N19" s="5" t="n">
        <f aca="false">J19+L19</f>
        <v>7727.00244829074</v>
      </c>
      <c r="O19" s="5" t="n">
        <f aca="false">(1.000001018*(1-K19*K19))/(1+K19*COS(RADIANS(N19)))</f>
        <v>1.01625885737932</v>
      </c>
      <c r="P19" s="5" t="n">
        <f aca="false">M19-0.00569-0.00478*SIN(RADIANS(125.04-1934.136*G19))</f>
        <v>90.281339366978</v>
      </c>
      <c r="Q19" s="5" t="n">
        <f aca="false">23+(26+((21.448-G19*(46.815+G19*(0.00059-G19*0.001813))))/60)/60</f>
        <v>23.4366291440757</v>
      </c>
      <c r="R19" s="5" t="n">
        <f aca="false">Q19+0.00256*COS(RADIANS(125.04-1934.136*G19))</f>
        <v>23.4366684327239</v>
      </c>
      <c r="S19" s="5" t="n">
        <f aca="false">DEGREES(ATAN2(COS(RADIANS(P19)),COS(RADIANS(R19))*SIN(RADIANS(P19))))</f>
        <v>90.3066363591819</v>
      </c>
      <c r="T19" s="5" t="n">
        <f aca="false">DEGREES(ASIN(SIN(RADIANS(R19))*SIN(RADIANS(P19))))</f>
        <v>23.4363690030746</v>
      </c>
      <c r="U19" s="5" t="n">
        <f aca="false">TAN(RADIANS(R19/2))*TAN(RADIANS(R19/2))</f>
        <v>0.0430246254570102</v>
      </c>
      <c r="V19" s="5" t="n">
        <f aca="false">4*DEGREES(U19*SIN(2*RADIANS(I19))-2*K19*SIN(RADIANS(J19))+4*K19*U19*SIN(RADIANS(J19))*COS(2*RADIANS(I19))-0.5*U19*U19*SIN(4*RADIANS(I19))-1.25*K19*K19*SIN(2*RADIANS(J19)))</f>
        <v>-1.84353875147804</v>
      </c>
      <c r="W19" s="5" t="n">
        <f aca="false">DEGREES(ACOS(COS(RADIANS(90.833))/(COS(RADIANS(dados!$B$4))*COS(RADIANS(T19)))-TAN(RADIANS(dados!$B$4))*TAN(RADIANS(T19))))</f>
        <v>76.5687971048218</v>
      </c>
      <c r="X19" s="21" t="n">
        <f aca="false">(720-4*dados!$B$5-V19+dados!$B$6*60)/1440</f>
        <v>0.518585790799638</v>
      </c>
      <c r="Y19" s="21" t="n">
        <f aca="false">X19-W19*4/1440</f>
        <v>0.305894687730683</v>
      </c>
      <c r="Z19" s="21" t="n">
        <f aca="false">X19+W19*4/1440</f>
        <v>0.731276893868576</v>
      </c>
      <c r="AA19" s="24" t="n">
        <f aca="false">8*W19</f>
        <v>612.550376838575</v>
      </c>
      <c r="AB19" s="5" t="n">
        <f aca="false">MOD(E19*1440+V19+4*dados!$B$5-60*dados!$B$6,1440)</f>
        <v>81.236461248522</v>
      </c>
      <c r="AC19" s="5" t="n">
        <f aca="false">IF(AB19/4&lt;0,AB19/4+180,AB19/4-180)</f>
        <v>-159.69088468787</v>
      </c>
      <c r="AD19" s="5" t="n">
        <f aca="false">DEGREES(ACOS(SIN(RADIANS(dados!$B$4))*SIN(RADIANS(T19))+COS(RADIANS(dados!$B$4))*COS(RADIANS(T19))*COS(RADIANS(AC19))))</f>
        <v>160.735295605999</v>
      </c>
      <c r="AE19" s="5" t="n">
        <f aca="false">90-AD19</f>
        <v>-70.7352956059993</v>
      </c>
      <c r="AF19" s="5" t="n">
        <f aca="false">IF(AE19&gt;85,0,IF(AE19&gt;5,58.1/TAN(RADIANS(AE19))-0.07/POWER(TAN(RADIANS(AE19)),3)+0.000086/POWER(TAN(RADIANS(AE19)),5),IF(AE19&gt;-0.575,1735+AE19*(-518.2+AE19*(103.4+AE19*(-12.79+AE19*0.711))),-20.772/TAN(RADIANS(AE19)))))/3600</f>
        <v>0.00201663575460187</v>
      </c>
      <c r="AG19" s="5" t="n">
        <f aca="false">AE19+AF19</f>
        <v>-70.7332789702447</v>
      </c>
      <c r="AH19" s="5" t="n">
        <f aca="false">IF(AC19&gt;0,MOD(DEGREES(ACOS(((SIN(RADIANS(dados!$B$4))*COS(RADIANS(AD19)))-SIN(RADIANS(T19)))/(COS(RADIANS(dados!$B$4))*SIN(RADIANS(AD19)))))+180,360),MOD(540-DEGREES(ACOS(((SIN(RADIANS(dados!$B$4))*COS(RADIANS(AD19)))-SIN(RADIANS(T19)))/(COS(RADIANS(dados!$B$4))*SIN(RADIANS(AD19))))),360))</f>
        <v>105.159905232313</v>
      </c>
      <c r="AI19" s="5" t="n">
        <f aca="false">TAN(RADIANS(AG19))</f>
        <v>-2.8608775790944</v>
      </c>
      <c r="AJ19" s="5" t="n">
        <f aca="false">dados!$B$20/calculos!AI19</f>
        <v>-0.367353048718589</v>
      </c>
      <c r="AK19" s="5" t="n">
        <f aca="false">AJ19*COS(RADIANS(180-AG19))</f>
        <v>0.121214071671947</v>
      </c>
      <c r="AL19" s="5" t="n">
        <f aca="false">ABS(AK19)</f>
        <v>0.121214071671947</v>
      </c>
      <c r="AM19" s="5" t="n">
        <f aca="false">IF((E19&gt;Y19)*AND(E19&lt;Z19),AL19,0)</f>
        <v>0</v>
      </c>
      <c r="AN19" s="21" t="n">
        <f aca="false">E19</f>
        <v>0.075</v>
      </c>
    </row>
    <row r="20" customFormat="false" ht="15" hidden="false" customHeight="false" outlineLevel="0" collapsed="false">
      <c r="D20" s="20" t="n">
        <f aca="false">dados!$B$7</f>
        <v>44003</v>
      </c>
      <c r="E20" s="21" t="n">
        <f aca="false">E19+0.1/24</f>
        <v>0.0791666666666667</v>
      </c>
      <c r="F20" s="22" t="n">
        <f aca="false">D20+2415018.5+E20-dados!$B$6/24</f>
        <v>2459021.70416667</v>
      </c>
      <c r="G20" s="23" t="n">
        <f aca="false">(F20-2451545)/36525</f>
        <v>0.20470100387862</v>
      </c>
      <c r="I20" s="5" t="n">
        <f aca="false">MOD(280.46646+G20*(36000.76983 + G20*0.0003032),360)</f>
        <v>89.8601973089826</v>
      </c>
      <c r="J20" s="5" t="n">
        <f aca="false">357.52911+G20*(35999.05029 - 0.0001537*G20)</f>
        <v>7726.57083659952</v>
      </c>
      <c r="K20" s="5" t="n">
        <f aca="false">0.016708634-G20*(0.000042037+0.0000001267*G20)</f>
        <v>0.0167000236748531</v>
      </c>
      <c r="L20" s="5" t="n">
        <f aca="false">SIN(RADIANS(J20))*(1.914602-G20*(0.004817+0.000014*G20))+SIN(RADIANS(2*J20))*(0.019993-0.000101*G20)+SIN(RADIANS(3*J20))*0.000289</f>
        <v>0.43558745858865</v>
      </c>
      <c r="M20" s="5" t="n">
        <f aca="false">I20+L20</f>
        <v>90.2957847675713</v>
      </c>
      <c r="N20" s="5" t="n">
        <f aca="false">J20+L20</f>
        <v>7727.00642405811</v>
      </c>
      <c r="O20" s="5" t="n">
        <f aca="false">(1.000001018*(1-K20*K20))/(1+K20*COS(RADIANS(N20)))</f>
        <v>1.01625912658223</v>
      </c>
      <c r="P20" s="5" t="n">
        <f aca="false">M20-0.00569-0.00478*SIN(RADIANS(125.04-1934.136*G20))</f>
        <v>90.285315330814</v>
      </c>
      <c r="Q20" s="5" t="n">
        <f aca="false">23+(26+((21.448-G20*(46.815+G20*(0.00059-G20*0.001813))))/60)/60</f>
        <v>23.4366291425922</v>
      </c>
      <c r="R20" s="5" t="n">
        <f aca="false">Q20+0.00256*COS(RADIANS(125.04-1934.136*G20))</f>
        <v>23.4366684410976</v>
      </c>
      <c r="S20" s="5" t="n">
        <f aca="false">DEGREES(ATAN2(COS(RADIANS(P20)),COS(RADIANS(R20))*SIN(RADIANS(P20))))</f>
        <v>90.3109698135878</v>
      </c>
      <c r="T20" s="5" t="n">
        <f aca="false">DEGREES(ASIN(SIN(RADIANS(R20))*SIN(RADIANS(P20))))</f>
        <v>23.4363604884321</v>
      </c>
      <c r="U20" s="5" t="n">
        <f aca="false">TAN(RADIANS(R20/2))*TAN(RADIANS(R20/2))</f>
        <v>0.0430246254886291</v>
      </c>
      <c r="V20" s="5" t="n">
        <f aca="false">4*DEGREES(U20*SIN(2*RADIANS(I20))-2*K20*SIN(RADIANS(J20))+4*K20*U20*SIN(RADIANS(J20))*COS(2*RADIANS(I20))-0.5*U20*U20*SIN(4*RADIANS(I20))-1.25*K20*K20*SIN(2*RADIANS(J20)))</f>
        <v>-1.84444388019856</v>
      </c>
      <c r="W20" s="5" t="n">
        <f aca="false">DEGREES(ACOS(COS(RADIANS(90.833))/(COS(RADIANS(dados!$B$4))*COS(RADIANS(T20)))-TAN(RADIANS(dados!$B$4))*TAN(RADIANS(T20))))</f>
        <v>76.5688030465524</v>
      </c>
      <c r="X20" s="21" t="n">
        <f aca="false">(720-4*dados!$B$5-V20+dados!$B$6*60)/1440</f>
        <v>0.518586419361249</v>
      </c>
      <c r="Y20" s="21" t="n">
        <f aca="false">X20-W20*4/1440</f>
        <v>0.305895299787488</v>
      </c>
      <c r="Z20" s="21" t="n">
        <f aca="false">X20+W20*4/1440</f>
        <v>0.731277538935</v>
      </c>
      <c r="AA20" s="24" t="n">
        <f aca="false">8*W20</f>
        <v>612.550424372419</v>
      </c>
      <c r="AB20" s="5" t="n">
        <f aca="false">MOD(E20*1440+V20+4*dados!$B$5-60*dados!$B$6,1440)</f>
        <v>87.2355561198015</v>
      </c>
      <c r="AC20" s="5" t="n">
        <f aca="false">IF(AB20/4&lt;0,AB20/4+180,AB20/4-180)</f>
        <v>-158.19111097005</v>
      </c>
      <c r="AD20" s="5" t="n">
        <f aca="false">DEGREES(ACOS(SIN(RADIANS(dados!$B$4))*SIN(RADIANS(T20))+COS(RADIANS(dados!$B$4))*COS(RADIANS(T20))*COS(RADIANS(AC20))))</f>
        <v>159.477267754588</v>
      </c>
      <c r="AE20" s="5" t="n">
        <f aca="false">90-AD20</f>
        <v>-69.4772677545877</v>
      </c>
      <c r="AF20" s="5" t="n">
        <f aca="false">IF(AE20&gt;85,0,IF(AE20&gt;5,58.1/TAN(RADIANS(AE20))-0.07/POWER(TAN(RADIANS(AE20)),3)+0.000086/POWER(TAN(RADIANS(AE20)),5),IF(AE20&gt;-0.575,1735+AE20*(-518.2+AE20*(103.4+AE20*(-12.79+AE20*0.711))),-20.772/TAN(RADIANS(AE20)))))/3600</f>
        <v>0.00215992426535594</v>
      </c>
      <c r="AG20" s="5" t="n">
        <f aca="false">AE20+AF20</f>
        <v>-69.4751078303224</v>
      </c>
      <c r="AH20" s="5" t="n">
        <f aca="false">IF(AC20&gt;0,MOD(DEGREES(ACOS(((SIN(RADIANS(dados!$B$4))*COS(RADIANS(AD20)))-SIN(RADIANS(T20)))/(COS(RADIANS(dados!$B$4))*SIN(RADIANS(AD20)))))+180,360),MOD(540-DEGREES(ACOS(((SIN(RADIANS(dados!$B$4))*COS(RADIANS(AD20)))-SIN(RADIANS(T20)))/(COS(RADIANS(dados!$B$4))*SIN(RADIANS(AD20))))),360))</f>
        <v>103.52057587101</v>
      </c>
      <c r="AI20" s="5" t="n">
        <f aca="false">TAN(RADIANS(AG20))</f>
        <v>-2.67108327090587</v>
      </c>
      <c r="AJ20" s="5" t="n">
        <f aca="false">dados!$B$20/calculos!AI20</f>
        <v>-0.39345538648616</v>
      </c>
      <c r="AK20" s="5" t="n">
        <f aca="false">AJ20*COS(RADIANS(180-AG20))</f>
        <v>0.137951079298531</v>
      </c>
      <c r="AL20" s="5" t="n">
        <f aca="false">ABS(AK20)</f>
        <v>0.137951079298531</v>
      </c>
      <c r="AM20" s="5" t="n">
        <f aca="false">IF((E20&gt;Y20)*AND(E20&lt;Z20),AL20,0)</f>
        <v>0</v>
      </c>
      <c r="AN20" s="21" t="n">
        <f aca="false">E20</f>
        <v>0.0791666666666667</v>
      </c>
    </row>
    <row r="21" customFormat="false" ht="15" hidden="false" customHeight="false" outlineLevel="0" collapsed="false">
      <c r="D21" s="20" t="n">
        <f aca="false">dados!$B$7</f>
        <v>44003</v>
      </c>
      <c r="E21" s="21" t="n">
        <f aca="false">E20+0.1/24</f>
        <v>0.0833333333333333</v>
      </c>
      <c r="F21" s="22" t="n">
        <f aca="false">D21+2415018.5+E21-dados!$B$6/24</f>
        <v>2459021.70833333</v>
      </c>
      <c r="G21" s="23" t="n">
        <f aca="false">(F21-2451545)/36525</f>
        <v>0.204701117955742</v>
      </c>
      <c r="I21" s="5" t="n">
        <f aca="false">MOD(280.46646+G21*(36000.76983 + G21*0.0003032),360)</f>
        <v>89.8643041732121</v>
      </c>
      <c r="J21" s="5" t="n">
        <f aca="false">357.52911+G21*(35999.05029 - 0.0001537*G21)</f>
        <v>7726.57494326757</v>
      </c>
      <c r="K21" s="5" t="n">
        <f aca="false">0.016708634-G21*(0.000042037+0.0000001267*G21)</f>
        <v>0.0167000236700517</v>
      </c>
      <c r="L21" s="5" t="n">
        <f aca="false">SIN(RADIANS(J21))*(1.914602-G21*(0.004817+0.000014*G21))+SIN(RADIANS(2*J21))*(0.019993-0.000101*G21)+SIN(RADIANS(3*J21))*0.000289</f>
        <v>0.435456556250236</v>
      </c>
      <c r="M21" s="5" t="n">
        <f aca="false">I21+L21</f>
        <v>90.2997607294623</v>
      </c>
      <c r="N21" s="5" t="n">
        <f aca="false">J21+L21</f>
        <v>7727.01039982382</v>
      </c>
      <c r="O21" s="5" t="n">
        <f aca="false">(1.000001018*(1-K21*K21))/(1+K21*COS(RADIANS(N21)))</f>
        <v>1.01625939570422</v>
      </c>
      <c r="P21" s="5" t="n">
        <f aca="false">M21-0.00569-0.00478*SIN(RADIANS(125.04-1934.136*G21))</f>
        <v>90.2892912929877</v>
      </c>
      <c r="Q21" s="5" t="n">
        <f aca="false">23+(26+((21.448-G21*(46.815+G21*(0.00059-G21*0.001813))))/60)/60</f>
        <v>23.4366291411087</v>
      </c>
      <c r="R21" s="5" t="n">
        <f aca="false">Q21+0.00256*COS(RADIANS(125.04-1934.136*G21))</f>
        <v>23.4366684494713</v>
      </c>
      <c r="S21" s="5" t="n">
        <f aca="false">DEGREES(ATAN2(COS(RADIANS(P21)),COS(RADIANS(R21))*SIN(RADIANS(P21))))</f>
        <v>90.3153032656196</v>
      </c>
      <c r="T21" s="5" t="n">
        <f aca="false">DEGREES(ASIN(SIN(RADIANS(R21))*SIN(RADIANS(P21))))</f>
        <v>23.4363518541904</v>
      </c>
      <c r="U21" s="5" t="n">
        <f aca="false">TAN(RADIANS(R21/2))*TAN(RADIANS(R21/2))</f>
        <v>0.043024625520248</v>
      </c>
      <c r="V21" s="5" t="n">
        <f aca="false">4*DEGREES(U21*SIN(2*RADIANS(I21))-2*K21*SIN(RADIANS(J21))+4*K21*U21*SIN(RADIANS(J21))*COS(2*RADIANS(I21))-0.5*U21*U21*SIN(4*RADIANS(I21))-1.25*K21*K21*SIN(2*RADIANS(J21)))</f>
        <v>-1.84534899779683</v>
      </c>
      <c r="W21" s="5" t="n">
        <f aca="false">DEGREES(ACOS(COS(RADIANS(90.833))/(COS(RADIANS(dados!$B$4))*COS(RADIANS(T21)))-TAN(RADIANS(dados!$B$4))*TAN(RADIANS(T21))))</f>
        <v>76.5688090717413</v>
      </c>
      <c r="X21" s="21" t="n">
        <f aca="false">(720-4*dados!$B$5-V21+dados!$B$6*60)/1440</f>
        <v>0.518587047915137</v>
      </c>
      <c r="Y21" s="21" t="n">
        <f aca="false">X21-W21*4/1440</f>
        <v>0.305895911604734</v>
      </c>
      <c r="Z21" s="21" t="n">
        <f aca="false">X21+W21*4/1440</f>
        <v>0.731278184225521</v>
      </c>
      <c r="AA21" s="24" t="n">
        <f aca="false">8*W21</f>
        <v>612.55047257393</v>
      </c>
      <c r="AB21" s="5" t="n">
        <f aca="false">MOD(E21*1440+V21+4*dados!$B$5-60*dados!$B$6,1440)</f>
        <v>93.2346510022032</v>
      </c>
      <c r="AC21" s="5" t="n">
        <f aca="false">IF(AB21/4&lt;0,AB21/4+180,AB21/4-180)</f>
        <v>-156.691337249449</v>
      </c>
      <c r="AD21" s="5" t="n">
        <f aca="false">DEGREES(ACOS(SIN(RADIANS(dados!$B$4))*SIN(RADIANS(T21))+COS(RADIANS(dados!$B$4))*COS(RADIANS(T21))*COS(RADIANS(AC21))))</f>
        <v>158.210933457183</v>
      </c>
      <c r="AE21" s="5" t="n">
        <f aca="false">90-AD21</f>
        <v>-68.2109334571833</v>
      </c>
      <c r="AF21" s="5" t="n">
        <f aca="false">IF(AE21&gt;85,0,IF(AE21&gt;5,58.1/TAN(RADIANS(AE21))-0.07/POWER(TAN(RADIANS(AE21)),3)+0.000086/POWER(TAN(RADIANS(AE21)),5),IF(AE21&gt;-0.575,1735+AE21*(-518.2+AE21*(103.4+AE21*(-12.79+AE21*0.711))),-20.772/TAN(RADIANS(AE21)))))/3600</f>
        <v>0.00230655824157674</v>
      </c>
      <c r="AG21" s="5" t="n">
        <f aca="false">AE21+AF21</f>
        <v>-68.2086268989418</v>
      </c>
      <c r="AH21" s="5" t="n">
        <f aca="false">IF(AC21&gt;0,MOD(DEGREES(ACOS(((SIN(RADIANS(dados!$B$4))*COS(RADIANS(AD21)))-SIN(RADIANS(T21)))/(COS(RADIANS(dados!$B$4))*SIN(RADIANS(AD21)))))+180,360),MOD(540-DEGREES(ACOS(((SIN(RADIANS(dados!$B$4))*COS(RADIANS(AD21)))-SIN(RADIANS(T21)))/(COS(RADIANS(dados!$B$4))*SIN(RADIANS(AD21))))),360))</f>
        <v>102.028080591517</v>
      </c>
      <c r="AI21" s="5" t="n">
        <f aca="false">TAN(RADIANS(AG21))</f>
        <v>-2.50127052417153</v>
      </c>
      <c r="AJ21" s="5" t="n">
        <f aca="false">dados!$B$20/calculos!AI21</f>
        <v>-0.420167307188446</v>
      </c>
      <c r="AK21" s="5" t="n">
        <f aca="false">AJ21*COS(RADIANS(180-AG21))</f>
        <v>0.155977882256404</v>
      </c>
      <c r="AL21" s="5" t="n">
        <f aca="false">ABS(AK21)</f>
        <v>0.155977882256404</v>
      </c>
      <c r="AM21" s="5" t="n">
        <f aca="false">IF((E21&gt;Y21)*AND(E21&lt;Z21),AL21,0)</f>
        <v>0</v>
      </c>
      <c r="AN21" s="21" t="n">
        <f aca="false">E21</f>
        <v>0.0833333333333333</v>
      </c>
    </row>
    <row r="22" customFormat="false" ht="15" hidden="false" customHeight="false" outlineLevel="0" collapsed="false">
      <c r="D22" s="20" t="n">
        <f aca="false">dados!$B$7</f>
        <v>44003</v>
      </c>
      <c r="E22" s="21" t="n">
        <f aca="false">E21+0.1/24</f>
        <v>0.0875</v>
      </c>
      <c r="F22" s="22" t="n">
        <f aca="false">D22+2415018.5+E22-dados!$B$6/24</f>
        <v>2459021.7125</v>
      </c>
      <c r="G22" s="23" t="n">
        <f aca="false">(F22-2451545)/36525</f>
        <v>0.204701232032852</v>
      </c>
      <c r="I22" s="5" t="n">
        <f aca="false">MOD(280.46646+G22*(36000.76983 + G22*0.0003032),360)</f>
        <v>89.8684110369804</v>
      </c>
      <c r="J22" s="5" t="n">
        <f aca="false">357.52911+G22*(35999.05029 - 0.0001537*G22)</f>
        <v>7726.57904993516</v>
      </c>
      <c r="K22" s="5" t="n">
        <f aca="false">0.016708634-G22*(0.000042037+0.0000001267*G22)</f>
        <v>0.0167000236652503</v>
      </c>
      <c r="L22" s="5" t="n">
        <f aca="false">SIN(RADIANS(J22))*(1.914602-G22*(0.004817+0.000014*G22))+SIN(RADIANS(2*J22))*(0.019993-0.000101*G22)+SIN(RADIANS(3*J22))*0.000289</f>
        <v>0.435325651820815</v>
      </c>
      <c r="M22" s="5" t="n">
        <f aca="false">I22+L22</f>
        <v>90.3037366888013</v>
      </c>
      <c r="N22" s="5" t="n">
        <f aca="false">J22+L22</f>
        <v>7727.01437558698</v>
      </c>
      <c r="O22" s="5" t="n">
        <f aca="false">(1.000001018*(1-K22*K22))/(1+K22*COS(RADIANS(N22)))</f>
        <v>1.01625966474524</v>
      </c>
      <c r="P22" s="5" t="n">
        <f aca="false">M22-0.00569-0.00478*SIN(RADIANS(125.04-1934.136*G22))</f>
        <v>90.2932672526093</v>
      </c>
      <c r="Q22" s="5" t="n">
        <f aca="false">23+(26+((21.448-G22*(46.815+G22*(0.00059-G22*0.001813))))/60)/60</f>
        <v>23.4366291396252</v>
      </c>
      <c r="R22" s="5" t="n">
        <f aca="false">Q22+0.00256*COS(RADIANS(125.04-1934.136*G22))</f>
        <v>23.436668457845</v>
      </c>
      <c r="S22" s="5" t="n">
        <f aca="false">DEGREES(ATAN2(COS(RADIANS(P22)),COS(RADIANS(R22))*SIN(RADIANS(P22))))</f>
        <v>90.3196367142998</v>
      </c>
      <c r="T22" s="5" t="n">
        <f aca="false">DEGREES(ASIN(SIN(RADIANS(R22))*SIN(RADIANS(P22))))</f>
        <v>23.4363431003516</v>
      </c>
      <c r="U22" s="5" t="n">
        <f aca="false">TAN(RADIANS(R22/2))*TAN(RADIANS(R22/2))</f>
        <v>0.0430246255518669</v>
      </c>
      <c r="V22" s="5" t="n">
        <f aca="false">4*DEGREES(U22*SIN(2*RADIANS(I22))-2*K22*SIN(RADIANS(J22))+4*K22*U22*SIN(RADIANS(J22))*COS(2*RADIANS(I22))-0.5*U22*U22*SIN(4*RADIANS(I22))-1.25*K22*K22*SIN(2*RADIANS(J22)))</f>
        <v>-1.84625410404138</v>
      </c>
      <c r="W22" s="5" t="n">
        <f aca="false">DEGREES(ACOS(COS(RADIANS(90.833))/(COS(RADIANS(dados!$B$4))*COS(RADIANS(T22)))-TAN(RADIANS(dados!$B$4))*TAN(RADIANS(T22))))</f>
        <v>76.5688151803871</v>
      </c>
      <c r="X22" s="21" t="n">
        <f aca="false">(720-4*dados!$B$5-V22+dados!$B$6*60)/1440</f>
        <v>0.51858767646114</v>
      </c>
      <c r="Y22" s="21" t="n">
        <f aca="false">X22-W22*4/1440</f>
        <v>0.30589652318228</v>
      </c>
      <c r="Z22" s="21" t="n">
        <f aca="false">X22+W22*4/1440</f>
        <v>0.731278829739988</v>
      </c>
      <c r="AA22" s="24" t="n">
        <f aca="false">8*W22</f>
        <v>612.550521443097</v>
      </c>
      <c r="AB22" s="5" t="n">
        <f aca="false">MOD(E22*1440+V22+4*dados!$B$5-60*dados!$B$6,1440)</f>
        <v>99.2337458959586</v>
      </c>
      <c r="AC22" s="5" t="n">
        <f aca="false">IF(AB22/4&lt;0,AB22/4+180,AB22/4-180)</f>
        <v>-155.19156352601</v>
      </c>
      <c r="AD22" s="5" t="n">
        <f aca="false">DEGREES(ACOS(SIN(RADIANS(dados!$B$4))*SIN(RADIANS(T22))+COS(RADIANS(dados!$B$4))*COS(RADIANS(T22))*COS(RADIANS(AC22))))</f>
        <v>156.937833035767</v>
      </c>
      <c r="AE22" s="5" t="n">
        <f aca="false">90-AD22</f>
        <v>-66.937833035767</v>
      </c>
      <c r="AF22" s="5" t="n">
        <f aca="false">IF(AE22&gt;85,0,IF(AE22&gt;5,58.1/TAN(RADIANS(AE22))-0.07/POWER(TAN(RADIANS(AE22)),3)+0.000086/POWER(TAN(RADIANS(AE22)),5),IF(AE22&gt;-0.575,1735+AE22*(-518.2+AE22*(103.4+AE22*(-12.79+AE22*0.711))),-20.772/TAN(RADIANS(AE22)))))/3600</f>
        <v>0.00245661167172305</v>
      </c>
      <c r="AG22" s="5" t="n">
        <f aca="false">AE22+AF22</f>
        <v>-66.9353764240953</v>
      </c>
      <c r="AH22" s="5" t="n">
        <f aca="false">IF(AC22&gt;0,MOD(DEGREES(ACOS(((SIN(RADIANS(dados!$B$4))*COS(RADIANS(AD22)))-SIN(RADIANS(T22)))/(COS(RADIANS(dados!$B$4))*SIN(RADIANS(AD22)))))+180,360),MOD(540-DEGREES(ACOS(((SIN(RADIANS(dados!$B$4))*COS(RADIANS(AD22)))-SIN(RADIANS(T22)))/(COS(RADIANS(dados!$B$4))*SIN(RADIANS(AD22))))),360))</f>
        <v>100.658641463373</v>
      </c>
      <c r="AI22" s="5" t="n">
        <f aca="false">TAN(RADIANS(AG22))</f>
        <v>-2.34848418869509</v>
      </c>
      <c r="AJ22" s="5" t="n">
        <f aca="false">dados!$B$20/calculos!AI22</f>
        <v>-0.447502310532878</v>
      </c>
      <c r="AK22" s="5" t="n">
        <f aca="false">AJ22*COS(RADIANS(180-AG22))</f>
        <v>0.175317582724613</v>
      </c>
      <c r="AL22" s="5" t="n">
        <f aca="false">ABS(AK22)</f>
        <v>0.175317582724613</v>
      </c>
      <c r="AM22" s="5" t="n">
        <f aca="false">IF((E22&gt;Y22)*AND(E22&lt;Z22),AL22,0)</f>
        <v>0</v>
      </c>
      <c r="AN22" s="21" t="n">
        <f aca="false">E22</f>
        <v>0.0875</v>
      </c>
    </row>
    <row r="23" customFormat="false" ht="15" hidden="false" customHeight="false" outlineLevel="0" collapsed="false">
      <c r="D23" s="20" t="n">
        <f aca="false">dados!$B$7</f>
        <v>44003</v>
      </c>
      <c r="E23" s="21" t="n">
        <f aca="false">E22+0.1/24</f>
        <v>0.0916666666666667</v>
      </c>
      <c r="F23" s="22" t="n">
        <f aca="false">D23+2415018.5+E23-dados!$B$6/24</f>
        <v>2459021.71666667</v>
      </c>
      <c r="G23" s="23" t="n">
        <f aca="false">(F23-2451545)/36525</f>
        <v>0.204701346109974</v>
      </c>
      <c r="I23" s="5" t="n">
        <f aca="false">MOD(280.46646+G23*(36000.76983 + G23*0.0003032),360)</f>
        <v>89.8725179012099</v>
      </c>
      <c r="J23" s="5" t="n">
        <f aca="false">357.52911+G23*(35999.05029 - 0.0001537*G23)</f>
        <v>7726.58315660321</v>
      </c>
      <c r="K23" s="5" t="n">
        <f aca="false">0.016708634-G23*(0.000042037+0.0000001267*G23)</f>
        <v>0.0167000236604489</v>
      </c>
      <c r="L23" s="5" t="n">
        <f aca="false">SIN(RADIANS(J23))*(1.914602-G23*(0.004817+0.000014*G23))+SIN(RADIANS(2*J23))*(0.019993-0.000101*G23)+SIN(RADIANS(3*J23))*0.000289</f>
        <v>0.435194745271693</v>
      </c>
      <c r="M23" s="5" t="n">
        <f aca="false">I23+L23</f>
        <v>90.3077126464816</v>
      </c>
      <c r="N23" s="5" t="n">
        <f aca="false">J23+L23</f>
        <v>7727.01835134848</v>
      </c>
      <c r="O23" s="5" t="n">
        <f aca="false">(1.000001018*(1-K23*K23))/(1+K23*COS(RADIANS(N23)))</f>
        <v>1.01625993370534</v>
      </c>
      <c r="P23" s="5" t="n">
        <f aca="false">M23-0.00569-0.00478*SIN(RADIANS(125.04-1934.136*G23))</f>
        <v>90.2972432105724</v>
      </c>
      <c r="Q23" s="5" t="n">
        <f aca="false">23+(26+((21.448-G23*(46.815+G23*(0.00059-G23*0.001813))))/60)/60</f>
        <v>23.4366291381418</v>
      </c>
      <c r="R23" s="5" t="n">
        <f aca="false">Q23+0.00256*COS(RADIANS(125.04-1934.136*G23))</f>
        <v>23.4366684662187</v>
      </c>
      <c r="S23" s="5" t="n">
        <f aca="false">DEGREES(ATAN2(COS(RADIANS(P23)),COS(RADIANS(R23))*SIN(RADIANS(P23))))</f>
        <v>90.3239701605944</v>
      </c>
      <c r="T23" s="5" t="n">
        <f aca="false">DEGREES(ASIN(SIN(RADIANS(R23))*SIN(RADIANS(P23))))</f>
        <v>23.4363342269141</v>
      </c>
      <c r="U23" s="5" t="n">
        <f aca="false">TAN(RADIANS(R23/2))*TAN(RADIANS(R23/2))</f>
        <v>0.0430246255834858</v>
      </c>
      <c r="V23" s="5" t="n">
        <f aca="false">4*DEGREES(U23*SIN(2*RADIANS(I23))-2*K23*SIN(RADIANS(J23))+4*K23*U23*SIN(RADIANS(J23))*COS(2*RADIANS(I23))-0.5*U23*U23*SIN(4*RADIANS(I23))-1.25*K23*K23*SIN(2*RADIANS(J23)))</f>
        <v>-1.84715919910731</v>
      </c>
      <c r="W23" s="5" t="n">
        <f aca="false">DEGREES(ACOS(COS(RADIANS(90.833))/(COS(RADIANS(dados!$B$4))*COS(RADIANS(T23)))-TAN(RADIANS(dados!$B$4))*TAN(RADIANS(T23))))</f>
        <v>76.5688213724909</v>
      </c>
      <c r="X23" s="21" t="n">
        <f aca="false">(720-4*dados!$B$5-V23+dados!$B$6*60)/1440</f>
        <v>0.51858830499938</v>
      </c>
      <c r="Y23" s="21" t="n">
        <f aca="false">X23-W23*4/1440</f>
        <v>0.305897134520232</v>
      </c>
      <c r="Z23" s="21" t="n">
        <f aca="false">X23+W23*4/1440</f>
        <v>0.731279475478519</v>
      </c>
      <c r="AA23" s="24" t="n">
        <f aca="false">8*W23</f>
        <v>612.550570979927</v>
      </c>
      <c r="AB23" s="5" t="n">
        <f aca="false">MOD(E23*1440+V23+4*dados!$B$5-60*dados!$B$6,1440)</f>
        <v>105.232840800893</v>
      </c>
      <c r="AC23" s="5" t="n">
        <f aca="false">IF(AB23/4&lt;0,AB23/4+180,AB23/4-180)</f>
        <v>-153.691789799777</v>
      </c>
      <c r="AD23" s="5" t="n">
        <f aca="false">DEGREES(ACOS(SIN(RADIANS(dados!$B$4))*SIN(RADIANS(T23))+COS(RADIANS(dados!$B$4))*COS(RADIANS(T23))*COS(RADIANS(AC23))))</f>
        <v>155.659203344802</v>
      </c>
      <c r="AE23" s="5" t="n">
        <f aca="false">90-AD23</f>
        <v>-65.6592033448019</v>
      </c>
      <c r="AF23" s="5" t="n">
        <f aca="false">IF(AE23&gt;85,0,IF(AE23&gt;5,58.1/TAN(RADIANS(AE23))-0.07/POWER(TAN(RADIANS(AE23)),3)+0.000086/POWER(TAN(RADIANS(AE23)),5),IF(AE23&gt;-0.575,1735+AE23*(-518.2+AE23*(103.4+AE23*(-12.79+AE23*0.711))),-20.772/TAN(RADIANS(AE23)))))/3600</f>
        <v>0.0026102025159553</v>
      </c>
      <c r="AG23" s="5" t="n">
        <f aca="false">AE23+AF23</f>
        <v>-65.656593142286</v>
      </c>
      <c r="AH23" s="5" t="n">
        <f aca="false">IF(AC23&gt;0,MOD(DEGREES(ACOS(((SIN(RADIANS(dados!$B$4))*COS(RADIANS(AD23)))-SIN(RADIANS(T23)))/(COS(RADIANS(dados!$B$4))*SIN(RADIANS(AD23)))))+180,360),MOD(540-DEGREES(ACOS(((SIN(RADIANS(dados!$B$4))*COS(RADIANS(AD23)))-SIN(RADIANS(T23)))/(COS(RADIANS(dados!$B$4))*SIN(RADIANS(AD23))))),360))</f>
        <v>99.393120678916</v>
      </c>
      <c r="AI23" s="5" t="n">
        <f aca="false">TAN(RADIANS(AG23))</f>
        <v>-2.21028830233326</v>
      </c>
      <c r="AJ23" s="5" t="n">
        <f aca="false">dados!$B$20/calculos!AI23</f>
        <v>-0.475481908663935</v>
      </c>
      <c r="AK23" s="5" t="n">
        <f aca="false">AJ23*COS(RADIANS(180-AG23))</f>
        <v>0.195995883607083</v>
      </c>
      <c r="AL23" s="5" t="n">
        <f aca="false">ABS(AK23)</f>
        <v>0.195995883607083</v>
      </c>
      <c r="AM23" s="5" t="n">
        <f aca="false">IF((E23&gt;Y23)*AND(E23&lt;Z23),AL23,0)</f>
        <v>0</v>
      </c>
      <c r="AN23" s="21" t="n">
        <f aca="false">E23</f>
        <v>0.0916666666666667</v>
      </c>
    </row>
    <row r="24" customFormat="false" ht="15" hidden="false" customHeight="false" outlineLevel="0" collapsed="false">
      <c r="D24" s="20" t="n">
        <f aca="false">dados!$B$7</f>
        <v>44003</v>
      </c>
      <c r="E24" s="21" t="n">
        <f aca="false">E23+0.1/24</f>
        <v>0.0958333333333333</v>
      </c>
      <c r="F24" s="22" t="n">
        <f aca="false">D24+2415018.5+E24-dados!$B$6/24</f>
        <v>2459021.72083333</v>
      </c>
      <c r="G24" s="23" t="n">
        <f aca="false">(F24-2451545)/36525</f>
        <v>0.204701460187083</v>
      </c>
      <c r="I24" s="5" t="n">
        <f aca="false">MOD(280.46646+G24*(36000.76983 + G24*0.0003032),360)</f>
        <v>89.8766247649801</v>
      </c>
      <c r="J24" s="5" t="n">
        <f aca="false">357.52911+G24*(35999.05029 - 0.0001537*G24)</f>
        <v>7726.58726327079</v>
      </c>
      <c r="K24" s="5" t="n">
        <f aca="false">0.016708634-G24*(0.000042037+0.0000001267*G24)</f>
        <v>0.0167000236556476</v>
      </c>
      <c r="L24" s="5" t="n">
        <f aca="false">SIN(RADIANS(J24))*(1.914602-G24*(0.004817+0.000014*G24))+SIN(RADIANS(2*J24))*(0.019993-0.000101*G24)+SIN(RADIANS(3*J24))*0.000289</f>
        <v>0.435063836632888</v>
      </c>
      <c r="M24" s="5" t="n">
        <f aca="false">I24+L24</f>
        <v>90.311688601613</v>
      </c>
      <c r="N24" s="5" t="n">
        <f aca="false">J24+L24</f>
        <v>7727.02232710743</v>
      </c>
      <c r="O24" s="5" t="n">
        <f aca="false">(1.000001018*(1-K24*K24))/(1+K24*COS(RADIANS(N24)))</f>
        <v>1.01626020258447</v>
      </c>
      <c r="P24" s="5" t="n">
        <f aca="false">M24-0.00569-0.00478*SIN(RADIANS(125.04-1934.136*G24))</f>
        <v>90.3012191659866</v>
      </c>
      <c r="Q24" s="5" t="n">
        <f aca="false">23+(26+((21.448-G24*(46.815+G24*(0.00059-G24*0.001813))))/60)/60</f>
        <v>23.4366291366583</v>
      </c>
      <c r="R24" s="5" t="n">
        <f aca="false">Q24+0.00256*COS(RADIANS(125.04-1934.136*G24))</f>
        <v>23.4366684745923</v>
      </c>
      <c r="S24" s="5" t="n">
        <f aca="false">DEGREES(ATAN2(COS(RADIANS(P24)),COS(RADIANS(R24))*SIN(RADIANS(P24))))</f>
        <v>90.3283036035252</v>
      </c>
      <c r="T24" s="5" t="n">
        <f aca="false">DEGREES(ASIN(SIN(RADIANS(R24))*SIN(RADIANS(P24))))</f>
        <v>23.4363252338801</v>
      </c>
      <c r="U24" s="5" t="n">
        <f aca="false">TAN(RADIANS(R24/2))*TAN(RADIANS(R24/2))</f>
        <v>0.0430246256151047</v>
      </c>
      <c r="V24" s="5" t="n">
        <f aca="false">4*DEGREES(U24*SIN(2*RADIANS(I24))-2*K24*SIN(RADIANS(J24))+4*K24*U24*SIN(RADIANS(J24))*COS(2*RADIANS(I24))-0.5*U24*U24*SIN(4*RADIANS(I24))-1.25*K24*K24*SIN(2*RADIANS(J24)))</f>
        <v>-1.8480642827635</v>
      </c>
      <c r="W24" s="5" t="n">
        <f aca="false">DEGREES(ACOS(COS(RADIANS(90.833))/(COS(RADIANS(dados!$B$4))*COS(RADIANS(T24)))-TAN(RADIANS(dados!$B$4))*TAN(RADIANS(T24))))</f>
        <v>76.5688276480511</v>
      </c>
      <c r="X24" s="21" t="n">
        <f aca="false">(720-4*dados!$B$5-V24+dados!$B$6*60)/1440</f>
        <v>0.518588933529697</v>
      </c>
      <c r="Y24" s="21" t="n">
        <f aca="false">X24-W24*4/1440</f>
        <v>0.305897745618437</v>
      </c>
      <c r="Z24" s="21" t="n">
        <f aca="false">X24+W24*4/1440</f>
        <v>0.731280121440949</v>
      </c>
      <c r="AA24" s="24" t="n">
        <f aca="false">8*W24</f>
        <v>612.550621184409</v>
      </c>
      <c r="AB24" s="5" t="n">
        <f aca="false">MOD(E24*1440+V24+4*dados!$B$5-60*dados!$B$6,1440)</f>
        <v>111.231935717237</v>
      </c>
      <c r="AC24" s="5" t="n">
        <f aca="false">IF(AB24/4&lt;0,AB24/4+180,AB24/4-180)</f>
        <v>-152.192016070691</v>
      </c>
      <c r="AD24" s="5" t="n">
        <f aca="false">DEGREES(ACOS(SIN(RADIANS(dados!$B$4))*SIN(RADIANS(T24))+COS(RADIANS(dados!$B$4))*COS(RADIANS(T24))*COS(RADIANS(AC24))))</f>
        <v>154.376050377474</v>
      </c>
      <c r="AE24" s="5" t="n">
        <f aca="false">90-AD24</f>
        <v>-64.3760503774741</v>
      </c>
      <c r="AF24" s="5" t="n">
        <f aca="false">IF(AE24&gt;85,0,IF(AE24&gt;5,58.1/TAN(RADIANS(AE24))-0.07/POWER(TAN(RADIANS(AE24)),3)+0.000086/POWER(TAN(RADIANS(AE24)),5),IF(AE24&gt;-0.575,1735+AE24*(-518.2+AE24*(103.4+AE24*(-12.79+AE24*0.711))),-20.772/TAN(RADIANS(AE24)))))/3600</f>
        <v>0.00276748690126782</v>
      </c>
      <c r="AG24" s="5" t="n">
        <f aca="false">AE24+AF24</f>
        <v>-64.3732828905729</v>
      </c>
      <c r="AH24" s="5" t="n">
        <f aca="false">IF(AC24&gt;0,MOD(DEGREES(ACOS(((SIN(RADIANS(dados!$B$4))*COS(RADIANS(AD24)))-SIN(RADIANS(T24)))/(COS(RADIANS(dados!$B$4))*SIN(RADIANS(AD24)))))+180,360),MOD(540-DEGREES(ACOS(((SIN(RADIANS(dados!$B$4))*COS(RADIANS(AD24)))-SIN(RADIANS(T24)))/(COS(RADIANS(dados!$B$4))*SIN(RADIANS(AD24))))),360))</f>
        <v>98.2159703182526</v>
      </c>
      <c r="AI24" s="5" t="n">
        <f aca="false">TAN(RADIANS(AG24))</f>
        <v>-2.08466581147021</v>
      </c>
      <c r="AJ24" s="5" t="n">
        <f aca="false">dados!$B$20/calculos!AI24</f>
        <v>-0.504134569151782</v>
      </c>
      <c r="AK24" s="5" t="n">
        <f aca="false">AJ24*COS(RADIANS(180-AG24))</f>
        <v>0.218041340754164</v>
      </c>
      <c r="AL24" s="5" t="n">
        <f aca="false">ABS(AK24)</f>
        <v>0.218041340754164</v>
      </c>
      <c r="AM24" s="5" t="n">
        <f aca="false">IF((E24&gt;Y24)*AND(E24&lt;Z24),AL24,0)</f>
        <v>0</v>
      </c>
      <c r="AN24" s="21" t="n">
        <f aca="false">E24</f>
        <v>0.0958333333333333</v>
      </c>
    </row>
    <row r="25" customFormat="false" ht="15" hidden="false" customHeight="false" outlineLevel="0" collapsed="false">
      <c r="D25" s="20" t="n">
        <f aca="false">dados!$B$7</f>
        <v>44003</v>
      </c>
      <c r="E25" s="21" t="n">
        <f aca="false">E24+0.1/24</f>
        <v>0.1</v>
      </c>
      <c r="F25" s="22" t="n">
        <f aca="false">D25+2415018.5+E25-dados!$B$6/24</f>
        <v>2459021.725</v>
      </c>
      <c r="G25" s="23" t="n">
        <f aca="false">(F25-2451545)/36525</f>
        <v>0.204701574264205</v>
      </c>
      <c r="I25" s="5" t="n">
        <f aca="false">MOD(280.46646+G25*(36000.76983 + G25*0.0003032),360)</f>
        <v>89.8807316292096</v>
      </c>
      <c r="J25" s="5" t="n">
        <f aca="false">357.52911+G25*(35999.05029 - 0.0001537*G25)</f>
        <v>7726.59136993884</v>
      </c>
      <c r="K25" s="5" t="n">
        <f aca="false">0.016708634-G25*(0.000042037+0.0000001267*G25)</f>
        <v>0.0167000236508462</v>
      </c>
      <c r="L25" s="5" t="n">
        <f aca="false">SIN(RADIANS(J25))*(1.914602-G25*(0.004817+0.000014*G25))+SIN(RADIANS(2*J25))*(0.019993-0.000101*G25)+SIN(RADIANS(3*J25))*0.000289</f>
        <v>0.434932925875704</v>
      </c>
      <c r="M25" s="5" t="n">
        <f aca="false">I25+L25</f>
        <v>90.3156645550853</v>
      </c>
      <c r="N25" s="5" t="n">
        <f aca="false">J25+L25</f>
        <v>7727.02630286472</v>
      </c>
      <c r="O25" s="5" t="n">
        <f aca="false">(1.000001018*(1-K25*K25))/(1+K25*COS(RADIANS(N25)))</f>
        <v>1.01626047138267</v>
      </c>
      <c r="P25" s="5" t="n">
        <f aca="false">M25-0.00569-0.00478*SIN(RADIANS(125.04-1934.136*G25))</f>
        <v>90.3051951197418</v>
      </c>
      <c r="Q25" s="5" t="n">
        <f aca="false">23+(26+((21.448-G25*(46.815+G25*(0.00059-G25*0.001813))))/60)/60</f>
        <v>23.4366291351748</v>
      </c>
      <c r="R25" s="5" t="n">
        <f aca="false">Q25+0.00256*COS(RADIANS(125.04-1934.136*G25))</f>
        <v>23.436668482966</v>
      </c>
      <c r="S25" s="5" t="n">
        <f aca="false">DEGREES(ATAN2(COS(RADIANS(P25)),COS(RADIANS(R25))*SIN(RADIANS(P25))))</f>
        <v>90.3326370440542</v>
      </c>
      <c r="T25" s="5" t="n">
        <f aca="false">DEGREES(ASIN(SIN(RADIANS(R25))*SIN(RADIANS(P25))))</f>
        <v>23.4363161212478</v>
      </c>
      <c r="U25" s="5" t="n">
        <f aca="false">TAN(RADIANS(R25/2))*TAN(RADIANS(R25/2))</f>
        <v>0.0430246256467236</v>
      </c>
      <c r="V25" s="5" t="n">
        <f aca="false">4*DEGREES(U25*SIN(2*RADIANS(I25))-2*K25*SIN(RADIANS(J25))+4*K25*U25*SIN(RADIANS(J25))*COS(2*RADIANS(I25))-0.5*U25*U25*SIN(4*RADIANS(I25))-1.25*K25*K25*SIN(2*RADIANS(J25)))</f>
        <v>-1.84896935518372</v>
      </c>
      <c r="W25" s="5" t="n">
        <f aca="false">DEGREES(ACOS(COS(RADIANS(90.833))/(COS(RADIANS(dados!$B$4))*COS(RADIANS(T25)))-TAN(RADIANS(dados!$B$4))*TAN(RADIANS(T25))))</f>
        <v>76.568834007069</v>
      </c>
      <c r="X25" s="21" t="n">
        <f aca="false">(720-4*dados!$B$5-V25+dados!$B$6*60)/1440</f>
        <v>0.518589562052211</v>
      </c>
      <c r="Y25" s="21" t="n">
        <f aca="false">X25-W25*4/1440</f>
        <v>0.305898356477014</v>
      </c>
      <c r="Z25" s="21" t="n">
        <f aca="false">X25+W25*4/1440</f>
        <v>0.731280767627396</v>
      </c>
      <c r="AA25" s="24" t="n">
        <f aca="false">8*W25</f>
        <v>612.550672056552</v>
      </c>
      <c r="AB25" s="5" t="n">
        <f aca="false">MOD(E25*1440+V25+4*dados!$B$5-60*dados!$B$6,1440)</f>
        <v>117.231030644816</v>
      </c>
      <c r="AC25" s="5" t="n">
        <f aca="false">IF(AB25/4&lt;0,AB25/4+180,AB25/4-180)</f>
        <v>-150.692242338796</v>
      </c>
      <c r="AD25" s="5" t="n">
        <f aca="false">DEGREES(ACOS(SIN(RADIANS(dados!$B$4))*SIN(RADIANS(T25))+COS(RADIANS(dados!$B$4))*COS(RADIANS(T25))*COS(RADIANS(AC25))))</f>
        <v>153.089202455294</v>
      </c>
      <c r="AE25" s="5" t="n">
        <f aca="false">90-AD25</f>
        <v>-63.0892024552944</v>
      </c>
      <c r="AF25" s="5" t="n">
        <f aca="false">IF(AE25&gt;85,0,IF(AE25&gt;5,58.1/TAN(RADIANS(AE25))-0.07/POWER(TAN(RADIANS(AE25)),3)+0.000086/POWER(TAN(RADIANS(AE25)),5),IF(AE25&gt;-0.575,1735+AE25*(-518.2+AE25*(103.4+AE25*(-12.79+AE25*0.711))),-20.772/TAN(RADIANS(AE25)))))/3600</f>
        <v>0.00292865544747978</v>
      </c>
      <c r="AG25" s="5" t="n">
        <f aca="false">AE25+AF25</f>
        <v>-63.0862737998469</v>
      </c>
      <c r="AH25" s="5" t="n">
        <f aca="false">IF(AC25&gt;0,MOD(DEGREES(ACOS(((SIN(RADIANS(dados!$B$4))*COS(RADIANS(AD25)))-SIN(RADIANS(T25)))/(COS(RADIANS(dados!$B$4))*SIN(RADIANS(AD25)))))+180,360),MOD(540-DEGREES(ACOS(((SIN(RADIANS(dados!$B$4))*COS(RADIANS(AD25)))-SIN(RADIANS(T25)))/(COS(RADIANS(dados!$B$4))*SIN(RADIANS(AD25))))),360))</f>
        <v>97.1144454284661</v>
      </c>
      <c r="AI25" s="5" t="n">
        <f aca="false">TAN(RADIANS(AG25))</f>
        <v>-1.96993788072263</v>
      </c>
      <c r="AJ25" s="5" t="n">
        <f aca="false">dados!$B$20/calculos!AI25</f>
        <v>-0.533495046201896</v>
      </c>
      <c r="AK25" s="5" t="n">
        <f aca="false">AJ25*COS(RADIANS(180-AG25))</f>
        <v>0.241485648091141</v>
      </c>
      <c r="AL25" s="5" t="n">
        <f aca="false">ABS(AK25)</f>
        <v>0.241485648091141</v>
      </c>
      <c r="AM25" s="5" t="n">
        <f aca="false">IF((E25&gt;Y25)*AND(E25&lt;Z25),AL25,0)</f>
        <v>0</v>
      </c>
      <c r="AN25" s="21" t="n">
        <f aca="false">E25</f>
        <v>0.1</v>
      </c>
    </row>
    <row r="26" customFormat="false" ht="15" hidden="false" customHeight="false" outlineLevel="0" collapsed="false">
      <c r="D26" s="20" t="n">
        <f aca="false">dados!$B$7</f>
        <v>44003</v>
      </c>
      <c r="E26" s="21" t="n">
        <f aca="false">E25+0.1/24</f>
        <v>0.104166666666667</v>
      </c>
      <c r="F26" s="22" t="n">
        <f aca="false">D26+2415018.5+E26-dados!$B$6/24</f>
        <v>2459021.72916667</v>
      </c>
      <c r="G26" s="23" t="n">
        <f aca="false">(F26-2451545)/36525</f>
        <v>0.204701688341314</v>
      </c>
      <c r="I26" s="5" t="n">
        <f aca="false">MOD(280.46646+G26*(36000.76983 + G26*0.0003032),360)</f>
        <v>89.8848384929797</v>
      </c>
      <c r="J26" s="5" t="n">
        <f aca="false">357.52911+G26*(35999.05029 - 0.0001537*G26)</f>
        <v>7726.59547660643</v>
      </c>
      <c r="K26" s="5" t="n">
        <f aca="false">0.016708634-G26*(0.000042037+0.0000001267*G26)</f>
        <v>0.0167000236460448</v>
      </c>
      <c r="L26" s="5" t="n">
        <f aca="false">SIN(RADIANS(J26))*(1.914602-G26*(0.004817+0.000014*G26))+SIN(RADIANS(2*J26))*(0.019993-0.000101*G26)+SIN(RADIANS(3*J26))*0.000289</f>
        <v>0.434802013030055</v>
      </c>
      <c r="M26" s="5" t="n">
        <f aca="false">I26+L26</f>
        <v>90.3196405060098</v>
      </c>
      <c r="N26" s="5" t="n">
        <f aca="false">J26+L26</f>
        <v>7727.03027861946</v>
      </c>
      <c r="O26" s="5" t="n">
        <f aca="false">(1.000001018*(1-K26*K26))/(1+K26*COS(RADIANS(N26)))</f>
        <v>1.0162607400999</v>
      </c>
      <c r="P26" s="5" t="n">
        <f aca="false">M26-0.00569-0.00478*SIN(RADIANS(125.04-1934.136*G26))</f>
        <v>90.3091710709493</v>
      </c>
      <c r="Q26" s="5" t="n">
        <f aca="false">23+(26+((21.448-G26*(46.815+G26*(0.00059-G26*0.001813))))/60)/60</f>
        <v>23.4366291336913</v>
      </c>
      <c r="R26" s="5" t="n">
        <f aca="false">Q26+0.00256*COS(RADIANS(125.04-1934.136*G26))</f>
        <v>23.4366684913397</v>
      </c>
      <c r="S26" s="5" t="n">
        <f aca="false">DEGREES(ATAN2(COS(RADIANS(P26)),COS(RADIANS(R26))*SIN(RADIANS(P26))))</f>
        <v>90.3369704812049</v>
      </c>
      <c r="T26" s="5" t="n">
        <f aca="false">DEGREES(ASIN(SIN(RADIANS(R26))*SIN(RADIANS(P26))))</f>
        <v>23.4363068890195</v>
      </c>
      <c r="U26" s="5" t="n">
        <f aca="false">TAN(RADIANS(R26/2))*TAN(RADIANS(R26/2))</f>
        <v>0.0430246256783425</v>
      </c>
      <c r="V26" s="5" t="n">
        <f aca="false">4*DEGREES(U26*SIN(2*RADIANS(I26))-2*K26*SIN(RADIANS(J26))+4*K26*U26*SIN(RADIANS(J26))*COS(2*RADIANS(I26))-0.5*U26*U26*SIN(4*RADIANS(I26))-1.25*K26*K26*SIN(2*RADIANS(J26)))</f>
        <v>-1.84987441613707</v>
      </c>
      <c r="W26" s="5" t="n">
        <f aca="false">DEGREES(ACOS(COS(RADIANS(90.833))/(COS(RADIANS(dados!$B$4))*COS(RADIANS(T26)))-TAN(RADIANS(dados!$B$4))*TAN(RADIANS(T26))))</f>
        <v>76.5688404495428</v>
      </c>
      <c r="X26" s="21" t="n">
        <f aca="false">(720-4*dados!$B$5-V26+dados!$B$6*60)/1440</f>
        <v>0.518590190566762</v>
      </c>
      <c r="Y26" s="21" t="n">
        <f aca="false">X26-W26*4/1440</f>
        <v>0.305898967095799</v>
      </c>
      <c r="Z26" s="21" t="n">
        <f aca="false">X26+W26*4/1440</f>
        <v>0.731281414037708</v>
      </c>
      <c r="AA26" s="24" t="n">
        <f aca="false">8*W26</f>
        <v>612.550723596342</v>
      </c>
      <c r="AB26" s="5" t="n">
        <f aca="false">MOD(E26*1440+V26+4*dados!$B$5-60*dados!$B$6,1440)</f>
        <v>123.230125583863</v>
      </c>
      <c r="AC26" s="5" t="n">
        <f aca="false">IF(AB26/4&lt;0,AB26/4+180,AB26/4-180)</f>
        <v>-149.192468604034</v>
      </c>
      <c r="AD26" s="5" t="n">
        <f aca="false">DEGREES(ACOS(SIN(RADIANS(dados!$B$4))*SIN(RADIANS(T26))+COS(RADIANS(dados!$B$4))*COS(RADIANS(T26))*COS(RADIANS(AC26))))</f>
        <v>151.799349688794</v>
      </c>
      <c r="AE26" s="5" t="n">
        <f aca="false">90-AD26</f>
        <v>-61.7993496887939</v>
      </c>
      <c r="AF26" s="5" t="n">
        <f aca="false">IF(AE26&gt;85,0,IF(AE26&gt;5,58.1/TAN(RADIANS(AE26))-0.07/POWER(TAN(RADIANS(AE26)),3)+0.000086/POWER(TAN(RADIANS(AE26)),5),IF(AE26&gt;-0.575,1735+AE26*(-518.2+AE26*(103.4+AE26*(-12.79+AE26*0.711))),-20.772/TAN(RADIANS(AE26)))))/3600</f>
        <v>0.00309393117392905</v>
      </c>
      <c r="AG26" s="5" t="n">
        <f aca="false">AE26+AF26</f>
        <v>-61.79625575762</v>
      </c>
      <c r="AH26" s="5" t="n">
        <f aca="false">IF(AC26&gt;0,MOD(DEGREES(ACOS(((SIN(RADIANS(dados!$B$4))*COS(RADIANS(AD26)))-SIN(RADIANS(T26)))/(COS(RADIANS(dados!$B$4))*SIN(RADIANS(AD26)))))+180,360),MOD(540-DEGREES(ACOS(((SIN(RADIANS(dados!$B$4))*COS(RADIANS(AD26)))-SIN(RADIANS(T26)))/(COS(RADIANS(dados!$B$4))*SIN(RADIANS(AD26))))),360))</f>
        <v>96.0780094365495</v>
      </c>
      <c r="AI26" s="5" t="n">
        <f aca="false">TAN(RADIANS(AG26))</f>
        <v>-1.86469950694178</v>
      </c>
      <c r="AJ26" s="5" t="n">
        <f aca="false">dados!$B$20/calculos!AI26</f>
        <v>-0.563603999882326</v>
      </c>
      <c r="AK26" s="5" t="n">
        <f aca="false">AJ26*COS(RADIANS(180-AG26))</f>
        <v>0.266363960086765</v>
      </c>
      <c r="AL26" s="5" t="n">
        <f aca="false">ABS(AK26)</f>
        <v>0.266363960086765</v>
      </c>
      <c r="AM26" s="5" t="n">
        <f aca="false">IF((E26&gt;Y26)*AND(E26&lt;Z26),AL26,0)</f>
        <v>0</v>
      </c>
      <c r="AN26" s="21" t="n">
        <f aca="false">E26</f>
        <v>0.104166666666667</v>
      </c>
    </row>
    <row r="27" customFormat="false" ht="15" hidden="false" customHeight="false" outlineLevel="0" collapsed="false">
      <c r="D27" s="20" t="n">
        <f aca="false">dados!$B$7</f>
        <v>44003</v>
      </c>
      <c r="E27" s="21" t="n">
        <f aca="false">E26+0.1/24</f>
        <v>0.108333333333333</v>
      </c>
      <c r="F27" s="22" t="n">
        <f aca="false">D27+2415018.5+E27-dados!$B$6/24</f>
        <v>2459021.73333333</v>
      </c>
      <c r="G27" s="23" t="n">
        <f aca="false">(F27-2451545)/36525</f>
        <v>0.204701802418437</v>
      </c>
      <c r="I27" s="5" t="n">
        <f aca="false">MOD(280.46646+G27*(36000.76983 + G27*0.0003032),360)</f>
        <v>89.8889453572074</v>
      </c>
      <c r="J27" s="5" t="n">
        <f aca="false">357.52911+G27*(35999.05029 - 0.0001537*G27)</f>
        <v>7726.59958327448</v>
      </c>
      <c r="K27" s="5" t="n">
        <f aca="false">0.016708634-G27*(0.000042037+0.0000001267*G27)</f>
        <v>0.0167000236412434</v>
      </c>
      <c r="L27" s="5" t="n">
        <f aca="false">SIN(RADIANS(J27))*(1.914602-G27*(0.004817+0.000014*G27))+SIN(RADIANS(2*J27))*(0.019993-0.000101*G27)+SIN(RADIANS(3*J27))*0.000289</f>
        <v>0.434671098067297</v>
      </c>
      <c r="M27" s="5" t="n">
        <f aca="false">I27+L27</f>
        <v>90.3236164552747</v>
      </c>
      <c r="N27" s="5" t="n">
        <f aca="false">J27+L27</f>
        <v>7727.03425437254</v>
      </c>
      <c r="O27" s="5" t="n">
        <f aca="false">(1.000001018*(1-K27*K27))/(1+K27*COS(RADIANS(N27)))</f>
        <v>1.01626100873621</v>
      </c>
      <c r="P27" s="5" t="n">
        <f aca="false">M27-0.00569-0.00478*SIN(RADIANS(125.04-1934.136*G27))</f>
        <v>90.3131470204972</v>
      </c>
      <c r="Q27" s="5" t="n">
        <f aca="false">23+(26+((21.448-G27*(46.815+G27*(0.00059-G27*0.001813))))/60)/60</f>
        <v>23.4366291322079</v>
      </c>
      <c r="R27" s="5" t="n">
        <f aca="false">Q27+0.00256*COS(RADIANS(125.04-1934.136*G27))</f>
        <v>23.4366684997134</v>
      </c>
      <c r="S27" s="5" t="n">
        <f aca="false">DEGREES(ATAN2(COS(RADIANS(P27)),COS(RADIANS(R27))*SIN(RADIANS(P27))))</f>
        <v>90.3413039159376</v>
      </c>
      <c r="T27" s="5" t="n">
        <f aca="false">DEGREES(ASIN(SIN(RADIANS(R27))*SIN(RADIANS(P27))))</f>
        <v>23.4362975371935</v>
      </c>
      <c r="U27" s="5" t="n">
        <f aca="false">TAN(RADIANS(R27/2))*TAN(RADIANS(R27/2))</f>
        <v>0.0430246257099614</v>
      </c>
      <c r="V27" s="5" t="n">
        <f aca="false">4*DEGREES(U27*SIN(2*RADIANS(I27))-2*K27*SIN(RADIANS(J27))+4*K27*U27*SIN(RADIANS(J27))*COS(2*RADIANS(I27))-0.5*U27*U27*SIN(4*RADIANS(I27))-1.25*K27*K27*SIN(2*RADIANS(J27)))</f>
        <v>-1.85077946579688</v>
      </c>
      <c r="W27" s="5" t="n">
        <f aca="false">DEGREES(ACOS(COS(RADIANS(90.833))/(COS(RADIANS(dados!$B$4))*COS(RADIANS(T27)))-TAN(RADIANS(dados!$B$4))*TAN(RADIANS(T27))))</f>
        <v>76.5688469754738</v>
      </c>
      <c r="X27" s="21" t="n">
        <f aca="false">(720-4*dados!$B$5-V27+dados!$B$6*60)/1440</f>
        <v>0.51859081907347</v>
      </c>
      <c r="Y27" s="21" t="n">
        <f aca="false">X27-W27*4/1440</f>
        <v>0.305899577474931</v>
      </c>
      <c r="Z27" s="21" t="n">
        <f aca="false">X27+W27*4/1440</f>
        <v>0.731282060672002</v>
      </c>
      <c r="AA27" s="24" t="n">
        <f aca="false">8*W27</f>
        <v>612.55077580379</v>
      </c>
      <c r="AB27" s="5" t="n">
        <f aca="false">MOD(E27*1440+V27+4*dados!$B$5-60*dados!$B$6,1440)</f>
        <v>129.229220534203</v>
      </c>
      <c r="AC27" s="5" t="n">
        <f aca="false">IF(AB27/4&lt;0,AB27/4+180,AB27/4-180)</f>
        <v>-147.692694866449</v>
      </c>
      <c r="AD27" s="5" t="n">
        <f aca="false">DEGREES(ACOS(SIN(RADIANS(dados!$B$4))*SIN(RADIANS(T27))+COS(RADIANS(dados!$B$4))*COS(RADIANS(T27))*COS(RADIANS(AC27))))</f>
        <v>150.507073609546</v>
      </c>
      <c r="AE27" s="5" t="n">
        <f aca="false">90-AD27</f>
        <v>-60.5070736095456</v>
      </c>
      <c r="AF27" s="5" t="n">
        <f aca="false">IF(AE27&gt;85,0,IF(AE27&gt;5,58.1/TAN(RADIANS(AE27))-0.07/POWER(TAN(RADIANS(AE27)),3)+0.000086/POWER(TAN(RADIANS(AE27)),5),IF(AE27&gt;-0.575,1735+AE27*(-518.2+AE27*(103.4+AE27*(-12.79+AE27*0.711))),-20.772/TAN(RADIANS(AE27)))))/3600</f>
        <v>0.00326356862160249</v>
      </c>
      <c r="AG27" s="5" t="n">
        <f aca="false">AE27+AF27</f>
        <v>-60.503810040924</v>
      </c>
      <c r="AH27" s="5" t="n">
        <f aca="false">IF(AC27&gt;0,MOD(DEGREES(ACOS(((SIN(RADIANS(dados!$B$4))*COS(RADIANS(AD27)))-SIN(RADIANS(T27)))/(COS(RADIANS(dados!$B$4))*SIN(RADIANS(AD27)))))+180,360),MOD(540-DEGREES(ACOS(((SIN(RADIANS(dados!$B$4))*COS(RADIANS(AD27)))-SIN(RADIANS(T27)))/(COS(RADIANS(dados!$B$4))*SIN(RADIANS(AD27))))),360))</f>
        <v>95.0978809319486</v>
      </c>
      <c r="AI27" s="5" t="n">
        <f aca="false">TAN(RADIANS(AG27))</f>
        <v>-1.76776828757064</v>
      </c>
      <c r="AJ27" s="5" t="n">
        <f aca="false">dados!$B$20/calculos!AI27</f>
        <v>-0.594507836847362</v>
      </c>
      <c r="AK27" s="5" t="n">
        <f aca="false">AJ27*COS(RADIANS(180-AG27))</f>
        <v>0.292715256728986</v>
      </c>
      <c r="AL27" s="5" t="n">
        <f aca="false">ABS(AK27)</f>
        <v>0.292715256728986</v>
      </c>
      <c r="AM27" s="5" t="n">
        <f aca="false">IF((E27&gt;Y27)*AND(E27&lt;Z27),AL27,0)</f>
        <v>0</v>
      </c>
      <c r="AN27" s="21" t="n">
        <f aca="false">E27</f>
        <v>0.108333333333333</v>
      </c>
    </row>
    <row r="28" customFormat="false" ht="15" hidden="false" customHeight="false" outlineLevel="0" collapsed="false">
      <c r="D28" s="20" t="n">
        <f aca="false">dados!$B$7</f>
        <v>44003</v>
      </c>
      <c r="E28" s="21" t="n">
        <f aca="false">E27+0.1/24</f>
        <v>0.1125</v>
      </c>
      <c r="F28" s="22" t="n">
        <f aca="false">D28+2415018.5+E28-dados!$B$6/24</f>
        <v>2459021.7375</v>
      </c>
      <c r="G28" s="23" t="n">
        <f aca="false">(F28-2451545)/36525</f>
        <v>0.204701916495546</v>
      </c>
      <c r="I28" s="5" t="n">
        <f aca="false">MOD(280.46646+G28*(36000.76983 + G28*0.0003032),360)</f>
        <v>89.8930522209785</v>
      </c>
      <c r="J28" s="5" t="n">
        <f aca="false">357.52911+G28*(35999.05029 - 0.0001537*G28)</f>
        <v>7726.60368994207</v>
      </c>
      <c r="K28" s="5" t="n">
        <f aca="false">0.016708634-G28*(0.000042037+0.0000001267*G28)</f>
        <v>0.0167000236364421</v>
      </c>
      <c r="L28" s="5" t="n">
        <f aca="false">SIN(RADIANS(J28))*(1.914602-G28*(0.004817+0.000014*G28))+SIN(RADIANS(2*J28))*(0.019993-0.000101*G28)+SIN(RADIANS(3*J28))*0.000289</f>
        <v>0.434540181017292</v>
      </c>
      <c r="M28" s="5" t="n">
        <f aca="false">I28+L28</f>
        <v>90.3275924019958</v>
      </c>
      <c r="N28" s="5" t="n">
        <f aca="false">J28+L28</f>
        <v>7727.03823012308</v>
      </c>
      <c r="O28" s="5" t="n">
        <f aca="false">(1.000001018*(1-K28*K28))/(1+K28*COS(RADIANS(N28)))</f>
        <v>1.01626127729154</v>
      </c>
      <c r="P28" s="5" t="n">
        <f aca="false">M28-0.00569-0.00478*SIN(RADIANS(125.04-1934.136*G28))</f>
        <v>90.3171229675014</v>
      </c>
      <c r="Q28" s="5" t="n">
        <f aca="false">23+(26+((21.448-G28*(46.815+G28*(0.00059-G28*0.001813))))/60)/60</f>
        <v>23.4366291307244</v>
      </c>
      <c r="R28" s="5" t="n">
        <f aca="false">Q28+0.00256*COS(RADIANS(125.04-1934.136*G28))</f>
        <v>23.436668508087</v>
      </c>
      <c r="S28" s="5" t="n">
        <f aca="false">DEGREES(ATAN2(COS(RADIANS(P28)),COS(RADIANS(R28))*SIN(RADIANS(P28))))</f>
        <v>90.3456373472807</v>
      </c>
      <c r="T28" s="5" t="n">
        <f aca="false">DEGREES(ASIN(SIN(RADIANS(R28))*SIN(RADIANS(P28))))</f>
        <v>23.436288065772</v>
      </c>
      <c r="U28" s="5" t="n">
        <f aca="false">TAN(RADIANS(R28/2))*TAN(RADIANS(R28/2))</f>
        <v>0.0430246257415802</v>
      </c>
      <c r="V28" s="5" t="n">
        <f aca="false">4*DEGREES(U28*SIN(2*RADIANS(I28))-2*K28*SIN(RADIANS(J28))+4*K28*U28*SIN(RADIANS(J28))*COS(2*RADIANS(I28))-0.5*U28*U28*SIN(4*RADIANS(I28))-1.25*K28*K28*SIN(2*RADIANS(J28)))</f>
        <v>-1.85168450393368</v>
      </c>
      <c r="W28" s="5" t="n">
        <f aca="false">DEGREES(ACOS(COS(RADIANS(90.833))/(COS(RADIANS(dados!$B$4))*COS(RADIANS(T28)))-TAN(RADIANS(dados!$B$4))*TAN(RADIANS(T28))))</f>
        <v>76.5688535848602</v>
      </c>
      <c r="X28" s="21" t="n">
        <f aca="false">(720-4*dados!$B$5-V28+dados!$B$6*60)/1440</f>
        <v>0.518591447572176</v>
      </c>
      <c r="Y28" s="21" t="n">
        <f aca="false">X28-W28*4/1440</f>
        <v>0.305900187614225</v>
      </c>
      <c r="Z28" s="21" t="n">
        <f aca="false">X28+W28*4/1440</f>
        <v>0.731282707530116</v>
      </c>
      <c r="AA28" s="24" t="n">
        <f aca="false">8*W28</f>
        <v>612.550828678882</v>
      </c>
      <c r="AB28" s="5" t="n">
        <f aca="false">MOD(E28*1440+V28+4*dados!$B$5-60*dados!$B$6,1440)</f>
        <v>135.228315496066</v>
      </c>
      <c r="AC28" s="5" t="n">
        <f aca="false">IF(AB28/4&lt;0,AB28/4+180,AB28/4-180)</f>
        <v>-146.192921125983</v>
      </c>
      <c r="AD28" s="5" t="n">
        <f aca="false">DEGREES(ACOS(SIN(RADIANS(dados!$B$4))*SIN(RADIANS(T28))+COS(RADIANS(dados!$B$4))*COS(RADIANS(T28))*COS(RADIANS(AC28))))</f>
        <v>149.212869678376</v>
      </c>
      <c r="AE28" s="5" t="n">
        <f aca="false">90-AD28</f>
        <v>-59.2128696783759</v>
      </c>
      <c r="AF28" s="5" t="n">
        <f aca="false">IF(AE28&gt;85,0,IF(AE28&gt;5,58.1/TAN(RADIANS(AE28))-0.07/POWER(TAN(RADIANS(AE28)),3)+0.000086/POWER(TAN(RADIANS(AE28)),5),IF(AE28&gt;-0.575,1735+AE28*(-518.2+AE28*(103.4+AE28*(-12.79+AE28*0.711))),-20.772/TAN(RADIANS(AE28)))))/3600</f>
        <v>0.00343785395123779</v>
      </c>
      <c r="AG28" s="5" t="n">
        <f aca="false">AE28+AF28</f>
        <v>-59.2094318244246</v>
      </c>
      <c r="AH28" s="5" t="n">
        <f aca="false">IF(AC28&gt;0,MOD(DEGREES(ACOS(((SIN(RADIANS(dados!$B$4))*COS(RADIANS(AD28)))-SIN(RADIANS(T28)))/(COS(RADIANS(dados!$B$4))*SIN(RADIANS(AD28)))))+180,360),MOD(540-DEGREES(ACOS(((SIN(RADIANS(dados!$B$4))*COS(RADIANS(AD28)))-SIN(RADIANS(T28)))/(COS(RADIANS(dados!$B$4))*SIN(RADIANS(AD28))))),360))</f>
        <v>94.1666851423194</v>
      </c>
      <c r="AI28" s="5" t="n">
        <f aca="false">TAN(RADIANS(AG28))</f>
        <v>-1.67814363632683</v>
      </c>
      <c r="AJ28" s="5" t="n">
        <f aca="false">dados!$B$20/calculos!AI28</f>
        <v>-0.626258728955609</v>
      </c>
      <c r="AK28" s="5" t="n">
        <f aca="false">AJ28*COS(RADIANS(180-AG28))</f>
        <v>0.320582757098574</v>
      </c>
      <c r="AL28" s="5" t="n">
        <f aca="false">ABS(AK28)</f>
        <v>0.320582757098574</v>
      </c>
      <c r="AM28" s="5" t="n">
        <f aca="false">IF((E28&gt;Y28)*AND(E28&lt;Z28),AL28,0)</f>
        <v>0</v>
      </c>
      <c r="AN28" s="21" t="n">
        <f aca="false">E28</f>
        <v>0.1125</v>
      </c>
    </row>
    <row r="29" customFormat="false" ht="15" hidden="false" customHeight="false" outlineLevel="0" collapsed="false">
      <c r="D29" s="20" t="n">
        <f aca="false">dados!$B$7</f>
        <v>44003</v>
      </c>
      <c r="E29" s="21" t="n">
        <f aca="false">E28+0.1/24</f>
        <v>0.116666666666667</v>
      </c>
      <c r="F29" s="22" t="n">
        <f aca="false">D29+2415018.5+E29-dados!$B$6/24</f>
        <v>2459021.74166667</v>
      </c>
      <c r="G29" s="23" t="n">
        <f aca="false">(F29-2451545)/36525</f>
        <v>0.204702030572668</v>
      </c>
      <c r="I29" s="5" t="n">
        <f aca="false">MOD(280.46646+G29*(36000.76983 + G29*0.0003032),360)</f>
        <v>89.8971590852079</v>
      </c>
      <c r="J29" s="5" t="n">
        <f aca="false">357.52911+G29*(35999.05029 - 0.0001537*G29)</f>
        <v>7726.60779661011</v>
      </c>
      <c r="K29" s="5" t="n">
        <f aca="false">0.016708634-G29*(0.000042037+0.0000001267*G29)</f>
        <v>0.0167000236316407</v>
      </c>
      <c r="L29" s="5" t="n">
        <f aca="false">SIN(RADIANS(J29))*(1.914602-G29*(0.004817+0.000014*G29))+SIN(RADIANS(2*J29))*(0.019993-0.000101*G29)+SIN(RADIANS(3*J29))*0.000289</f>
        <v>0.434409261851501</v>
      </c>
      <c r="M29" s="5" t="n">
        <f aca="false">I29+L29</f>
        <v>90.3315683470594</v>
      </c>
      <c r="N29" s="5" t="n">
        <f aca="false">J29+L29</f>
        <v>7727.04220587196</v>
      </c>
      <c r="O29" s="5" t="n">
        <f aca="false">(1.000001018*(1-K29*K29))/(1+K29*COS(RADIANS(N29)))</f>
        <v>1.01626154576594</v>
      </c>
      <c r="P29" s="5" t="n">
        <f aca="false">M29-0.00569-0.00478*SIN(RADIANS(125.04-1934.136*G29))</f>
        <v>90.3210989128482</v>
      </c>
      <c r="Q29" s="5" t="n">
        <f aca="false">23+(26+((21.448-G29*(46.815+G29*(0.00059-G29*0.001813))))/60)/60</f>
        <v>23.4366291292409</v>
      </c>
      <c r="R29" s="5" t="n">
        <f aca="false">Q29+0.00256*COS(RADIANS(125.04-1934.136*G29))</f>
        <v>23.4366685164607</v>
      </c>
      <c r="S29" s="5" t="n">
        <f aca="false">DEGREES(ATAN2(COS(RADIANS(P29)),COS(RADIANS(R29))*SIN(RADIANS(P29))))</f>
        <v>90.3499707761924</v>
      </c>
      <c r="T29" s="5" t="n">
        <f aca="false">DEGREES(ASIN(SIN(RADIANS(R29))*SIN(RADIANS(P29))))</f>
        <v>23.4362784747532</v>
      </c>
      <c r="U29" s="5" t="n">
        <f aca="false">TAN(RADIANS(R29/2))*TAN(RADIANS(R29/2))</f>
        <v>0.0430246257731991</v>
      </c>
      <c r="V29" s="5" t="n">
        <f aca="false">4*DEGREES(U29*SIN(2*RADIANS(I29))-2*K29*SIN(RADIANS(J29))+4*K29*U29*SIN(RADIANS(J29))*COS(2*RADIANS(I29))-0.5*U29*U29*SIN(4*RADIANS(I29))-1.25*K29*K29*SIN(2*RADIANS(J29)))</f>
        <v>-1.85258953072059</v>
      </c>
      <c r="W29" s="5" t="n">
        <f aca="false">DEGREES(ACOS(COS(RADIANS(90.833))/(COS(RADIANS(dados!$B$4))*COS(RADIANS(T29)))-TAN(RADIANS(dados!$B$4))*TAN(RADIANS(T29))))</f>
        <v>76.5688602777034</v>
      </c>
      <c r="X29" s="21" t="n">
        <f aca="false">(720-4*dados!$B$5-V29+dados!$B$6*60)/1440</f>
        <v>0.518592076063</v>
      </c>
      <c r="Y29" s="21" t="n">
        <f aca="false">X29-W29*4/1440</f>
        <v>0.305900797513819</v>
      </c>
      <c r="Z29" s="21" t="n">
        <f aca="false">X29+W29*4/1440</f>
        <v>0.731283354612176</v>
      </c>
      <c r="AA29" s="24" t="n">
        <f aca="false">8*W29</f>
        <v>612.550882221628</v>
      </c>
      <c r="AB29" s="5" t="n">
        <f aca="false">MOD(E29*1440+V29+4*dados!$B$5-60*dados!$B$6,1440)</f>
        <v>141.227410469279</v>
      </c>
      <c r="AC29" s="5" t="n">
        <f aca="false">IF(AB29/4&lt;0,AB29/4+180,AB29/4-180)</f>
        <v>-144.69314738268</v>
      </c>
      <c r="AD29" s="5" t="n">
        <f aca="false">DEGREES(ACOS(SIN(RADIANS(dados!$B$4))*SIN(RADIANS(T29))+COS(RADIANS(dados!$B$4))*COS(RADIANS(T29))*COS(RADIANS(AC29))))</f>
        <v>147.917164570411</v>
      </c>
      <c r="AE29" s="5" t="n">
        <f aca="false">90-AD29</f>
        <v>-57.9171645704105</v>
      </c>
      <c r="AF29" s="5" t="n">
        <f aca="false">IF(AE29&gt;85,0,IF(AE29&gt;5,58.1/TAN(RADIANS(AE29))-0.07/POWER(TAN(RADIANS(AE29)),3)+0.000086/POWER(TAN(RADIANS(AE29)),5),IF(AE29&gt;-0.575,1735+AE29*(-518.2+AE29*(103.4+AE29*(-12.79+AE29*0.711))),-20.772/TAN(RADIANS(AE29)))))/3600</f>
        <v>0.00361710586504211</v>
      </c>
      <c r="AG29" s="5" t="n">
        <f aca="false">AE29+AF29</f>
        <v>-57.9135474645455</v>
      </c>
      <c r="AH29" s="5" t="n">
        <f aca="false">IF(AC29&gt;0,MOD(DEGREES(ACOS(((SIN(RADIANS(dados!$B$4))*COS(RADIANS(AD29)))-SIN(RADIANS(T29)))/(COS(RADIANS(dados!$B$4))*SIN(RADIANS(AD29)))))+180,360),MOD(540-DEGREES(ACOS(((SIN(RADIANS(dados!$B$4))*COS(RADIANS(AD29)))-SIN(RADIANS(T29)))/(COS(RADIANS(dados!$B$4))*SIN(RADIANS(AD29))))),360))</f>
        <v>93.2781835771858</v>
      </c>
      <c r="AI29" s="5" t="n">
        <f aca="false">TAN(RADIANS(AG29))</f>
        <v>-1.59497423538904</v>
      </c>
      <c r="AJ29" s="5" t="n">
        <f aca="false">dados!$B$20/calculos!AI29</f>
        <v>-0.658914782052664</v>
      </c>
      <c r="AK29" s="5" t="n">
        <f aca="false">AJ29*COS(RADIANS(180-AG29))</f>
        <v>0.350014388678784</v>
      </c>
      <c r="AL29" s="5" t="n">
        <f aca="false">ABS(AK29)</f>
        <v>0.350014388678784</v>
      </c>
      <c r="AM29" s="5" t="n">
        <f aca="false">IF((E29&gt;Y29)*AND(E29&lt;Z29),AL29,0)</f>
        <v>0</v>
      </c>
      <c r="AN29" s="21" t="n">
        <f aca="false">E29</f>
        <v>0.116666666666667</v>
      </c>
    </row>
    <row r="30" customFormat="false" ht="15" hidden="false" customHeight="false" outlineLevel="0" collapsed="false">
      <c r="D30" s="20" t="n">
        <f aca="false">dados!$B$7</f>
        <v>44003</v>
      </c>
      <c r="E30" s="21" t="n">
        <f aca="false">E29+0.1/24</f>
        <v>0.120833333333333</v>
      </c>
      <c r="F30" s="22" t="n">
        <f aca="false">D30+2415018.5+E30-dados!$B$6/24</f>
        <v>2459021.74583333</v>
      </c>
      <c r="G30" s="23" t="n">
        <f aca="false">(F30-2451545)/36525</f>
        <v>0.204702144649777</v>
      </c>
      <c r="I30" s="5" t="n">
        <f aca="false">MOD(280.46646+G30*(36000.76983 + G30*0.0003032),360)</f>
        <v>89.9012659489781</v>
      </c>
      <c r="J30" s="5" t="n">
        <f aca="false">357.52911+G30*(35999.05029 - 0.0001537*G30)</f>
        <v>7726.6119032777</v>
      </c>
      <c r="K30" s="5" t="n">
        <f aca="false">0.016708634-G30*(0.000042037+0.0000001267*G30)</f>
        <v>0.0167000236268393</v>
      </c>
      <c r="L30" s="5" t="n">
        <f aca="false">SIN(RADIANS(J30))*(1.914602-G30*(0.004817+0.000014*G30))+SIN(RADIANS(2*J30))*(0.019993-0.000101*G30)+SIN(RADIANS(3*J30))*0.000289</f>
        <v>0.434278340599785</v>
      </c>
      <c r="M30" s="5" t="n">
        <f aca="false">I30+L30</f>
        <v>90.3355442895779</v>
      </c>
      <c r="N30" s="5" t="n">
        <f aca="false">J30+L30</f>
        <v>7727.0461816183</v>
      </c>
      <c r="O30" s="5" t="n">
        <f aca="false">(1.000001018*(1-K30*K30))/(1+K30*COS(RADIANS(N30)))</f>
        <v>1.01626181415936</v>
      </c>
      <c r="P30" s="5" t="n">
        <f aca="false">M30-0.00569-0.00478*SIN(RADIANS(125.04-1934.136*G30))</f>
        <v>90.3250748556499</v>
      </c>
      <c r="Q30" s="5" t="n">
        <f aca="false">23+(26+((21.448-G30*(46.815+G30*(0.00059-G30*0.001813))))/60)/60</f>
        <v>23.4366291277574</v>
      </c>
      <c r="R30" s="5" t="n">
        <f aca="false">Q30+0.00256*COS(RADIANS(125.04-1934.136*G30))</f>
        <v>23.4366685248344</v>
      </c>
      <c r="S30" s="5" t="n">
        <f aca="false">DEGREES(ATAN2(COS(RADIANS(P30)),COS(RADIANS(R30))*SIN(RADIANS(P30))))</f>
        <v>90.3543042016974</v>
      </c>
      <c r="T30" s="5" t="n">
        <f aca="false">DEGREES(ASIN(SIN(RADIANS(R30))*SIN(RADIANS(P30))))</f>
        <v>23.4362687641396</v>
      </c>
      <c r="U30" s="5" t="n">
        <f aca="false">TAN(RADIANS(R30/2))*TAN(RADIANS(R30/2))</f>
        <v>0.043024625804818</v>
      </c>
      <c r="V30" s="5" t="n">
        <f aca="false">4*DEGREES(U30*SIN(2*RADIANS(I30))-2*K30*SIN(RADIANS(J30))+4*K30*U30*SIN(RADIANS(J30))*COS(2*RADIANS(I30))-0.5*U30*U30*SIN(4*RADIANS(I30))-1.25*K30*K30*SIN(2*RADIANS(J30)))</f>
        <v>-1.85349454592681</v>
      </c>
      <c r="W30" s="5" t="n">
        <f aca="false">DEGREES(ACOS(COS(RADIANS(90.833))/(COS(RADIANS(dados!$B$4))*COS(RADIANS(T30)))-TAN(RADIANS(dados!$B$4))*TAN(RADIANS(T30))))</f>
        <v>76.5688670540017</v>
      </c>
      <c r="X30" s="21" t="n">
        <f aca="false">(720-4*dados!$B$5-V30+dados!$B$6*60)/1440</f>
        <v>0.518592704545782</v>
      </c>
      <c r="Y30" s="21" t="n">
        <f aca="false">X30-W30*4/1440</f>
        <v>0.305901407173553</v>
      </c>
      <c r="Z30" s="21" t="n">
        <f aca="false">X30+W30*4/1440</f>
        <v>0.731284001918009</v>
      </c>
      <c r="AA30" s="24" t="n">
        <f aca="false">8*W30</f>
        <v>612.550936432014</v>
      </c>
      <c r="AB30" s="5" t="n">
        <f aca="false">MOD(E30*1440+V30+4*dados!$B$5-60*dados!$B$6,1440)</f>
        <v>147.226505454073</v>
      </c>
      <c r="AC30" s="5" t="n">
        <f aca="false">IF(AB30/4&lt;0,AB30/4+180,AB30/4-180)</f>
        <v>-143.193373636482</v>
      </c>
      <c r="AD30" s="5" t="n">
        <f aca="false">DEGREES(ACOS(SIN(RADIANS(dados!$B$4))*SIN(RADIANS(T30))+COS(RADIANS(dados!$B$4))*COS(RADIANS(T30))*COS(RADIANS(AC30))))</f>
        <v>146.620329586472</v>
      </c>
      <c r="AE30" s="5" t="n">
        <f aca="false">90-AD30</f>
        <v>-56.6203295864715</v>
      </c>
      <c r="AF30" s="5" t="n">
        <f aca="false">IF(AE30&gt;85,0,IF(AE30&gt;5,58.1/TAN(RADIANS(AE30))-0.07/POWER(TAN(RADIANS(AE30)),3)+0.000086/POWER(TAN(RADIANS(AE30)),5),IF(AE30&gt;-0.575,1735+AE30*(-518.2+AE30*(103.4+AE30*(-12.79+AE30*0.711))),-20.772/TAN(RADIANS(AE30)))))/3600</f>
        <v>0.00380167726241913</v>
      </c>
      <c r="AG30" s="5" t="n">
        <f aca="false">AE30+AF30</f>
        <v>-56.6165279092091</v>
      </c>
      <c r="AH30" s="5" t="n">
        <f aca="false">IF(AC30&gt;0,MOD(DEGREES(ACOS(((SIN(RADIANS(dados!$B$4))*COS(RADIANS(AD30)))-SIN(RADIANS(T30)))/(COS(RADIANS(dados!$B$4))*SIN(RADIANS(AD30)))))+180,360),MOD(540-DEGREES(ACOS(((SIN(RADIANS(dados!$B$4))*COS(RADIANS(AD30)))-SIN(RADIANS(T30)))/(COS(RADIANS(dados!$B$4))*SIN(RADIANS(AD30))))),360))</f>
        <v>92.4270625264236</v>
      </c>
      <c r="AI30" s="5" t="n">
        <f aca="false">TAN(RADIANS(AG30))</f>
        <v>-1.51753196467889</v>
      </c>
      <c r="AJ30" s="5" t="n">
        <f aca="false">dados!$B$20/calculos!AI30</f>
        <v>-0.692540338623684</v>
      </c>
      <c r="AK30" s="5" t="n">
        <f aca="false">AJ30*COS(RADIANS(180-AG30))</f>
        <v>0.381063320851955</v>
      </c>
      <c r="AL30" s="5" t="n">
        <f aca="false">ABS(AK30)</f>
        <v>0.381063320851955</v>
      </c>
      <c r="AM30" s="5" t="n">
        <f aca="false">IF((E30&gt;Y30)*AND(E30&lt;Z30),AL30,0)</f>
        <v>0</v>
      </c>
      <c r="AN30" s="21" t="n">
        <f aca="false">E30</f>
        <v>0.120833333333333</v>
      </c>
    </row>
    <row r="31" customFormat="false" ht="15" hidden="false" customHeight="false" outlineLevel="0" collapsed="false">
      <c r="D31" s="20" t="n">
        <f aca="false">dados!$B$7</f>
        <v>44003</v>
      </c>
      <c r="E31" s="21" t="n">
        <f aca="false">E30+0.1/24</f>
        <v>0.125</v>
      </c>
      <c r="F31" s="22" t="n">
        <f aca="false">D31+2415018.5+E31-dados!$B$6/24</f>
        <v>2459021.75</v>
      </c>
      <c r="G31" s="23" t="n">
        <f aca="false">(F31-2451545)/36525</f>
        <v>0.204702258726899</v>
      </c>
      <c r="I31" s="5" t="n">
        <f aca="false">MOD(280.46646+G31*(36000.76983 + G31*0.0003032),360)</f>
        <v>89.9053728132058</v>
      </c>
      <c r="J31" s="5" t="n">
        <f aca="false">357.52911+G31*(35999.05029 - 0.0001537*G31)</f>
        <v>7726.61600994575</v>
      </c>
      <c r="K31" s="5" t="n">
        <f aca="false">0.016708634-G31*(0.000042037+0.0000001267*G31)</f>
        <v>0.0167000236220379</v>
      </c>
      <c r="L31" s="5" t="n">
        <f aca="false">SIN(RADIANS(J31))*(1.914602-G31*(0.004817+0.000014*G31))+SIN(RADIANS(2*J31))*(0.019993-0.000101*G31)+SIN(RADIANS(3*J31))*0.000289</f>
        <v>0.4341474172335</v>
      </c>
      <c r="M31" s="5" t="n">
        <f aca="false">I31+L31</f>
        <v>90.3395202304393</v>
      </c>
      <c r="N31" s="5" t="n">
        <f aca="false">J31+L31</f>
        <v>7727.05015736298</v>
      </c>
      <c r="O31" s="5" t="n">
        <f aca="false">(1.000001018*(1-K31*K31))/(1+K31*COS(RADIANS(N31)))</f>
        <v>1.01626208247185</v>
      </c>
      <c r="P31" s="5" t="n">
        <f aca="false">M31-0.00569-0.00478*SIN(RADIANS(125.04-1934.136*G31))</f>
        <v>90.3290507967946</v>
      </c>
      <c r="Q31" s="5" t="n">
        <f aca="false">23+(26+((21.448-G31*(46.815+G31*(0.00059-G31*0.001813))))/60)/60</f>
        <v>23.4366291262739</v>
      </c>
      <c r="R31" s="5" t="n">
        <f aca="false">Q31+0.00256*COS(RADIANS(125.04-1934.136*G31))</f>
        <v>23.4366685332081</v>
      </c>
      <c r="S31" s="5" t="n">
        <f aca="false">DEGREES(ATAN2(COS(RADIANS(P31)),COS(RADIANS(R31))*SIN(RADIANS(P31))))</f>
        <v>90.3586376247557</v>
      </c>
      <c r="T31" s="5" t="n">
        <f aca="false">DEGREES(ASIN(SIN(RADIANS(R31))*SIN(RADIANS(P31))))</f>
        <v>23.4362589339291</v>
      </c>
      <c r="U31" s="5" t="n">
        <f aca="false">TAN(RADIANS(R31/2))*TAN(RADIANS(R31/2))</f>
        <v>0.0430246258364369</v>
      </c>
      <c r="V31" s="5" t="n">
        <f aca="false">4*DEGREES(U31*SIN(2*RADIANS(I31))-2*K31*SIN(RADIANS(J31))+4*K31*U31*SIN(RADIANS(J31))*COS(2*RADIANS(I31))-0.5*U31*U31*SIN(4*RADIANS(I31))-1.25*K31*K31*SIN(2*RADIANS(J31)))</f>
        <v>-1.85439954972569</v>
      </c>
      <c r="W31" s="5" t="n">
        <f aca="false">DEGREES(ACOS(COS(RADIANS(90.833))/(COS(RADIANS(dados!$B$4))*COS(RADIANS(T31)))-TAN(RADIANS(dados!$B$4))*TAN(RADIANS(T31))))</f>
        <v>76.5688739137563</v>
      </c>
      <c r="X31" s="21" t="n">
        <f aca="false">(720-4*dados!$B$5-V31+dados!$B$6*60)/1440</f>
        <v>0.518593333020643</v>
      </c>
      <c r="Y31" s="21" t="n">
        <f aca="false">X31-W31*4/1440</f>
        <v>0.305902016593542</v>
      </c>
      <c r="Z31" s="21" t="n">
        <f aca="false">X31+W31*4/1440</f>
        <v>0.731284649447743</v>
      </c>
      <c r="AA31" s="24" t="n">
        <f aca="false">8*W31</f>
        <v>612.55099131005</v>
      </c>
      <c r="AB31" s="5" t="n">
        <f aca="false">MOD(E31*1440+V31+4*dados!$B$5-60*dados!$B$6,1440)</f>
        <v>153.225600450274</v>
      </c>
      <c r="AC31" s="5" t="n">
        <f aca="false">IF(AB31/4&lt;0,AB31/4+180,AB31/4-180)</f>
        <v>-141.693599887431</v>
      </c>
      <c r="AD31" s="5" t="n">
        <f aca="false">DEGREES(ACOS(SIN(RADIANS(dados!$B$4))*SIN(RADIANS(T31))+COS(RADIANS(dados!$B$4))*COS(RADIANS(T31))*COS(RADIANS(AC31))))</f>
        <v>145.322691162151</v>
      </c>
      <c r="AE31" s="5" t="n">
        <f aca="false">90-AD31</f>
        <v>-55.3226911621512</v>
      </c>
      <c r="AF31" s="5" t="n">
        <f aca="false">IF(AE31&gt;85,0,IF(AE31&gt;5,58.1/TAN(RADIANS(AE31))-0.07/POWER(TAN(RADIANS(AE31)),3)+0.000086/POWER(TAN(RADIANS(AE31)),5),IF(AE31&gt;-0.575,1735+AE31*(-518.2+AE31*(103.4+AE31*(-12.79+AE31*0.711))),-20.772/TAN(RADIANS(AE31)))))/3600</f>
        <v>0.00399195758669523</v>
      </c>
      <c r="AG31" s="5" t="n">
        <f aca="false">AE31+AF31</f>
        <v>-55.3186992045646</v>
      </c>
      <c r="AH31" s="5" t="n">
        <f aca="false">IF(AC31&gt;0,MOD(DEGREES(ACOS(((SIN(RADIANS(dados!$B$4))*COS(RADIANS(AD31)))-SIN(RADIANS(T31)))/(COS(RADIANS(dados!$B$4))*SIN(RADIANS(AD31)))))+180,360),MOD(540-DEGREES(ACOS(((SIN(RADIANS(dados!$B$4))*COS(RADIANS(AD31)))-SIN(RADIANS(T31)))/(COS(RADIANS(dados!$B$4))*SIN(RADIANS(AD31))))),360))</f>
        <v>91.6087662476736</v>
      </c>
      <c r="AI31" s="5" t="n">
        <f aca="false">TAN(RADIANS(AG31))</f>
        <v>-1.44519092691394</v>
      </c>
      <c r="AJ31" s="5" t="n">
        <f aca="false">dados!$B$20/calculos!AI31</f>
        <v>-0.727206406516257</v>
      </c>
      <c r="AK31" s="5" t="n">
        <f aca="false">AJ31*COS(RADIANS(180-AG31))</f>
        <v>0.413788572551588</v>
      </c>
      <c r="AL31" s="5" t="n">
        <f aca="false">ABS(AK31)</f>
        <v>0.413788572551588</v>
      </c>
      <c r="AM31" s="5" t="n">
        <f aca="false">IF((E31&gt;Y31)*AND(E31&lt;Z31),AL31,0)</f>
        <v>0</v>
      </c>
      <c r="AN31" s="21" t="n">
        <f aca="false">E31</f>
        <v>0.125</v>
      </c>
    </row>
    <row r="32" customFormat="false" ht="15" hidden="false" customHeight="false" outlineLevel="0" collapsed="false">
      <c r="D32" s="20" t="n">
        <f aca="false">dados!$B$7</f>
        <v>44003</v>
      </c>
      <c r="E32" s="21" t="n">
        <f aca="false">E31+0.1/24</f>
        <v>0.129166666666667</v>
      </c>
      <c r="F32" s="22" t="n">
        <f aca="false">D32+2415018.5+E32-dados!$B$6/24</f>
        <v>2459021.75416667</v>
      </c>
      <c r="G32" s="23" t="n">
        <f aca="false">(F32-2451545)/36525</f>
        <v>0.204702372804021</v>
      </c>
      <c r="I32" s="5" t="n">
        <f aca="false">MOD(280.46646+G32*(36000.76983 + G32*0.0003032),360)</f>
        <v>89.9094796774352</v>
      </c>
      <c r="J32" s="5" t="n">
        <f aca="false">357.52911+G32*(35999.05029 - 0.0001537*G32)</f>
        <v>7726.6201166138</v>
      </c>
      <c r="K32" s="5" t="n">
        <f aca="false">0.016708634-G32*(0.000042037+0.0000001267*G32)</f>
        <v>0.0167000236172366</v>
      </c>
      <c r="L32" s="5" t="n">
        <f aca="false">SIN(RADIANS(J32))*(1.914602-G32*(0.004817+0.000014*G32))+SIN(RADIANS(2*J32))*(0.019993-0.000101*G32)+SIN(RADIANS(3*J32))*0.000289</f>
        <v>0.434016491767869</v>
      </c>
      <c r="M32" s="5" t="n">
        <f aca="false">I32+L32</f>
        <v>90.3434961692031</v>
      </c>
      <c r="N32" s="5" t="n">
        <f aca="false">J32+L32</f>
        <v>7727.05413310556</v>
      </c>
      <c r="O32" s="5" t="n">
        <f aca="false">(1.000001018*(1-K32*K32))/(1+K32*COS(RADIANS(N32)))</f>
        <v>1.01626235070339</v>
      </c>
      <c r="P32" s="5" t="n">
        <f aca="false">M32-0.00569-0.00478*SIN(RADIANS(125.04-1934.136*G32))</f>
        <v>90.3330267358418</v>
      </c>
      <c r="Q32" s="5" t="n">
        <f aca="false">23+(26+((21.448-G32*(46.815+G32*(0.00059-G32*0.001813))))/60)/60</f>
        <v>23.4366291247905</v>
      </c>
      <c r="R32" s="5" t="n">
        <f aca="false">Q32+0.00256*COS(RADIANS(125.04-1934.136*G32))</f>
        <v>23.4366685415817</v>
      </c>
      <c r="S32" s="5" t="n">
        <f aca="false">DEGREES(ATAN2(COS(RADIANS(P32)),COS(RADIANS(R32))*SIN(RADIANS(P32))))</f>
        <v>90.3629710448794</v>
      </c>
      <c r="T32" s="5" t="n">
        <f aca="false">DEGREES(ASIN(SIN(RADIANS(R32))*SIN(RADIANS(P32))))</f>
        <v>23.4362489841232</v>
      </c>
      <c r="U32" s="5" t="n">
        <f aca="false">TAN(RADIANS(R32/2))*TAN(RADIANS(R32/2))</f>
        <v>0.0430246258680558</v>
      </c>
      <c r="V32" s="5" t="n">
        <f aca="false">4*DEGREES(U32*SIN(2*RADIANS(I32))-2*K32*SIN(RADIANS(J32))+4*K32*U32*SIN(RADIANS(J32))*COS(2*RADIANS(I32))-0.5*U32*U32*SIN(4*RADIANS(I32))-1.25*K32*K32*SIN(2*RADIANS(J32)))</f>
        <v>-1.85530454198863</v>
      </c>
      <c r="W32" s="5" t="n">
        <f aca="false">DEGREES(ACOS(COS(RADIANS(90.833))/(COS(RADIANS(dados!$B$4))*COS(RADIANS(T32)))-TAN(RADIANS(dados!$B$4))*TAN(RADIANS(T32))))</f>
        <v>76.5688808569662</v>
      </c>
      <c r="X32" s="21" t="n">
        <f aca="false">(720-4*dados!$B$5-V32+dados!$B$6*60)/1440</f>
        <v>0.518593961487492</v>
      </c>
      <c r="Y32" s="21" t="n">
        <f aca="false">X32-W32*4/1440</f>
        <v>0.305902625773692</v>
      </c>
      <c r="Z32" s="21" t="n">
        <f aca="false">X32+W32*4/1440</f>
        <v>0.731285297201285</v>
      </c>
      <c r="AA32" s="24" t="n">
        <f aca="false">8*W32</f>
        <v>612.55104685573</v>
      </c>
      <c r="AB32" s="5" t="n">
        <f aca="false">MOD(E32*1440+V32+4*dados!$B$5-60*dados!$B$6,1440)</f>
        <v>159.224695458011</v>
      </c>
      <c r="AC32" s="5" t="n">
        <f aca="false">IF(AB32/4&lt;0,AB32/4+180,AB32/4-180)</f>
        <v>-140.193826135497</v>
      </c>
      <c r="AD32" s="5" t="n">
        <f aca="false">DEGREES(ACOS(SIN(RADIANS(dados!$B$4))*SIN(RADIANS(T32))+COS(RADIANS(dados!$B$4))*COS(RADIANS(T32))*COS(RADIANS(AC32))))</f>
        <v>144.02453917947</v>
      </c>
      <c r="AE32" s="5" t="n">
        <f aca="false">90-AD32</f>
        <v>-54.0245391794703</v>
      </c>
      <c r="AF32" s="5" t="n">
        <f aca="false">IF(AE32&gt;85,0,IF(AE32&gt;5,58.1/TAN(RADIANS(AE32))-0.07/POWER(TAN(RADIANS(AE32)),3)+0.000086/POWER(TAN(RADIANS(AE32)),5),IF(AE32&gt;-0.575,1735+AE32*(-518.2+AE32*(103.4+AE32*(-12.79+AE32*0.711))),-20.772/TAN(RADIANS(AE32)))))/3600</f>
        <v>0.0041883758569829</v>
      </c>
      <c r="AG32" s="5" t="n">
        <f aca="false">AE32+AF32</f>
        <v>-54.0203508036133</v>
      </c>
      <c r="AH32" s="5" t="n">
        <f aca="false">IF(AC32&gt;0,MOD(DEGREES(ACOS(((SIN(RADIANS(dados!$B$4))*COS(RADIANS(AD32)))-SIN(RADIANS(T32)))/(COS(RADIANS(dados!$B$4))*SIN(RADIANS(AD32)))))+180,360),MOD(540-DEGREES(ACOS(((SIN(RADIANS(dados!$B$4))*COS(RADIANS(AD32)))-SIN(RADIANS(T32)))/(COS(RADIANS(dados!$B$4))*SIN(RADIANS(AD32))))),360))</f>
        <v>90.819364367764</v>
      </c>
      <c r="AI32" s="5" t="n">
        <f aca="false">TAN(RADIANS(AG32))</f>
        <v>-1.37741049069153</v>
      </c>
      <c r="AJ32" s="5" t="n">
        <f aca="false">dados!$B$20/calculos!AI32</f>
        <v>-0.762991212709115</v>
      </c>
      <c r="AK32" s="5" t="n">
        <f aca="false">AJ32*COS(RADIANS(180-AG32))</f>
        <v>0.448255705936248</v>
      </c>
      <c r="AL32" s="5" t="n">
        <f aca="false">ABS(AK32)</f>
        <v>0.448255705936248</v>
      </c>
      <c r="AM32" s="5" t="n">
        <f aca="false">IF((E32&gt;Y32)*AND(E32&lt;Z32),AL32,0)</f>
        <v>0</v>
      </c>
      <c r="AN32" s="21" t="n">
        <f aca="false">E32</f>
        <v>0.129166666666667</v>
      </c>
    </row>
    <row r="33" customFormat="false" ht="15" hidden="false" customHeight="false" outlineLevel="0" collapsed="false">
      <c r="D33" s="20" t="n">
        <f aca="false">dados!$B$7</f>
        <v>44003</v>
      </c>
      <c r="E33" s="21" t="n">
        <f aca="false">E32+0.1/24</f>
        <v>0.133333333333333</v>
      </c>
      <c r="F33" s="22" t="n">
        <f aca="false">D33+2415018.5+E33-dados!$B$6/24</f>
        <v>2459021.75833333</v>
      </c>
      <c r="G33" s="23" t="n">
        <f aca="false">(F33-2451545)/36525</f>
        <v>0.204702486881131</v>
      </c>
      <c r="I33" s="5" t="n">
        <f aca="false">MOD(280.46646+G33*(36000.76983 + G33*0.0003032),360)</f>
        <v>89.9135865412063</v>
      </c>
      <c r="J33" s="5" t="n">
        <f aca="false">357.52911+G33*(35999.05029 - 0.0001537*G33)</f>
        <v>7726.62422328139</v>
      </c>
      <c r="K33" s="5" t="n">
        <f aca="false">0.016708634-G33*(0.000042037+0.0000001267*G33)</f>
        <v>0.0167000236124352</v>
      </c>
      <c r="L33" s="5" t="n">
        <f aca="false">SIN(RADIANS(J33))*(1.914602-G33*(0.004817+0.000014*G33))+SIN(RADIANS(2*J33))*(0.019993-0.000101*G33)+SIN(RADIANS(3*J33))*0.000289</f>
        <v>0.433885564218272</v>
      </c>
      <c r="M33" s="5" t="n">
        <f aca="false">I33+L33</f>
        <v>90.3474721054246</v>
      </c>
      <c r="N33" s="5" t="n">
        <f aca="false">J33+L33</f>
        <v>7727.0581088456</v>
      </c>
      <c r="O33" s="5" t="n">
        <f aca="false">(1.000001018*(1-K33*K33))/(1+K33*COS(RADIANS(N33)))</f>
        <v>1.01626261885394</v>
      </c>
      <c r="P33" s="5" t="n">
        <f aca="false">M33-0.00569-0.00478*SIN(RADIANS(125.04-1934.136*G33))</f>
        <v>90.3370026723468</v>
      </c>
      <c r="Q33" s="5" t="n">
        <f aca="false">23+(26+((21.448-G33*(46.815+G33*(0.00059-G33*0.001813))))/60)/60</f>
        <v>23.436629123307</v>
      </c>
      <c r="R33" s="5" t="n">
        <f aca="false">Q33+0.00256*COS(RADIANS(125.04-1934.136*G33))</f>
        <v>23.4366685499554</v>
      </c>
      <c r="S33" s="5" t="n">
        <f aca="false">DEGREES(ATAN2(COS(RADIANS(P33)),COS(RADIANS(R33))*SIN(RADIANS(P33))))</f>
        <v>90.367304461576</v>
      </c>
      <c r="T33" s="5" t="n">
        <f aca="false">DEGREES(ASIN(SIN(RADIANS(R33))*SIN(RADIANS(P33))))</f>
        <v>23.4362389147233</v>
      </c>
      <c r="U33" s="5" t="n">
        <f aca="false">TAN(RADIANS(R33/2))*TAN(RADIANS(R33/2))</f>
        <v>0.0430246258996746</v>
      </c>
      <c r="V33" s="5" t="n">
        <f aca="false">4*DEGREES(U33*SIN(2*RADIANS(I33))-2*K33*SIN(RADIANS(J33))+4*K33*U33*SIN(RADIANS(J33))*COS(2*RADIANS(I33))-0.5*U33*U33*SIN(4*RADIANS(I33))-1.25*K33*K33*SIN(2*RADIANS(J33)))</f>
        <v>-1.85620952258608</v>
      </c>
      <c r="W33" s="5" t="n">
        <f aca="false">DEGREES(ACOS(COS(RADIANS(90.833))/(COS(RADIANS(dados!$B$4))*COS(RADIANS(T33)))-TAN(RADIANS(dados!$B$4))*TAN(RADIANS(T33))))</f>
        <v>76.5688878836305</v>
      </c>
      <c r="X33" s="21" t="n">
        <f aca="false">(720-4*dados!$B$5-V33+dados!$B$6*60)/1440</f>
        <v>0.51859458994624</v>
      </c>
      <c r="Y33" s="21" t="n">
        <f aca="false">X33-W33*4/1440</f>
        <v>0.305903234713924</v>
      </c>
      <c r="Z33" s="21" t="n">
        <f aca="false">X33+W33*4/1440</f>
        <v>0.731285945178542</v>
      </c>
      <c r="AA33" s="24" t="n">
        <f aca="false">8*W33</f>
        <v>612.551103069044</v>
      </c>
      <c r="AB33" s="5" t="n">
        <f aca="false">MOD(E33*1440+V33+4*dados!$B$5-60*dados!$B$6,1440)</f>
        <v>165.223790477414</v>
      </c>
      <c r="AC33" s="5" t="n">
        <f aca="false">IF(AB33/4&lt;0,AB33/4+180,AB33/4-180)</f>
        <v>-138.694052380647</v>
      </c>
      <c r="AD33" s="5" t="n">
        <f aca="false">DEGREES(ACOS(SIN(RADIANS(dados!$B$4))*SIN(RADIANS(T33))+COS(RADIANS(dados!$B$4))*COS(RADIANS(T33))*COS(RADIANS(AC33))))</f>
        <v>142.72613360001</v>
      </c>
      <c r="AE33" s="5" t="n">
        <f aca="false">90-AD33</f>
        <v>-52.7261336000101</v>
      </c>
      <c r="AF33" s="5" t="n">
        <f aca="false">IF(AE33&gt;85,0,IF(AE33&gt;5,58.1/TAN(RADIANS(AE33))-0.07/POWER(TAN(RADIANS(AE33)),3)+0.000086/POWER(TAN(RADIANS(AE33)),5),IF(AE33&gt;-0.575,1735+AE33*(-518.2+AE33*(103.4+AE33*(-12.79+AE33*0.711))),-20.772/TAN(RADIANS(AE33)))))/3600</f>
        <v>0.00439140441041901</v>
      </c>
      <c r="AG33" s="5" t="n">
        <f aca="false">AE33+AF33</f>
        <v>-52.7217421955997</v>
      </c>
      <c r="AH33" s="5" t="n">
        <f aca="false">IF(AC33&gt;0,MOD(DEGREES(ACOS(((SIN(RADIANS(dados!$B$4))*COS(RADIANS(AD33)))-SIN(RADIANS(T33)))/(COS(RADIANS(dados!$B$4))*SIN(RADIANS(AD33)))))+180,360),MOD(540-DEGREES(ACOS(((SIN(RADIANS(dados!$B$4))*COS(RADIANS(AD33)))-SIN(RADIANS(T33)))/(COS(RADIANS(dados!$B$4))*SIN(RADIANS(AD33))))),360))</f>
        <v>90.0554456911268</v>
      </c>
      <c r="AI33" s="5" t="n">
        <f aca="false">TAN(RADIANS(AG33))</f>
        <v>-1.31372151267734</v>
      </c>
      <c r="AJ33" s="5" t="n">
        <f aca="false">dados!$B$20/calculos!AI33</f>
        <v>-0.799980886778024</v>
      </c>
      <c r="AK33" s="5" t="n">
        <f aca="false">AJ33*COS(RADIANS(180-AG33))</f>
        <v>0.484537620190252</v>
      </c>
      <c r="AL33" s="5" t="n">
        <f aca="false">ABS(AK33)</f>
        <v>0.484537620190252</v>
      </c>
      <c r="AM33" s="5" t="n">
        <f aca="false">IF((E33&gt;Y33)*AND(E33&lt;Z33),AL33,0)</f>
        <v>0</v>
      </c>
      <c r="AN33" s="21" t="n">
        <f aca="false">E33</f>
        <v>0.133333333333333</v>
      </c>
    </row>
    <row r="34" customFormat="false" ht="15" hidden="false" customHeight="false" outlineLevel="0" collapsed="false">
      <c r="D34" s="20" t="n">
        <f aca="false">dados!$B$7</f>
        <v>44003</v>
      </c>
      <c r="E34" s="21" t="n">
        <f aca="false">E33+0.1/24</f>
        <v>0.1375</v>
      </c>
      <c r="F34" s="22" t="n">
        <f aca="false">D34+2415018.5+E34-dados!$B$6/24</f>
        <v>2459021.7625</v>
      </c>
      <c r="G34" s="23" t="n">
        <f aca="false">(F34-2451545)/36525</f>
        <v>0.204702600958253</v>
      </c>
      <c r="I34" s="5" t="n">
        <f aca="false">MOD(280.46646+G34*(36000.76983 + G34*0.0003032),360)</f>
        <v>89.9176934054358</v>
      </c>
      <c r="J34" s="5" t="n">
        <f aca="false">357.52911+G34*(35999.05029 - 0.0001537*G34)</f>
        <v>7726.62832994943</v>
      </c>
      <c r="K34" s="5" t="n">
        <f aca="false">0.016708634-G34*(0.000042037+0.0000001267*G34)</f>
        <v>0.0167000236076338</v>
      </c>
      <c r="L34" s="5" t="n">
        <f aca="false">SIN(RADIANS(J34))*(1.914602-G34*(0.004817+0.000014*G34))+SIN(RADIANS(2*J34))*(0.019993-0.000101*G34)+SIN(RADIANS(3*J34))*0.000289</f>
        <v>0.433754634556011</v>
      </c>
      <c r="M34" s="5" t="n">
        <f aca="false">I34+L34</f>
        <v>90.3514480399918</v>
      </c>
      <c r="N34" s="5" t="n">
        <f aca="false">J34+L34</f>
        <v>7727.06208458399</v>
      </c>
      <c r="O34" s="5" t="n">
        <f aca="false">(1.000001018*(1-K34*K34))/(1+K34*COS(RADIANS(N34)))</f>
        <v>1.01626288692356</v>
      </c>
      <c r="P34" s="5" t="n">
        <f aca="false">M34-0.00569-0.00478*SIN(RADIANS(125.04-1934.136*G34))</f>
        <v>90.3409786071975</v>
      </c>
      <c r="Q34" s="5" t="n">
        <f aca="false">23+(26+((21.448-G34*(46.815+G34*(0.00059-G34*0.001813))))/60)/60</f>
        <v>23.4366291218235</v>
      </c>
      <c r="R34" s="5" t="n">
        <f aca="false">Q34+0.00256*COS(RADIANS(125.04-1934.136*G34))</f>
        <v>23.4366685583291</v>
      </c>
      <c r="S34" s="5" t="n">
        <f aca="false">DEGREES(ATAN2(COS(RADIANS(P34)),COS(RADIANS(R34))*SIN(RADIANS(P34))))</f>
        <v>90.3716378758054</v>
      </c>
      <c r="T34" s="5" t="n">
        <f aca="false">DEGREES(ASIN(SIN(RADIANS(R34))*SIN(RADIANS(P34))))</f>
        <v>23.4362287257273</v>
      </c>
      <c r="U34" s="5" t="n">
        <f aca="false">TAN(RADIANS(R34/2))*TAN(RADIANS(R34/2))</f>
        <v>0.0430246259312935</v>
      </c>
      <c r="V34" s="5" t="n">
        <f aca="false">4*DEGREES(U34*SIN(2*RADIANS(I34))-2*K34*SIN(RADIANS(J34))+4*K34*U34*SIN(RADIANS(J34))*COS(2*RADIANS(I34))-0.5*U34*U34*SIN(4*RADIANS(I34))-1.25*K34*K34*SIN(2*RADIANS(J34)))</f>
        <v>-1.85711449169115</v>
      </c>
      <c r="W34" s="5" t="n">
        <f aca="false">DEGREES(ACOS(COS(RADIANS(90.833))/(COS(RADIANS(dados!$B$4))*COS(RADIANS(T34)))-TAN(RADIANS(dados!$B$4))*TAN(RADIANS(T34))))</f>
        <v>76.5688949937504</v>
      </c>
      <c r="X34" s="21" t="n">
        <f aca="false">(720-4*dados!$B$5-V34+dados!$B$6*60)/1440</f>
        <v>0.518595218397008</v>
      </c>
      <c r="Y34" s="21" t="n">
        <f aca="false">X34-W34*4/1440</f>
        <v>0.305903843414363</v>
      </c>
      <c r="Z34" s="21" t="n">
        <f aca="false">X34+W34*4/1440</f>
        <v>0.731286593379641</v>
      </c>
      <c r="AA34" s="24" t="n">
        <f aca="false">8*W34</f>
        <v>612.551159950003</v>
      </c>
      <c r="AB34" s="5" t="n">
        <f aca="false">MOD(E34*1440+V34+4*dados!$B$5-60*dados!$B$6,1440)</f>
        <v>171.222885508309</v>
      </c>
      <c r="AC34" s="5" t="n">
        <f aca="false">IF(AB34/4&lt;0,AB34/4+180,AB34/4-180)</f>
        <v>-137.194278622923</v>
      </c>
      <c r="AD34" s="5" t="n">
        <f aca="false">DEGREES(ACOS(SIN(RADIANS(dados!$B$4))*SIN(RADIANS(T34))+COS(RADIANS(dados!$B$4))*COS(RADIANS(T34))*COS(RADIANS(AC34))))</f>
        <v>141.427709803999</v>
      </c>
      <c r="AE34" s="5" t="n">
        <f aca="false">90-AD34</f>
        <v>-51.4277098039992</v>
      </c>
      <c r="AF34" s="5" t="n">
        <f aca="false">IF(AE34&gt;85,0,IF(AE34&gt;5,58.1/TAN(RADIANS(AE34))-0.07/POWER(TAN(RADIANS(AE34)),3)+0.000086/POWER(TAN(RADIANS(AE34)),5),IF(AE34&gt;-0.575,1735+AE34*(-518.2+AE34*(103.4+AE34*(-12.79+AE34*0.711))),-20.772/TAN(RADIANS(AE34)))))/3600</f>
        <v>0.00460156340867565</v>
      </c>
      <c r="AG34" s="5" t="n">
        <f aca="false">AE34+AF34</f>
        <v>-51.4231082405905</v>
      </c>
      <c r="AH34" s="5" t="n">
        <f aca="false">IF(AC34&gt;0,MOD(DEGREES(ACOS(((SIN(RADIANS(dados!$B$4))*COS(RADIANS(AD34)))-SIN(RADIANS(T34)))/(COS(RADIANS(dados!$B$4))*SIN(RADIANS(AD34)))))+180,360),MOD(540-DEGREES(ACOS(((SIN(RADIANS(dados!$B$4))*COS(RADIANS(AD34)))-SIN(RADIANS(T34)))/(COS(RADIANS(dados!$B$4))*SIN(RADIANS(AD34))))),360))</f>
        <v>89.3140325483933</v>
      </c>
      <c r="AI34" s="5" t="n">
        <f aca="false">TAN(RADIANS(AG34))</f>
        <v>-1.25371508548022</v>
      </c>
      <c r="AJ34" s="5" t="n">
        <f aca="false">dados!$B$20/calculos!AI34</f>
        <v>-0.838270283944484</v>
      </c>
      <c r="AK34" s="5" t="n">
        <f aca="false">AJ34*COS(RADIANS(180-AG34))</f>
        <v>0.522715462334102</v>
      </c>
      <c r="AL34" s="5" t="n">
        <f aca="false">ABS(AK34)</f>
        <v>0.522715462334102</v>
      </c>
      <c r="AM34" s="5" t="n">
        <f aca="false">IF((E34&gt;Y34)*AND(E34&lt;Z34),AL34,0)</f>
        <v>0</v>
      </c>
      <c r="AN34" s="21" t="n">
        <f aca="false">E34</f>
        <v>0.1375</v>
      </c>
    </row>
    <row r="35" customFormat="false" ht="15" hidden="false" customHeight="false" outlineLevel="0" collapsed="false">
      <c r="D35" s="20" t="n">
        <f aca="false">dados!$B$7</f>
        <v>44003</v>
      </c>
      <c r="E35" s="21" t="n">
        <f aca="false">E34+0.1/24</f>
        <v>0.141666666666667</v>
      </c>
      <c r="F35" s="22" t="n">
        <f aca="false">D35+2415018.5+E35-dados!$B$6/24</f>
        <v>2459021.76666667</v>
      </c>
      <c r="G35" s="23" t="n">
        <f aca="false">(F35-2451545)/36525</f>
        <v>0.204702715035362</v>
      </c>
      <c r="I35" s="5" t="n">
        <f aca="false">MOD(280.46646+G35*(36000.76983 + G35*0.0003032),360)</f>
        <v>89.9218002692041</v>
      </c>
      <c r="J35" s="5" t="n">
        <f aca="false">357.52911+G35*(35999.05029 - 0.0001537*G35)</f>
        <v>7726.63243661702</v>
      </c>
      <c r="K35" s="5" t="n">
        <f aca="false">0.016708634-G35*(0.000042037+0.0000001267*G35)</f>
        <v>0.0167000236028324</v>
      </c>
      <c r="L35" s="5" t="n">
        <f aca="false">SIN(RADIANS(J35))*(1.914602-G35*(0.004817+0.000014*G35))+SIN(RADIANS(2*J35))*(0.019993-0.000101*G35)+SIN(RADIANS(3*J35))*0.000289</f>
        <v>0.433623702811003</v>
      </c>
      <c r="M35" s="5" t="n">
        <f aca="false">I35+L35</f>
        <v>90.3554239720152</v>
      </c>
      <c r="N35" s="5" t="n">
        <f aca="false">J35+L35</f>
        <v>7727.06606031983</v>
      </c>
      <c r="O35" s="5" t="n">
        <f aca="false">(1.000001018*(1-K35*K35))/(1+K35*COS(RADIANS(N35)))</f>
        <v>1.01626315491219</v>
      </c>
      <c r="P35" s="5" t="n">
        <f aca="false">M35-0.00569-0.00478*SIN(RADIANS(125.04-1934.136*G35))</f>
        <v>90.3449545395044</v>
      </c>
      <c r="Q35" s="5" t="n">
        <f aca="false">23+(26+((21.448-G35*(46.815+G35*(0.00059-G35*0.001813))))/60)/60</f>
        <v>23.43662912034</v>
      </c>
      <c r="R35" s="5" t="n">
        <f aca="false">Q35+0.00256*COS(RADIANS(125.04-1934.136*G35))</f>
        <v>23.4366685667027</v>
      </c>
      <c r="S35" s="5" t="n">
        <f aca="false">DEGREES(ATAN2(COS(RADIANS(P35)),COS(RADIANS(R35))*SIN(RADIANS(P35))))</f>
        <v>90.3759712865902</v>
      </c>
      <c r="T35" s="5" t="n">
        <f aca="false">DEGREES(ASIN(SIN(RADIANS(R35))*SIN(RADIANS(P35))))</f>
        <v>23.4362184171378</v>
      </c>
      <c r="U35" s="5" t="n">
        <f aca="false">TAN(RADIANS(R35/2))*TAN(RADIANS(R35/2))</f>
        <v>0.0430246259629124</v>
      </c>
      <c r="V35" s="5" t="n">
        <f aca="false">4*DEGREES(U35*SIN(2*RADIANS(I35))-2*K35*SIN(RADIANS(J35))+4*K35*U35*SIN(RADIANS(J35))*COS(2*RADIANS(I35))-0.5*U35*U35*SIN(4*RADIANS(I35))-1.25*K35*K35*SIN(2*RADIANS(J35)))</f>
        <v>-1.85801944907262</v>
      </c>
      <c r="W35" s="5" t="n">
        <f aca="false">DEGREES(ACOS(COS(RADIANS(90.833))/(COS(RADIANS(dados!$B$4))*COS(RADIANS(T35)))-TAN(RADIANS(dados!$B$4))*TAN(RADIANS(T35))))</f>
        <v>76.5689021873242</v>
      </c>
      <c r="X35" s="21" t="n">
        <f aca="false">(720-4*dados!$B$5-V35+dados!$B$6*60)/1440</f>
        <v>0.518595846839634</v>
      </c>
      <c r="Y35" s="21" t="n">
        <f aca="false">X35-W35*4/1440</f>
        <v>0.305904451874838</v>
      </c>
      <c r="Z35" s="21" t="n">
        <f aca="false">X35+W35*4/1440</f>
        <v>0.731287241804421</v>
      </c>
      <c r="AA35" s="24" t="n">
        <f aca="false">8*W35</f>
        <v>612.551217498593</v>
      </c>
      <c r="AB35" s="5" t="n">
        <f aca="false">MOD(E35*1440+V35+4*dados!$B$5-60*dados!$B$6,1440)</f>
        <v>177.221980550927</v>
      </c>
      <c r="AC35" s="5" t="n">
        <f aca="false">IF(AB35/4&lt;0,AB35/4+180,AB35/4-180)</f>
        <v>-135.694504862268</v>
      </c>
      <c r="AD35" s="5" t="n">
        <f aca="false">DEGREES(ACOS(SIN(RADIANS(dados!$B$4))*SIN(RADIANS(T35))+COS(RADIANS(dados!$B$4))*COS(RADIANS(T35))*COS(RADIANS(AC35))))</f>
        <v>140.129482923396</v>
      </c>
      <c r="AE35" s="5" t="n">
        <f aca="false">90-AD35</f>
        <v>-50.1294829233958</v>
      </c>
      <c r="AF35" s="5" t="n">
        <f aca="false">IF(AE35&gt;85,0,IF(AE35&gt;5,58.1/TAN(RADIANS(AE35))-0.07/POWER(TAN(RADIANS(AE35)),3)+0.000086/POWER(TAN(RADIANS(AE35)),5),IF(AE35&gt;-0.575,1735+AE35*(-518.2+AE35*(103.4+AE35*(-12.79+AE35*0.711))),-20.772/TAN(RADIANS(AE35)))))/3600</f>
        <v>0.00481942619082082</v>
      </c>
      <c r="AG35" s="5" t="n">
        <f aca="false">AE35+AF35</f>
        <v>-50.1246634972049</v>
      </c>
      <c r="AH35" s="5" t="n">
        <f aca="false">IF(AC35&gt;0,MOD(DEGREES(ACOS(((SIN(RADIANS(dados!$B$4))*COS(RADIANS(AD35)))-SIN(RADIANS(T35)))/(COS(RADIANS(dados!$B$4))*SIN(RADIANS(AD35)))))+180,360),MOD(540-DEGREES(ACOS(((SIN(RADIANS(dados!$B$4))*COS(RADIANS(AD35)))-SIN(RADIANS(T35)))/(COS(RADIANS(dados!$B$4))*SIN(RADIANS(AD35))))),360))</f>
        <v>88.592511241628</v>
      </c>
      <c r="AI35" s="5" t="n">
        <f aca="false">TAN(RADIANS(AG35))</f>
        <v>-1.19703330123798</v>
      </c>
      <c r="AJ35" s="5" t="n">
        <f aca="false">dados!$B$20/calculos!AI35</f>
        <v>-0.877963962743628</v>
      </c>
      <c r="AK35" s="5" t="n">
        <f aca="false">AJ35*COS(RADIANS(180-AG35))</f>
        <v>0.56287967530996</v>
      </c>
      <c r="AL35" s="5" t="n">
        <f aca="false">ABS(AK35)</f>
        <v>0.56287967530996</v>
      </c>
      <c r="AM35" s="5" t="n">
        <f aca="false">IF((E35&gt;Y35)*AND(E35&lt;Z35),AL35,0)</f>
        <v>0</v>
      </c>
      <c r="AN35" s="21" t="n">
        <f aca="false">E35</f>
        <v>0.141666666666667</v>
      </c>
    </row>
    <row r="36" customFormat="false" ht="15" hidden="false" customHeight="false" outlineLevel="0" collapsed="false">
      <c r="D36" s="20" t="n">
        <f aca="false">dados!$B$7</f>
        <v>44003</v>
      </c>
      <c r="E36" s="21" t="n">
        <f aca="false">E35+0.1/24</f>
        <v>0.145833333333333</v>
      </c>
      <c r="F36" s="22" t="n">
        <f aca="false">D36+2415018.5+E36-dados!$B$6/24</f>
        <v>2459021.77083333</v>
      </c>
      <c r="G36" s="23" t="n">
        <f aca="false">(F36-2451545)/36525</f>
        <v>0.204702829112484</v>
      </c>
      <c r="I36" s="5" t="n">
        <f aca="false">MOD(280.46646+G36*(36000.76983 + G36*0.0003032),360)</f>
        <v>89.9259071334336</v>
      </c>
      <c r="J36" s="5" t="n">
        <f aca="false">357.52911+G36*(35999.05029 - 0.0001537*G36)</f>
        <v>7726.63654328507</v>
      </c>
      <c r="K36" s="5" t="n">
        <f aca="false">0.016708634-G36*(0.000042037+0.0000001267*G36)</f>
        <v>0.016700023598031</v>
      </c>
      <c r="L36" s="5" t="n">
        <f aca="false">SIN(RADIANS(J36))*(1.914602-G36*(0.004817+0.000014*G36))+SIN(RADIANS(2*J36))*(0.019993-0.000101*G36)+SIN(RADIANS(3*J36))*0.000289</f>
        <v>0.4334927689546</v>
      </c>
      <c r="M36" s="5" t="n">
        <f aca="false">I36+L36</f>
        <v>90.3593999023882</v>
      </c>
      <c r="N36" s="5" t="n">
        <f aca="false">J36+L36</f>
        <v>7727.07003605402</v>
      </c>
      <c r="O36" s="5" t="n">
        <f aca="false">(1.000001018*(1-K36*K36))/(1+K36*COS(RADIANS(N36)))</f>
        <v>1.01626342281988</v>
      </c>
      <c r="P36" s="5" t="n">
        <f aca="false">M36-0.00569-0.00478*SIN(RADIANS(125.04-1934.136*G36))</f>
        <v>90.3489304701612</v>
      </c>
      <c r="Q36" s="5" t="n">
        <f aca="false">23+(26+((21.448-G36*(46.815+G36*(0.00059-G36*0.001813))))/60)/60</f>
        <v>23.4366291188565</v>
      </c>
      <c r="R36" s="5" t="n">
        <f aca="false">Q36+0.00256*COS(RADIANS(125.04-1934.136*G36))</f>
        <v>23.4366685750764</v>
      </c>
      <c r="S36" s="5" t="n">
        <f aca="false">DEGREES(ATAN2(COS(RADIANS(P36)),COS(RADIANS(R36))*SIN(RADIANS(P36))))</f>
        <v>90.3803046948967</v>
      </c>
      <c r="T36" s="5" t="n">
        <f aca="false">DEGREES(ASIN(SIN(RADIANS(R36))*SIN(RADIANS(P36))))</f>
        <v>23.4362079889527</v>
      </c>
      <c r="U36" s="5" t="n">
        <f aca="false">TAN(RADIANS(R36/2))*TAN(RADIANS(R36/2))</f>
        <v>0.0430246259945313</v>
      </c>
      <c r="V36" s="5" t="n">
        <f aca="false">4*DEGREES(U36*SIN(2*RADIANS(I36))-2*K36*SIN(RADIANS(J36))+4*K36*U36*SIN(RADIANS(J36))*COS(2*RADIANS(I36))-0.5*U36*U36*SIN(4*RADIANS(I36))-1.25*K36*K36*SIN(2*RADIANS(J36)))</f>
        <v>-1.85892439490579</v>
      </c>
      <c r="W36" s="5" t="n">
        <f aca="false">DEGREES(ACOS(COS(RADIANS(90.833))/(COS(RADIANS(dados!$B$4))*COS(RADIANS(T36)))-TAN(RADIANS(dados!$B$4))*TAN(RADIANS(T36))))</f>
        <v>76.5689094643532</v>
      </c>
      <c r="X36" s="21" t="n">
        <f aca="false">(720-4*dados!$B$5-V36+dados!$B$6*60)/1440</f>
        <v>0.51859647527424</v>
      </c>
      <c r="Y36" s="21" t="n">
        <f aca="false">X36-W36*4/1440</f>
        <v>0.305905060095475</v>
      </c>
      <c r="Z36" s="21" t="n">
        <f aca="false">X36+W36*4/1440</f>
        <v>0.731287890452998</v>
      </c>
      <c r="AA36" s="24" t="n">
        <f aca="false">8*W36</f>
        <v>612.551275714825</v>
      </c>
      <c r="AB36" s="5" t="n">
        <f aca="false">MOD(E36*1440+V36+4*dados!$B$5-60*dados!$B$6,1440)</f>
        <v>183.221075605094</v>
      </c>
      <c r="AC36" s="5" t="n">
        <f aca="false">IF(AB36/4&lt;0,AB36/4+180,AB36/4-180)</f>
        <v>-134.194731098726</v>
      </c>
      <c r="AD36" s="5" t="n">
        <f aca="false">DEGREES(ACOS(SIN(RADIANS(dados!$B$4))*SIN(RADIANS(T36))+COS(RADIANS(dados!$B$4))*COS(RADIANS(T36))*COS(RADIANS(AC36))))</f>
        <v>138.831651387492</v>
      </c>
      <c r="AE36" s="5" t="n">
        <f aca="false">90-AD36</f>
        <v>-48.8316513874924</v>
      </c>
      <c r="AF36" s="5" t="n">
        <f aca="false">IF(AE36&gt;85,0,IF(AE36&gt;5,58.1/TAN(RADIANS(AE36))-0.07/POWER(TAN(RADIANS(AE36)),3)+0.000086/POWER(TAN(RADIANS(AE36)),5),IF(AE36&gt;-0.575,1735+AE36*(-518.2+AE36*(103.4+AE36*(-12.79+AE36*0.711))),-20.772/TAN(RADIANS(AE36)))))/3600</f>
        <v>0.00504562558425215</v>
      </c>
      <c r="AG36" s="5" t="n">
        <f aca="false">AE36+AF36</f>
        <v>-48.8266057619082</v>
      </c>
      <c r="AH36" s="5" t="n">
        <f aca="false">IF(AC36&gt;0,MOD(DEGREES(ACOS(((SIN(RADIANS(dados!$B$4))*COS(RADIANS(AD36)))-SIN(RADIANS(T36)))/(COS(RADIANS(dados!$B$4))*SIN(RADIANS(AD36)))))+180,360),MOD(540-DEGREES(ACOS(((SIN(RADIANS(dados!$B$4))*COS(RADIANS(AD36)))-SIN(RADIANS(T36)))/(COS(RADIANS(dados!$B$4))*SIN(RADIANS(AD36))))),360))</f>
        <v>87.8885751950019</v>
      </c>
      <c r="AI36" s="5" t="n">
        <f aca="false">TAN(RADIANS(AG36))</f>
        <v>-1.14336163165207</v>
      </c>
      <c r="AJ36" s="5" t="n">
        <f aca="false">dados!$B$20/calculos!AI36</f>
        <v>-0.919177337770584</v>
      </c>
      <c r="AK36" s="5" t="n">
        <f aca="false">AJ36*COS(RADIANS(180-AG36))</f>
        <v>0.605131207742266</v>
      </c>
      <c r="AL36" s="5" t="n">
        <f aca="false">ABS(AK36)</f>
        <v>0.605131207742266</v>
      </c>
      <c r="AM36" s="5" t="n">
        <f aca="false">IF((E36&gt;Y36)*AND(E36&lt;Z36),AL36,0)</f>
        <v>0</v>
      </c>
      <c r="AN36" s="21" t="n">
        <f aca="false">E36</f>
        <v>0.145833333333333</v>
      </c>
    </row>
    <row r="37" customFormat="false" ht="15" hidden="false" customHeight="false" outlineLevel="0" collapsed="false">
      <c r="D37" s="20" t="n">
        <f aca="false">dados!$B$7</f>
        <v>44003</v>
      </c>
      <c r="E37" s="21" t="n">
        <f aca="false">E36+0.1/24</f>
        <v>0.15</v>
      </c>
      <c r="F37" s="22" t="n">
        <f aca="false">D37+2415018.5+E37-dados!$B$6/24</f>
        <v>2459021.775</v>
      </c>
      <c r="G37" s="23" t="n">
        <f aca="false">(F37-2451545)/36525</f>
        <v>0.204702943189594</v>
      </c>
      <c r="I37" s="5" t="n">
        <f aca="false">MOD(280.46646+G37*(36000.76983 + G37*0.0003032),360)</f>
        <v>89.9300139972047</v>
      </c>
      <c r="J37" s="5" t="n">
        <f aca="false">357.52911+G37*(35999.05029 - 0.0001537*G37)</f>
        <v>7726.64064995266</v>
      </c>
      <c r="K37" s="5" t="n">
        <f aca="false">0.016708634-G37*(0.000042037+0.0000001267*G37)</f>
        <v>0.0167000235932297</v>
      </c>
      <c r="L37" s="5" t="n">
        <f aca="false">SIN(RADIANS(J37))*(1.914602-G37*(0.004817+0.000014*G37))+SIN(RADIANS(2*J37))*(0.019993-0.000101*G37)+SIN(RADIANS(3*J37))*0.000289</f>
        <v>0.433361833016669</v>
      </c>
      <c r="M37" s="5" t="n">
        <f aca="false">I37+L37</f>
        <v>90.3633758302214</v>
      </c>
      <c r="N37" s="5" t="n">
        <f aca="false">J37+L37</f>
        <v>7727.07401178567</v>
      </c>
      <c r="O37" s="5" t="n">
        <f aca="false">(1.000001018*(1-K37*K37))/(1+K37*COS(RADIANS(N37)))</f>
        <v>1.01626369064659</v>
      </c>
      <c r="P37" s="5" t="n">
        <f aca="false">M37-0.00569-0.00478*SIN(RADIANS(125.04-1934.136*G37))</f>
        <v>90.3529063982781</v>
      </c>
      <c r="Q37" s="5" t="n">
        <f aca="false">23+(26+((21.448-G37*(46.815+G37*(0.00059-G37*0.001813))))/60)/60</f>
        <v>23.4366291173731</v>
      </c>
      <c r="R37" s="5" t="n">
        <f aca="false">Q37+0.00256*COS(RADIANS(125.04-1934.136*G37))</f>
        <v>23.4366685834501</v>
      </c>
      <c r="S37" s="5" t="n">
        <f aca="false">DEGREES(ATAN2(COS(RADIANS(P37)),COS(RADIANS(R37))*SIN(RADIANS(P37))))</f>
        <v>90.3846380997472</v>
      </c>
      <c r="T37" s="5" t="n">
        <f aca="false">DEGREES(ASIN(SIN(RADIANS(R37))*SIN(RADIANS(P37))))</f>
        <v>23.4361974411747</v>
      </c>
      <c r="U37" s="5" t="n">
        <f aca="false">TAN(RADIANS(R37/2))*TAN(RADIANS(R37/2))</f>
        <v>0.0430246260261501</v>
      </c>
      <c r="V37" s="5" t="n">
        <f aca="false">4*DEGREES(U37*SIN(2*RADIANS(I37))-2*K37*SIN(RADIANS(J37))+4*K37*U37*SIN(RADIANS(J37))*COS(2*RADIANS(I37))-0.5*U37*U37*SIN(4*RADIANS(I37))-1.25*K37*K37*SIN(2*RADIANS(J37)))</f>
        <v>-1.85982932895922</v>
      </c>
      <c r="W37" s="5" t="n">
        <f aca="false">DEGREES(ACOS(COS(RADIANS(90.833))/(COS(RADIANS(dados!$B$4))*COS(RADIANS(T37)))-TAN(RADIANS(dados!$B$4))*TAN(RADIANS(T37))))</f>
        <v>76.5689168248355</v>
      </c>
      <c r="X37" s="21" t="n">
        <f aca="false">(720-4*dados!$B$5-V37+dados!$B$6*60)/1440</f>
        <v>0.518597103700666</v>
      </c>
      <c r="Y37" s="21" t="n">
        <f aca="false">X37-W37*4/1440</f>
        <v>0.305905668076123</v>
      </c>
      <c r="Z37" s="21" t="n">
        <f aca="false">X37+W37*4/1440</f>
        <v>0.731288539325208</v>
      </c>
      <c r="AA37" s="24" t="n">
        <f aca="false">8*W37</f>
        <v>612.551334598684</v>
      </c>
      <c r="AB37" s="5" t="n">
        <f aca="false">MOD(E37*1440+V37+4*dados!$B$5-60*dados!$B$6,1440)</f>
        <v>189.220170671041</v>
      </c>
      <c r="AC37" s="5" t="n">
        <f aca="false">IF(AB37/4&lt;0,AB37/4+180,AB37/4-180)</f>
        <v>-132.69495733224</v>
      </c>
      <c r="AD37" s="5" t="n">
        <f aca="false">DEGREES(ACOS(SIN(RADIANS(dados!$B$4))*SIN(RADIANS(T37))+COS(RADIANS(dados!$B$4))*COS(RADIANS(T37))*COS(RADIANS(AC37))))</f>
        <v>137.534399846666</v>
      </c>
      <c r="AE37" s="5" t="n">
        <f aca="false">90-AD37</f>
        <v>-47.534399846666</v>
      </c>
      <c r="AF37" s="5" t="n">
        <f aca="false">IF(AE37&gt;85,0,IF(AE37&gt;5,58.1/TAN(RADIANS(AE37))-0.07/POWER(TAN(RADIANS(AE37)),3)+0.000086/POWER(TAN(RADIANS(AE37)),5),IF(AE37&gt;-0.575,1735+AE37*(-518.2+AE37*(103.4+AE37*(-12.79+AE37*0.711))),-20.772/TAN(RADIANS(AE37)))))/3600</f>
        <v>0.00528086131886473</v>
      </c>
      <c r="AG37" s="5" t="n">
        <f aca="false">AE37+AF37</f>
        <v>-47.5291189853471</v>
      </c>
      <c r="AH37" s="5" t="n">
        <f aca="false">IF(AC37&gt;0,MOD(DEGREES(ACOS(((SIN(RADIANS(dados!$B$4))*COS(RADIANS(AD37)))-SIN(RADIANS(T37)))/(COS(RADIANS(dados!$B$4))*SIN(RADIANS(AD37)))))+180,360),MOD(540-DEGREES(ACOS(((SIN(RADIANS(dados!$B$4))*COS(RADIANS(AD37)))-SIN(RADIANS(T37)))/(COS(RADIANS(dados!$B$4))*SIN(RADIANS(AD37))))),360))</f>
        <v>87.2001782023012</v>
      </c>
      <c r="AI37" s="5" t="n">
        <f aca="false">TAN(RADIANS(AG37))</f>
        <v>-1.09242261059926</v>
      </c>
      <c r="AJ37" s="5" t="n">
        <f aca="false">dados!$B$20/calculos!AI37</f>
        <v>-0.962038034085067</v>
      </c>
      <c r="AK37" s="5" t="n">
        <f aca="false">AJ37*COS(RADIANS(180-AG37))</f>
        <v>0.649582914947681</v>
      </c>
      <c r="AL37" s="5" t="n">
        <f aca="false">ABS(AK37)</f>
        <v>0.649582914947681</v>
      </c>
      <c r="AM37" s="5" t="n">
        <f aca="false">IF((E37&gt;Y37)*AND(E37&lt;Z37),AL37,0)</f>
        <v>0</v>
      </c>
      <c r="AN37" s="21" t="n">
        <f aca="false">E37</f>
        <v>0.15</v>
      </c>
    </row>
    <row r="38" customFormat="false" ht="15" hidden="false" customHeight="false" outlineLevel="0" collapsed="false">
      <c r="D38" s="20" t="n">
        <f aca="false">dados!$B$7</f>
        <v>44003</v>
      </c>
      <c r="E38" s="21" t="n">
        <f aca="false">E37+0.1/24</f>
        <v>0.154166666666667</v>
      </c>
      <c r="F38" s="22" t="n">
        <f aca="false">D38+2415018.5+E38-dados!$B$6/24</f>
        <v>2459021.77916667</v>
      </c>
      <c r="G38" s="23" t="n">
        <f aca="false">(F38-2451545)/36525</f>
        <v>0.204703057266716</v>
      </c>
      <c r="I38" s="5" t="n">
        <f aca="false">MOD(280.46646+G38*(36000.76983 + G38*0.0003032),360)</f>
        <v>89.9341208614342</v>
      </c>
      <c r="J38" s="5" t="n">
        <f aca="false">357.52911+G38*(35999.05029 - 0.0001537*G38)</f>
        <v>7726.6447566207</v>
      </c>
      <c r="K38" s="5" t="n">
        <f aca="false">0.016708634-G38*(0.000042037+0.0000001267*G38)</f>
        <v>0.0167000235884283</v>
      </c>
      <c r="L38" s="5" t="n">
        <f aca="false">SIN(RADIANS(J38))*(1.914602-G38*(0.004817+0.000014*G38))+SIN(RADIANS(2*J38))*(0.019993-0.000101*G38)+SIN(RADIANS(3*J38))*0.000289</f>
        <v>0.433230894968665</v>
      </c>
      <c r="M38" s="5" t="n">
        <f aca="false">I38+L38</f>
        <v>90.3673517564028</v>
      </c>
      <c r="N38" s="5" t="n">
        <f aca="false">J38+L38</f>
        <v>7727.07798751567</v>
      </c>
      <c r="O38" s="5" t="n">
        <f aca="false">(1.000001018*(1-K38*K38))/(1+K38*COS(RADIANS(N38)))</f>
        <v>1.01626395839236</v>
      </c>
      <c r="P38" s="5" t="n">
        <f aca="false">M38-0.00569-0.00478*SIN(RADIANS(125.04-1934.136*G38))</f>
        <v>90.3568823247434</v>
      </c>
      <c r="Q38" s="5" t="n">
        <f aca="false">23+(26+((21.448-G38*(46.815+G38*(0.00059-G38*0.001813))))/60)/60</f>
        <v>23.4366291158896</v>
      </c>
      <c r="R38" s="5" t="n">
        <f aca="false">Q38+0.00256*COS(RADIANS(125.04-1934.136*G38))</f>
        <v>23.4366685918237</v>
      </c>
      <c r="S38" s="5" t="n">
        <f aca="false">DEGREES(ATAN2(COS(RADIANS(P38)),COS(RADIANS(R38))*SIN(RADIANS(P38))))</f>
        <v>90.388971502102</v>
      </c>
      <c r="T38" s="5" t="n">
        <f aca="false">DEGREES(ASIN(SIN(RADIANS(R38))*SIN(RADIANS(P38))))</f>
        <v>23.4361867738017</v>
      </c>
      <c r="U38" s="5" t="n">
        <f aca="false">TAN(RADIANS(R38/2))*TAN(RADIANS(R38/2))</f>
        <v>0.043024626057769</v>
      </c>
      <c r="V38" s="5" t="n">
        <f aca="false">4*DEGREES(U38*SIN(2*RADIANS(I38))-2*K38*SIN(RADIANS(J38))+4*K38*U38*SIN(RADIANS(J38))*COS(2*RADIANS(I38))-0.5*U38*U38*SIN(4*RADIANS(I38))-1.25*K38*K38*SIN(2*RADIANS(J38)))</f>
        <v>-1.86073425140667</v>
      </c>
      <c r="W38" s="5" t="n">
        <f aca="false">DEGREES(ACOS(COS(RADIANS(90.833))/(COS(RADIANS(dados!$B$4))*COS(RADIANS(T38)))-TAN(RADIANS(dados!$B$4))*TAN(RADIANS(T38))))</f>
        <v>76.5689242687727</v>
      </c>
      <c r="X38" s="21" t="n">
        <f aca="false">(720-4*dados!$B$5-V38+dados!$B$6*60)/1440</f>
        <v>0.518597732119032</v>
      </c>
      <c r="Y38" s="21" t="n">
        <f aca="false">X38-W38*4/1440</f>
        <v>0.305906275816875</v>
      </c>
      <c r="Z38" s="21" t="n">
        <f aca="false">X38+W38*4/1440</f>
        <v>0.731289188421169</v>
      </c>
      <c r="AA38" s="24" t="n">
        <f aca="false">8*W38</f>
        <v>612.551394150182</v>
      </c>
      <c r="AB38" s="5" t="n">
        <f aca="false">MOD(E38*1440+V38+4*dados!$B$5-60*dados!$B$6,1440)</f>
        <v>195.219265748593</v>
      </c>
      <c r="AC38" s="5" t="n">
        <f aca="false">IF(AB38/4&lt;0,AB38/4+180,AB38/4-180)</f>
        <v>-131.195183562852</v>
      </c>
      <c r="AD38" s="5" t="n">
        <f aca="false">DEGREES(ACOS(SIN(RADIANS(dados!$B$4))*SIN(RADIANS(T38))+COS(RADIANS(dados!$B$4))*COS(RADIANS(T38))*COS(RADIANS(AC38))))</f>
        <v>136.237901602876</v>
      </c>
      <c r="AE38" s="5" t="n">
        <f aca="false">90-AD38</f>
        <v>-46.237901602876</v>
      </c>
      <c r="AF38" s="5" t="n">
        <f aca="false">IF(AE38&gt;85,0,IF(AE38&gt;5,58.1/TAN(RADIANS(AE38))-0.07/POWER(TAN(RADIANS(AE38)),3)+0.000086/POWER(TAN(RADIANS(AE38)),5),IF(AE38&gt;-0.575,1735+AE38*(-518.2+AE38*(103.4+AE38*(-12.79+AE38*0.711))),-20.772/TAN(RADIANS(AE38)))))/3600</f>
        <v>0.00552590872807998</v>
      </c>
      <c r="AG38" s="5" t="n">
        <f aca="false">AE38+AF38</f>
        <v>-46.2323756941479</v>
      </c>
      <c r="AH38" s="5" t="n">
        <f aca="false">IF(AC38&gt;0,MOD(DEGREES(ACOS(((SIN(RADIANS(dados!$B$4))*COS(RADIANS(AD38)))-SIN(RADIANS(T38)))/(COS(RADIANS(dados!$B$4))*SIN(RADIANS(AD38)))))+180,360),MOD(540-DEGREES(ACOS(((SIN(RADIANS(dados!$B$4))*COS(RADIANS(AD38)))-SIN(RADIANS(T38)))/(COS(RADIANS(dados!$B$4))*SIN(RADIANS(AD38))))),360))</f>
        <v>86.5254957514692</v>
      </c>
      <c r="AI38" s="5" t="n">
        <f aca="false">TAN(RADIANS(AG38))</f>
        <v>-1.04397057160982</v>
      </c>
      <c r="AJ38" s="5" t="n">
        <f aca="false">dados!$B$20/calculos!AI38</f>
        <v>-1.00668747689928</v>
      </c>
      <c r="AK38" s="5" t="n">
        <f aca="false">AJ38*COS(RADIANS(180-AG38))</f>
        <v>0.696361187112067</v>
      </c>
      <c r="AL38" s="5" t="n">
        <f aca="false">ABS(AK38)</f>
        <v>0.696361187112067</v>
      </c>
      <c r="AM38" s="5" t="n">
        <f aca="false">IF((E38&gt;Y38)*AND(E38&lt;Z38),AL38,0)</f>
        <v>0</v>
      </c>
      <c r="AN38" s="21" t="n">
        <f aca="false">E38</f>
        <v>0.154166666666667</v>
      </c>
    </row>
    <row r="39" customFormat="false" ht="15" hidden="false" customHeight="false" outlineLevel="0" collapsed="false">
      <c r="D39" s="20" t="n">
        <f aca="false">dados!$B$7</f>
        <v>44003</v>
      </c>
      <c r="E39" s="21" t="n">
        <f aca="false">E38+0.1/24</f>
        <v>0.158333333333333</v>
      </c>
      <c r="F39" s="22" t="n">
        <f aca="false">D39+2415018.5+E39-dados!$B$6/24</f>
        <v>2459021.78333333</v>
      </c>
      <c r="G39" s="23" t="n">
        <f aca="false">(F39-2451545)/36525</f>
        <v>0.204703171343825</v>
      </c>
      <c r="I39" s="5" t="n">
        <f aca="false">MOD(280.46646+G39*(36000.76983 + G39*0.0003032),360)</f>
        <v>89.9382277252034</v>
      </c>
      <c r="J39" s="5" t="n">
        <f aca="false">357.52911+G39*(35999.05029 - 0.0001537*G39)</f>
        <v>7726.64886328829</v>
      </c>
      <c r="K39" s="5" t="n">
        <f aca="false">0.016708634-G39*(0.000042037+0.0000001267*G39)</f>
        <v>0.0167000235836269</v>
      </c>
      <c r="L39" s="5" t="n">
        <f aca="false">SIN(RADIANS(J39))*(1.914602-G39*(0.004817+0.000014*G39))+SIN(RADIANS(2*J39))*(0.019993-0.000101*G39)+SIN(RADIANS(3*J39))*0.000289</f>
        <v>0.433099954840404</v>
      </c>
      <c r="M39" s="5" t="n">
        <f aca="false">I39+L39</f>
        <v>90.3713276800438</v>
      </c>
      <c r="N39" s="5" t="n">
        <f aca="false">J39+L39</f>
        <v>7727.08196324313</v>
      </c>
      <c r="O39" s="5" t="n">
        <f aca="false">(1.000001018*(1-K39*K39))/(1+K39*COS(RADIANS(N39)))</f>
        <v>1.01626422605713</v>
      </c>
      <c r="P39" s="5" t="n">
        <f aca="false">M39-0.00569-0.00478*SIN(RADIANS(125.04-1934.136*G39))</f>
        <v>90.3608582486682</v>
      </c>
      <c r="Q39" s="5" t="n">
        <f aca="false">23+(26+((21.448-G39*(46.815+G39*(0.00059-G39*0.001813))))/60)/60</f>
        <v>23.4366291144061</v>
      </c>
      <c r="R39" s="5" t="n">
        <f aca="false">Q39+0.00256*COS(RADIANS(125.04-1934.136*G39))</f>
        <v>23.4366686001974</v>
      </c>
      <c r="S39" s="5" t="n">
        <f aca="false">DEGREES(ATAN2(COS(RADIANS(P39)),COS(RADIANS(R39))*SIN(RADIANS(P39))))</f>
        <v>90.3933049009846</v>
      </c>
      <c r="T39" s="5" t="n">
        <f aca="false">DEGREES(ASIN(SIN(RADIANS(R39))*SIN(RADIANS(P39))))</f>
        <v>23.4361759868363</v>
      </c>
      <c r="U39" s="5" t="n">
        <f aca="false">TAN(RADIANS(R39/2))*TAN(RADIANS(R39/2))</f>
        <v>0.0430246260893879</v>
      </c>
      <c r="V39" s="5" t="n">
        <f aca="false">4*DEGREES(U39*SIN(2*RADIANS(I39))-2*K39*SIN(RADIANS(J39))+4*K39*U39*SIN(RADIANS(J39))*COS(2*RADIANS(I39))-0.5*U39*U39*SIN(4*RADIANS(I39))-1.25*K39*K39*SIN(2*RADIANS(J39)))</f>
        <v>-1.86163916201683</v>
      </c>
      <c r="W39" s="5" t="n">
        <f aca="false">DEGREES(ACOS(COS(RADIANS(90.833))/(COS(RADIANS(dados!$B$4))*COS(RADIANS(T39)))-TAN(RADIANS(dados!$B$4))*TAN(RADIANS(T39))))</f>
        <v>76.5689317961627</v>
      </c>
      <c r="X39" s="21" t="n">
        <f aca="false">(720-4*dados!$B$5-V39+dados!$B$6*60)/1440</f>
        <v>0.518598360529178</v>
      </c>
      <c r="Y39" s="21" t="n">
        <f aca="false">X39-W39*4/1440</f>
        <v>0.305906883317604</v>
      </c>
      <c r="Z39" s="21" t="n">
        <f aca="false">X39+W39*4/1440</f>
        <v>0.731289837740741</v>
      </c>
      <c r="AA39" s="24" t="n">
        <f aca="false">8*W39</f>
        <v>612.551454369302</v>
      </c>
      <c r="AB39" s="5" t="n">
        <f aca="false">MOD(E39*1440+V39+4*dados!$B$5-60*dados!$B$6,1440)</f>
        <v>201.218360837983</v>
      </c>
      <c r="AC39" s="5" t="n">
        <f aca="false">IF(AB39/4&lt;0,AB39/4+180,AB39/4-180)</f>
        <v>-129.695409790504</v>
      </c>
      <c r="AD39" s="5" t="n">
        <f aca="false">DEGREES(ACOS(SIN(RADIANS(dados!$B$4))*SIN(RADIANS(T39))+COS(RADIANS(dados!$B$4))*COS(RADIANS(T39))*COS(RADIANS(AC39))))</f>
        <v>134.942320645398</v>
      </c>
      <c r="AE39" s="5" t="n">
        <f aca="false">90-AD39</f>
        <v>-44.942320645398</v>
      </c>
      <c r="AF39" s="5" t="n">
        <f aca="false">IF(AE39&gt;85,0,IF(AE39&gt;5,58.1/TAN(RADIANS(AE39))-0.07/POWER(TAN(RADIANS(AE39)),3)+0.000086/POWER(TAN(RADIANS(AE39)),5),IF(AE39&gt;-0.575,1735+AE39*(-518.2+AE39*(103.4+AE39*(-12.79+AE39*0.711))),-20.772/TAN(RADIANS(AE39)))))/3600</f>
        <v>0.00578162896698781</v>
      </c>
      <c r="AG39" s="5" t="n">
        <f aca="false">AE39+AF39</f>
        <v>-44.936539016431</v>
      </c>
      <c r="AH39" s="5" t="n">
        <f aca="false">IF(AC39&gt;0,MOD(DEGREES(ACOS(((SIN(RADIANS(dados!$B$4))*COS(RADIANS(AD39)))-SIN(RADIANS(T39)))/(COS(RADIANS(dados!$B$4))*SIN(RADIANS(AD39)))))+180,360),MOD(540-DEGREES(ACOS(((SIN(RADIANS(dados!$B$4))*COS(RADIANS(AD39)))-SIN(RADIANS(T39)))/(COS(RADIANS(dados!$B$4))*SIN(RADIANS(AD39))))),360))</f>
        <v>85.8628928499732</v>
      </c>
      <c r="AI39" s="5" t="n">
        <f aca="false">TAN(RADIANS(AG39))</f>
        <v>-0.997787243731199</v>
      </c>
      <c r="AJ39" s="5" t="n">
        <f aca="false">dados!$B$20/calculos!AI39</f>
        <v>-1.05328275871816</v>
      </c>
      <c r="AK39" s="5" t="n">
        <f aca="false">AJ39*COS(RADIANS(180-AG39))</f>
        <v>0.74560784857262</v>
      </c>
      <c r="AL39" s="5" t="n">
        <f aca="false">ABS(AK39)</f>
        <v>0.74560784857262</v>
      </c>
      <c r="AM39" s="5" t="n">
        <f aca="false">IF((E39&gt;Y39)*AND(E39&lt;Z39),AL39,0)</f>
        <v>0</v>
      </c>
      <c r="AN39" s="21" t="n">
        <f aca="false">E39</f>
        <v>0.158333333333333</v>
      </c>
    </row>
    <row r="40" customFormat="false" ht="15" hidden="false" customHeight="false" outlineLevel="0" collapsed="false">
      <c r="D40" s="20" t="n">
        <f aca="false">dados!$B$7</f>
        <v>44003</v>
      </c>
      <c r="E40" s="21" t="n">
        <f aca="false">E39+0.1/24</f>
        <v>0.1625</v>
      </c>
      <c r="F40" s="22" t="n">
        <f aca="false">D40+2415018.5+E40-dados!$B$6/24</f>
        <v>2459021.7875</v>
      </c>
      <c r="G40" s="23" t="n">
        <f aca="false">(F40-2451545)/36525</f>
        <v>0.204703285420947</v>
      </c>
      <c r="I40" s="5" t="n">
        <f aca="false">MOD(280.46646+G40*(36000.76983 + G40*0.0003032),360)</f>
        <v>89.942334589432</v>
      </c>
      <c r="J40" s="5" t="n">
        <f aca="false">357.52911+G40*(35999.05029 - 0.0001537*G40)</f>
        <v>7726.65296995634</v>
      </c>
      <c r="K40" s="5" t="n">
        <f aca="false">0.016708634-G40*(0.000042037+0.0000001267*G40)</f>
        <v>0.0167000235788255</v>
      </c>
      <c r="L40" s="5" t="n">
        <f aca="false">SIN(RADIANS(J40))*(1.914602-G40*(0.004817+0.000014*G40))+SIN(RADIANS(2*J40))*(0.019993-0.000101*G40)+SIN(RADIANS(3*J40))*0.000289</f>
        <v>0.432969012603393</v>
      </c>
      <c r="M40" s="5" t="n">
        <f aca="false">I40+L40</f>
        <v>90.3753036020354</v>
      </c>
      <c r="N40" s="5" t="n">
        <f aca="false">J40+L40</f>
        <v>7727.08593896894</v>
      </c>
      <c r="O40" s="5" t="n">
        <f aca="false">(1.000001018*(1-K40*K40))/(1+K40*COS(RADIANS(N40)))</f>
        <v>1.01626449364097</v>
      </c>
      <c r="P40" s="5" t="n">
        <f aca="false">M40-0.00569-0.00478*SIN(RADIANS(125.04-1934.136*G40))</f>
        <v>90.3648341709437</v>
      </c>
      <c r="Q40" s="5" t="n">
        <f aca="false">23+(26+((21.448-G40*(46.815+G40*(0.00059-G40*0.001813))))/60)/60</f>
        <v>23.4366291129226</v>
      </c>
      <c r="R40" s="5" t="n">
        <f aca="false">Q40+0.00256*COS(RADIANS(125.04-1934.136*G40))</f>
        <v>23.4366686085711</v>
      </c>
      <c r="S40" s="5" t="n">
        <f aca="false">DEGREES(ATAN2(COS(RADIANS(P40)),COS(RADIANS(R40))*SIN(RADIANS(P40))))</f>
        <v>90.3976382973583</v>
      </c>
      <c r="T40" s="5" t="n">
        <f aca="false">DEGREES(ASIN(SIN(RADIANS(R40))*SIN(RADIANS(P40))))</f>
        <v>23.4361650802763</v>
      </c>
      <c r="U40" s="5" t="n">
        <f aca="false">TAN(RADIANS(R40/2))*TAN(RADIANS(R40/2))</f>
        <v>0.0430246261210067</v>
      </c>
      <c r="V40" s="5" t="n">
        <f aca="false">4*DEGREES(U40*SIN(2*RADIANS(I40))-2*K40*SIN(RADIANS(J40))+4*K40*U40*SIN(RADIANS(J40))*COS(2*RADIANS(I40))-0.5*U40*U40*SIN(4*RADIANS(I40))-1.25*K40*K40*SIN(2*RADIANS(J40)))</f>
        <v>-1.86254406096467</v>
      </c>
      <c r="W40" s="5" t="n">
        <f aca="false">DEGREES(ACOS(COS(RADIANS(90.833))/(COS(RADIANS(dados!$B$4))*COS(RADIANS(T40)))-TAN(RADIANS(dados!$B$4))*TAN(RADIANS(T40))))</f>
        <v>76.5689394070071</v>
      </c>
      <c r="X40" s="21" t="n">
        <f aca="false">(720-4*dados!$B$5-V40+dados!$B$6*60)/1440</f>
        <v>0.518598988931226</v>
      </c>
      <c r="Y40" s="21" t="n">
        <f aca="false">X40-W40*4/1440</f>
        <v>0.305907490578426</v>
      </c>
      <c r="Z40" s="21" t="n">
        <f aca="false">X40+W40*4/1440</f>
        <v>0.731290487284016</v>
      </c>
      <c r="AA40" s="24" t="n">
        <f aca="false">8*W40</f>
        <v>612.551515256057</v>
      </c>
      <c r="AB40" s="5" t="n">
        <f aca="false">MOD(E40*1440+V40+4*dados!$B$5-60*dados!$B$6,1440)</f>
        <v>207.217455939035</v>
      </c>
      <c r="AC40" s="5" t="n">
        <f aca="false">IF(AB40/4&lt;0,AB40/4+180,AB40/4-180)</f>
        <v>-128.195636015241</v>
      </c>
      <c r="AD40" s="5" t="n">
        <f aca="false">DEGREES(ACOS(SIN(RADIANS(dados!$B$4))*SIN(RADIANS(T40))+COS(RADIANS(dados!$B$4))*COS(RADIANS(T40))*COS(RADIANS(AC40))))</f>
        <v>133.647813369957</v>
      </c>
      <c r="AE40" s="5" t="n">
        <f aca="false">90-AD40</f>
        <v>-43.6478133699571</v>
      </c>
      <c r="AF40" s="5" t="n">
        <f aca="false">IF(AE40&gt;85,0,IF(AE40&gt;5,58.1/TAN(RADIANS(AE40))-0.07/POWER(TAN(RADIANS(AE40)),3)+0.000086/POWER(TAN(RADIANS(AE40)),5),IF(AE40&gt;-0.575,1735+AE40*(-518.2+AE40*(103.4+AE40*(-12.79+AE40*0.711))),-20.772/TAN(RADIANS(AE40)))))/3600</f>
        <v>0.00604898103442651</v>
      </c>
      <c r="AG40" s="5" t="n">
        <f aca="false">AE40+AF40</f>
        <v>-43.6417643889227</v>
      </c>
      <c r="AH40" s="5" t="n">
        <f aca="false">IF(AC40&gt;0,MOD(DEGREES(ACOS(((SIN(RADIANS(dados!$B$4))*COS(RADIANS(AD40)))-SIN(RADIANS(T40)))/(COS(RADIANS(dados!$B$4))*SIN(RADIANS(AD40)))))+180,360),MOD(540-DEGREES(ACOS(((SIN(RADIANS(dados!$B$4))*COS(RADIANS(AD40)))-SIN(RADIANS(T40)))/(COS(RADIANS(dados!$B$4))*SIN(RADIANS(AD40))))),360))</f>
        <v>85.2108971141313</v>
      </c>
      <c r="AI40" s="5" t="n">
        <f aca="false">TAN(RADIANS(AG40))</f>
        <v>-0.953678049293049</v>
      </c>
      <c r="AJ40" s="5" t="n">
        <f aca="false">dados!$B$20/calculos!AI40</f>
        <v>-1.10199883647321</v>
      </c>
      <c r="AK40" s="5" t="n">
        <f aca="false">AJ40*COS(RADIANS(180-AG40))</f>
        <v>0.797482382119128</v>
      </c>
      <c r="AL40" s="5" t="n">
        <f aca="false">ABS(AK40)</f>
        <v>0.797482382119128</v>
      </c>
      <c r="AM40" s="5" t="n">
        <f aca="false">IF((E40&gt;Y40)*AND(E40&lt;Z40),AL40,0)</f>
        <v>0</v>
      </c>
      <c r="AN40" s="21" t="n">
        <f aca="false">E40</f>
        <v>0.1625</v>
      </c>
    </row>
    <row r="41" customFormat="false" ht="15" hidden="false" customHeight="false" outlineLevel="0" collapsed="false">
      <c r="D41" s="20" t="n">
        <f aca="false">dados!$B$7</f>
        <v>44003</v>
      </c>
      <c r="E41" s="21" t="n">
        <f aca="false">E40+0.1/24</f>
        <v>0.166666666666667</v>
      </c>
      <c r="F41" s="22" t="n">
        <f aca="false">D41+2415018.5+E41-dados!$B$6/24</f>
        <v>2459021.79166667</v>
      </c>
      <c r="G41" s="23" t="n">
        <f aca="false">(F41-2451545)/36525</f>
        <v>0.204703399498056</v>
      </c>
      <c r="I41" s="5" t="n">
        <f aca="false">MOD(280.46646+G41*(36000.76983 + G41*0.0003032),360)</f>
        <v>89.9464414532022</v>
      </c>
      <c r="J41" s="5" t="n">
        <f aca="false">357.52911+G41*(35999.05029 - 0.0001537*G41)</f>
        <v>7726.65707662393</v>
      </c>
      <c r="K41" s="5" t="n">
        <f aca="false">0.016708634-G41*(0.000042037+0.0000001267*G41)</f>
        <v>0.0167000235740242</v>
      </c>
      <c r="L41" s="5" t="n">
        <f aca="false">SIN(RADIANS(J41))*(1.914602-G41*(0.004817+0.000014*G41))+SIN(RADIANS(2*J41))*(0.019993-0.000101*G41)+SIN(RADIANS(3*J41))*0.000289</f>
        <v>0.432838068287394</v>
      </c>
      <c r="M41" s="5" t="n">
        <f aca="false">I41+L41</f>
        <v>90.3792795214896</v>
      </c>
      <c r="N41" s="5" t="n">
        <f aca="false">J41+L41</f>
        <v>7727.08991469222</v>
      </c>
      <c r="O41" s="5" t="n">
        <f aca="false">(1.000001018*(1-K41*K41))/(1+K41*COS(RADIANS(N41)))</f>
        <v>1.01626476114381</v>
      </c>
      <c r="P41" s="5" t="n">
        <f aca="false">M41-0.00569-0.00478*SIN(RADIANS(125.04-1934.136*G41))</f>
        <v>90.368810090682</v>
      </c>
      <c r="Q41" s="5" t="n">
        <f aca="false">23+(26+((21.448-G41*(46.815+G41*(0.00059-G41*0.001813))))/60)/60</f>
        <v>23.4366291114392</v>
      </c>
      <c r="R41" s="5" t="n">
        <f aca="false">Q41+0.00256*COS(RADIANS(125.04-1934.136*G41))</f>
        <v>23.4366686169447</v>
      </c>
      <c r="S41" s="5" t="n">
        <f aca="false">DEGREES(ATAN2(COS(RADIANS(P41)),COS(RADIANS(R41))*SIN(RADIANS(P41))))</f>
        <v>90.4019716902476</v>
      </c>
      <c r="T41" s="5" t="n">
        <f aca="false">DEGREES(ASIN(SIN(RADIANS(R41))*SIN(RADIANS(P41))))</f>
        <v>23.4361540541245</v>
      </c>
      <c r="U41" s="5" t="n">
        <f aca="false">TAN(RADIANS(R41/2))*TAN(RADIANS(R41/2))</f>
        <v>0.0430246261526256</v>
      </c>
      <c r="V41" s="5" t="n">
        <f aca="false">4*DEGREES(U41*SIN(2*RADIANS(I41))-2*K41*SIN(RADIANS(J41))+4*K41*U41*SIN(RADIANS(J41))*COS(2*RADIANS(I41))-0.5*U41*U41*SIN(4*RADIANS(I41))-1.25*K41*K41*SIN(2*RADIANS(J41)))</f>
        <v>-1.86344894801897</v>
      </c>
      <c r="W41" s="5" t="n">
        <f aca="false">DEGREES(ACOS(COS(RADIANS(90.833))/(COS(RADIANS(dados!$B$4))*COS(RADIANS(T41)))-TAN(RADIANS(dados!$B$4))*TAN(RADIANS(T41))))</f>
        <v>76.5689471013039</v>
      </c>
      <c r="X41" s="21" t="n">
        <f aca="false">(720-4*dados!$B$5-V41+dados!$B$6*60)/1440</f>
        <v>0.518599617325013</v>
      </c>
      <c r="Y41" s="21" t="n">
        <f aca="false">X41-W41*4/1440</f>
        <v>0.305908097599167</v>
      </c>
      <c r="Z41" s="21" t="n">
        <f aca="false">X41+W41*4/1440</f>
        <v>0.731291137050857</v>
      </c>
      <c r="AA41" s="24" t="n">
        <f aca="false">8*W41</f>
        <v>612.551576810431</v>
      </c>
      <c r="AB41" s="5" t="n">
        <f aca="false">MOD(E41*1440+V41+4*dados!$B$5-60*dados!$B$6,1440)</f>
        <v>213.216551051981</v>
      </c>
      <c r="AC41" s="5" t="n">
        <f aca="false">IF(AB41/4&lt;0,AB41/4+180,AB41/4-180)</f>
        <v>-126.695862237005</v>
      </c>
      <c r="AD41" s="5" t="n">
        <f aca="false">DEGREES(ACOS(SIN(RADIANS(dados!$B$4))*SIN(RADIANS(T41))+COS(RADIANS(dados!$B$4))*COS(RADIANS(T41))*COS(RADIANS(AC41))))</f>
        <v>132.354530041544</v>
      </c>
      <c r="AE41" s="5" t="n">
        <f aca="false">90-AD41</f>
        <v>-42.3545300415444</v>
      </c>
      <c r="AF41" s="5" t="n">
        <f aca="false">IF(AE41&gt;85,0,IF(AE41&gt;5,58.1/TAN(RADIANS(AE41))-0.07/POWER(TAN(RADIANS(AE41)),3)+0.000086/POWER(TAN(RADIANS(AE41)),5),IF(AE41&gt;-0.575,1735+AE41*(-518.2+AE41*(103.4+AE41*(-12.79+AE41*0.711))),-20.772/TAN(RADIANS(AE41)))))/3600</f>
        <v>0.00632903595677609</v>
      </c>
      <c r="AG41" s="5" t="n">
        <f aca="false">AE41+AF41</f>
        <v>-42.3482010055876</v>
      </c>
      <c r="AH41" s="5" t="n">
        <f aca="false">IF(AC41&gt;0,MOD(DEGREES(ACOS(((SIN(RADIANS(dados!$B$4))*COS(RADIANS(AD41)))-SIN(RADIANS(T41)))/(COS(RADIANS(dados!$B$4))*SIN(RADIANS(AD41)))))+180,360),MOD(540-DEGREES(ACOS(((SIN(RADIANS(dados!$B$4))*COS(RADIANS(AD41)))-SIN(RADIANS(T41)))/(COS(RADIANS(dados!$B$4))*SIN(RADIANS(AD41))))),360))</f>
        <v>84.5681761442218</v>
      </c>
      <c r="AI41" s="5" t="n">
        <f aca="false">TAN(RADIANS(AG41))</f>
        <v>-0.911468978268372</v>
      </c>
      <c r="AJ41" s="5" t="n">
        <f aca="false">dados!$B$20/calculos!AI41</f>
        <v>-1.15303112420524</v>
      </c>
      <c r="AK41" s="5" t="n">
        <f aca="false">AJ41*COS(RADIANS(180-AG41))</f>
        <v>0.852164544944704</v>
      </c>
      <c r="AL41" s="5" t="n">
        <f aca="false">ABS(AK41)</f>
        <v>0.852164544944704</v>
      </c>
      <c r="AM41" s="5" t="n">
        <f aca="false">IF((E41&gt;Y41)*AND(E41&lt;Z41),AL41,0)</f>
        <v>0</v>
      </c>
      <c r="AN41" s="21" t="n">
        <f aca="false">E41</f>
        <v>0.166666666666667</v>
      </c>
    </row>
    <row r="42" customFormat="false" ht="15" hidden="false" customHeight="false" outlineLevel="0" collapsed="false">
      <c r="D42" s="20" t="n">
        <f aca="false">dados!$B$7</f>
        <v>44003</v>
      </c>
      <c r="E42" s="21" t="n">
        <f aca="false">E41+0.1/24</f>
        <v>0.170833333333333</v>
      </c>
      <c r="F42" s="22" t="n">
        <f aca="false">D42+2415018.5+E42-dados!$B$6/24</f>
        <v>2459021.79583333</v>
      </c>
      <c r="G42" s="23" t="n">
        <f aca="false">(F42-2451545)/36525</f>
        <v>0.204703513575179</v>
      </c>
      <c r="I42" s="5" t="n">
        <f aca="false">MOD(280.46646+G42*(36000.76983 + G42*0.0003032),360)</f>
        <v>89.9505483174316</v>
      </c>
      <c r="J42" s="5" t="n">
        <f aca="false">357.52911+G42*(35999.05029 - 0.0001537*G42)</f>
        <v>7726.66118329198</v>
      </c>
      <c r="K42" s="5" t="n">
        <f aca="false">0.016708634-G42*(0.000042037+0.0000001267*G42)</f>
        <v>0.0167000235692228</v>
      </c>
      <c r="L42" s="5" t="n">
        <f aca="false">SIN(RADIANS(J42))*(1.914602-G42*(0.004817+0.000014*G42))+SIN(RADIANS(2*J42))*(0.019993-0.000101*G42)+SIN(RADIANS(3*J42))*0.000289</f>
        <v>0.43270712186376</v>
      </c>
      <c r="M42" s="5" t="n">
        <f aca="false">I42+L42</f>
        <v>90.3832554392954</v>
      </c>
      <c r="N42" s="5" t="n">
        <f aca="false">J42+L42</f>
        <v>7727.09389041384</v>
      </c>
      <c r="O42" s="5" t="n">
        <f aca="false">(1.000001018*(1-K42*K42))/(1+K42*COS(RADIANS(N42)))</f>
        <v>1.01626502856571</v>
      </c>
      <c r="P42" s="5" t="n">
        <f aca="false">M42-0.00569-0.00478*SIN(RADIANS(125.04-1934.136*G42))</f>
        <v>90.3727860087719</v>
      </c>
      <c r="Q42" s="5" t="n">
        <f aca="false">23+(26+((21.448-G42*(46.815+G42*(0.00059-G42*0.001813))))/60)/60</f>
        <v>23.4366291099557</v>
      </c>
      <c r="R42" s="5" t="n">
        <f aca="false">Q42+0.00256*COS(RADIANS(125.04-1934.136*G42))</f>
        <v>23.4366686253184</v>
      </c>
      <c r="S42" s="5" t="n">
        <f aca="false">DEGREES(ATAN2(COS(RADIANS(P42)),COS(RADIANS(R42))*SIN(RADIANS(P42))))</f>
        <v>90.4063050806134</v>
      </c>
      <c r="T42" s="5" t="n">
        <f aca="false">DEGREES(ASIN(SIN(RADIANS(R42))*SIN(RADIANS(P42))))</f>
        <v>23.4361429083788</v>
      </c>
      <c r="U42" s="5" t="n">
        <f aca="false">TAN(RADIANS(R42/2))*TAN(RADIANS(R42/2))</f>
        <v>0.0430246261842444</v>
      </c>
      <c r="V42" s="5" t="n">
        <f aca="false">4*DEGREES(U42*SIN(2*RADIANS(I42))-2*K42*SIN(RADIANS(J42))+4*K42*U42*SIN(RADIANS(J42))*COS(2*RADIANS(I42))-0.5*U42*U42*SIN(4*RADIANS(I42))-1.25*K42*K42*SIN(2*RADIANS(J42)))</f>
        <v>-1.86435382335336</v>
      </c>
      <c r="W42" s="5" t="n">
        <f aca="false">DEGREES(ACOS(COS(RADIANS(90.833))/(COS(RADIANS(dados!$B$4))*COS(RADIANS(T42)))-TAN(RADIANS(dados!$B$4))*TAN(RADIANS(T42))))</f>
        <v>76.5689548790545</v>
      </c>
      <c r="X42" s="21" t="n">
        <f aca="false">(720-4*dados!$B$5-V42+dados!$B$6*60)/1440</f>
        <v>0.518600245710662</v>
      </c>
      <c r="Y42" s="21" t="n">
        <f aca="false">X42-W42*4/1440</f>
        <v>0.305908704379954</v>
      </c>
      <c r="Z42" s="21" t="n">
        <f aca="false">X42+W42*4/1440</f>
        <v>0.731291787041366</v>
      </c>
      <c r="AA42" s="24" t="n">
        <f aca="false">8*W42</f>
        <v>612.551639032436</v>
      </c>
      <c r="AB42" s="5" t="n">
        <f aca="false">MOD(E42*1440+V42+4*dados!$B$5-60*dados!$B$6,1440)</f>
        <v>219.215646176647</v>
      </c>
      <c r="AC42" s="5" t="n">
        <f aca="false">IF(AB42/4&lt;0,AB42/4+180,AB42/4-180)</f>
        <v>-125.196088455838</v>
      </c>
      <c r="AD42" s="5" t="n">
        <f aca="false">DEGREES(ACOS(SIN(RADIANS(dados!$B$4))*SIN(RADIANS(T42))+COS(RADIANS(dados!$B$4))*COS(RADIANS(T42))*COS(RADIANS(AC42))))</f>
        <v>131.062616049916</v>
      </c>
      <c r="AE42" s="5" t="n">
        <f aca="false">90-AD42</f>
        <v>-41.0626160499161</v>
      </c>
      <c r="AF42" s="5" t="n">
        <f aca="false">IF(AE42&gt;85,0,IF(AE42&gt;5,58.1/TAN(RADIANS(AE42))-0.07/POWER(TAN(RADIANS(AE42)),3)+0.000086/POWER(TAN(RADIANS(AE42)),5),IF(AE42&gt;-0.575,1735+AE42*(-518.2+AE42*(103.4+AE42*(-12.79+AE42*0.711))),-20.772/TAN(RADIANS(AE42)))))/3600</f>
        <v>0.00662299358002905</v>
      </c>
      <c r="AG42" s="5" t="n">
        <f aca="false">AE42+AF42</f>
        <v>-41.0559930563361</v>
      </c>
      <c r="AH42" s="5" t="n">
        <f aca="false">IF(AC42&gt;0,MOD(DEGREES(ACOS(((SIN(RADIANS(dados!$B$4))*COS(RADIANS(AD42)))-SIN(RADIANS(T42)))/(COS(RADIANS(dados!$B$4))*SIN(RADIANS(AD42)))))+180,360),MOD(540-DEGREES(ACOS(((SIN(RADIANS(dados!$B$4))*COS(RADIANS(AD42)))-SIN(RADIANS(T42)))/(COS(RADIANS(dados!$B$4))*SIN(RADIANS(AD42))))),360))</f>
        <v>83.9335184083907</v>
      </c>
      <c r="AI42" s="5" t="n">
        <f aca="false">TAN(RADIANS(AG42))</f>
        <v>-0.871003938502455</v>
      </c>
      <c r="AJ42" s="5" t="n">
        <f aca="false">dados!$B$20/calculos!AI42</f>
        <v>-1.20659856314533</v>
      </c>
      <c r="AK42" s="5" t="n">
        <f aca="false">AJ42*COS(RADIANS(180-AG42))</f>
        <v>0.909857458939052</v>
      </c>
      <c r="AL42" s="5" t="n">
        <f aca="false">ABS(AK42)</f>
        <v>0.909857458939052</v>
      </c>
      <c r="AM42" s="5" t="n">
        <f aca="false">IF((E42&gt;Y42)*AND(E42&lt;Z42),AL42,0)</f>
        <v>0</v>
      </c>
      <c r="AN42" s="21" t="n">
        <f aca="false">E42</f>
        <v>0.170833333333333</v>
      </c>
    </row>
    <row r="43" customFormat="false" ht="15" hidden="false" customHeight="false" outlineLevel="0" collapsed="false">
      <c r="D43" s="20" t="n">
        <f aca="false">dados!$B$7</f>
        <v>44003</v>
      </c>
      <c r="E43" s="21" t="n">
        <f aca="false">E42+0.1/24</f>
        <v>0.175</v>
      </c>
      <c r="F43" s="22" t="n">
        <f aca="false">D43+2415018.5+E43-dados!$B$6/24</f>
        <v>2459021.8</v>
      </c>
      <c r="G43" s="23" t="n">
        <f aca="false">(F43-2451545)/36525</f>
        <v>0.204703627652288</v>
      </c>
      <c r="I43" s="5" t="n">
        <f aca="false">MOD(280.46646+G43*(36000.76983 + G43*0.0003032),360)</f>
        <v>89.9546551812009</v>
      </c>
      <c r="J43" s="5" t="n">
        <f aca="false">357.52911+G43*(35999.05029 - 0.0001537*G43)</f>
        <v>7726.66528995957</v>
      </c>
      <c r="K43" s="5" t="n">
        <f aca="false">0.016708634-G43*(0.000042037+0.0000001267*G43)</f>
        <v>0.0167000235644214</v>
      </c>
      <c r="L43" s="5" t="n">
        <f aca="false">SIN(RADIANS(J43))*(1.914602-G43*(0.004817+0.000014*G43))+SIN(RADIANS(2*J43))*(0.019993-0.000101*G43)+SIN(RADIANS(3*J43))*0.000289</f>
        <v>0.432576173362461</v>
      </c>
      <c r="M43" s="5" t="n">
        <f aca="false">I43+L43</f>
        <v>90.3872313545634</v>
      </c>
      <c r="N43" s="5" t="n">
        <f aca="false">J43+L43</f>
        <v>7727.09786613293</v>
      </c>
      <c r="O43" s="5" t="n">
        <f aca="false">(1.000001018*(1-K43*K43))/(1+K43*COS(RADIANS(N43)))</f>
        <v>1.01626529590661</v>
      </c>
      <c r="P43" s="5" t="n">
        <f aca="false">M43-0.00569-0.00478*SIN(RADIANS(125.04-1934.136*G43))</f>
        <v>90.376761924324</v>
      </c>
      <c r="Q43" s="5" t="n">
        <f aca="false">23+(26+((21.448-G43*(46.815+G43*(0.00059-G43*0.001813))))/60)/60</f>
        <v>23.4366291084722</v>
      </c>
      <c r="R43" s="5" t="n">
        <f aca="false">Q43+0.00256*COS(RADIANS(125.04-1934.136*G43))</f>
        <v>23.4366686336921</v>
      </c>
      <c r="S43" s="5" t="n">
        <f aca="false">DEGREES(ATAN2(COS(RADIANS(P43)),COS(RADIANS(R43))*SIN(RADIANS(P43))))</f>
        <v>90.4106384674785</v>
      </c>
      <c r="T43" s="5" t="n">
        <f aca="false">DEGREES(ASIN(SIN(RADIANS(R43))*SIN(RADIANS(P43))))</f>
        <v>23.4361316430417</v>
      </c>
      <c r="U43" s="5" t="n">
        <f aca="false">TAN(RADIANS(R43/2))*TAN(RADIANS(R43/2))</f>
        <v>0.0430246262158633</v>
      </c>
      <c r="V43" s="5" t="n">
        <f aca="false">4*DEGREES(U43*SIN(2*RADIANS(I43))-2*K43*SIN(RADIANS(J43))+4*K43*U43*SIN(RADIANS(J43))*COS(2*RADIANS(I43))-0.5*U43*U43*SIN(4*RADIANS(I43))-1.25*K43*K43*SIN(2*RADIANS(J43)))</f>
        <v>-1.86525868673688</v>
      </c>
      <c r="W43" s="5" t="n">
        <f aca="false">DEGREES(ACOS(COS(RADIANS(90.833))/(COS(RADIANS(dados!$B$4))*COS(RADIANS(T43)))-TAN(RADIANS(dados!$B$4))*TAN(RADIANS(T43))))</f>
        <v>76.5689627402571</v>
      </c>
      <c r="X43" s="21" t="n">
        <f aca="false">(720-4*dados!$B$5-V43+dados!$B$6*60)/1440</f>
        <v>0.518600874088012</v>
      </c>
      <c r="Y43" s="21" t="n">
        <f aca="false">X43-W43*4/1440</f>
        <v>0.305909310920625</v>
      </c>
      <c r="Z43" s="21" t="n">
        <f aca="false">X43+W43*4/1440</f>
        <v>0.731292437255382</v>
      </c>
      <c r="AA43" s="24" t="n">
        <f aca="false">8*W43</f>
        <v>612.551701922057</v>
      </c>
      <c r="AB43" s="5" t="n">
        <f aca="false">MOD(E43*1440+V43+4*dados!$B$5-60*dados!$B$6,1440)</f>
        <v>225.214741313263</v>
      </c>
      <c r="AC43" s="5" t="n">
        <f aca="false">IF(AB43/4&lt;0,AB43/4+180,AB43/4-180)</f>
        <v>-123.696314671684</v>
      </c>
      <c r="AD43" s="5" t="n">
        <f aca="false">DEGREES(ACOS(SIN(RADIANS(dados!$B$4))*SIN(RADIANS(T43))+COS(RADIANS(dados!$B$4))*COS(RADIANS(T43))*COS(RADIANS(AC43))))</f>
        <v>129.772212995638</v>
      </c>
      <c r="AE43" s="5" t="n">
        <f aca="false">90-AD43</f>
        <v>-39.7722129956377</v>
      </c>
      <c r="AF43" s="5" t="n">
        <f aca="false">IF(AE43&gt;85,0,IF(AE43&gt;5,58.1/TAN(RADIANS(AE43))-0.07/POWER(TAN(RADIANS(AE43)),3)+0.000086/POWER(TAN(RADIANS(AE43)),5),IF(AE43&gt;-0.575,1735+AE43*(-518.2+AE43*(103.4+AE43*(-12.79+AE43*0.711))),-20.772/TAN(RADIANS(AE43)))))/3600</f>
        <v>0.00693220253032342</v>
      </c>
      <c r="AG43" s="5" t="n">
        <f aca="false">AE43+AF43</f>
        <v>-39.7652807931074</v>
      </c>
      <c r="AH43" s="5" t="n">
        <f aca="false">IF(AC43&gt;0,MOD(DEGREES(ACOS(((SIN(RADIANS(dados!$B$4))*COS(RADIANS(AD43)))-SIN(RADIANS(T43)))/(COS(RADIANS(dados!$B$4))*SIN(RADIANS(AD43)))))+180,360),MOD(540-DEGREES(ACOS(((SIN(RADIANS(dados!$B$4))*COS(RADIANS(AD43)))-SIN(RADIANS(T43)))/(COS(RADIANS(dados!$B$4))*SIN(RADIANS(AD43))))),360))</f>
        <v>83.3058170132209</v>
      </c>
      <c r="AI43" s="5" t="n">
        <f aca="false">TAN(RADIANS(AG43))</f>
        <v>-0.832142500380439</v>
      </c>
      <c r="AJ43" s="5" t="n">
        <f aca="false">dados!$B$20/calculos!AI43</f>
        <v>-1.26294727190416</v>
      </c>
      <c r="AK43" s="5" t="n">
        <f aca="false">AJ43*COS(RADIANS(180-AG43))</f>
        <v>0.970791278705307</v>
      </c>
      <c r="AL43" s="5" t="n">
        <f aca="false">ABS(AK43)</f>
        <v>0.970791278705307</v>
      </c>
      <c r="AM43" s="5" t="n">
        <f aca="false">IF((E43&gt;Y43)*AND(E43&lt;Z43),AL43,0)</f>
        <v>0</v>
      </c>
      <c r="AN43" s="21" t="n">
        <f aca="false">E43</f>
        <v>0.175</v>
      </c>
    </row>
    <row r="44" customFormat="false" ht="15" hidden="false" customHeight="false" outlineLevel="0" collapsed="false">
      <c r="D44" s="20" t="n">
        <f aca="false">dados!$B$7</f>
        <v>44003</v>
      </c>
      <c r="E44" s="21" t="n">
        <f aca="false">E43+0.1/24</f>
        <v>0.179166666666667</v>
      </c>
      <c r="F44" s="22" t="n">
        <f aca="false">D44+2415018.5+E44-dados!$B$6/24</f>
        <v>2459021.80416667</v>
      </c>
      <c r="G44" s="23" t="n">
        <f aca="false">(F44-2451545)/36525</f>
        <v>0.20470374172941</v>
      </c>
      <c r="I44" s="5" t="n">
        <f aca="false">MOD(280.46646+G44*(36000.76983 + G44*0.0003032),360)</f>
        <v>89.9587620454304</v>
      </c>
      <c r="J44" s="5" t="n">
        <f aca="false">357.52911+G44*(35999.05029 - 0.0001537*G44)</f>
        <v>7726.66939662761</v>
      </c>
      <c r="K44" s="5" t="n">
        <f aca="false">0.016708634-G44*(0.000042037+0.0000001267*G44)</f>
        <v>0.01670002355962</v>
      </c>
      <c r="L44" s="5" t="n">
        <f aca="false">SIN(RADIANS(J44))*(1.914602-G44*(0.004817+0.000014*G44))+SIN(RADIANS(2*J44))*(0.019993-0.000101*G44)+SIN(RADIANS(3*J44))*0.000289</f>
        <v>0.432445222754901</v>
      </c>
      <c r="M44" s="5" t="n">
        <f aca="false">I44+L44</f>
        <v>90.3912072681853</v>
      </c>
      <c r="N44" s="5" t="n">
        <f aca="false">J44+L44</f>
        <v>7727.10184185037</v>
      </c>
      <c r="O44" s="5" t="n">
        <f aca="false">(1.000001018*(1-K44*K44))/(1+K44*COS(RADIANS(N44)))</f>
        <v>1.01626556316657</v>
      </c>
      <c r="P44" s="5" t="n">
        <f aca="false">M44-0.00569-0.00478*SIN(RADIANS(125.04-1934.136*G44))</f>
        <v>90.3807378382302</v>
      </c>
      <c r="Q44" s="5" t="n">
        <f aca="false">23+(26+((21.448-G44*(46.815+G44*(0.00059-G44*0.001813))))/60)/60</f>
        <v>23.4366291069887</v>
      </c>
      <c r="R44" s="5" t="n">
        <f aca="false">Q44+0.00256*COS(RADIANS(125.04-1934.136*G44))</f>
        <v>23.4366686420657</v>
      </c>
      <c r="S44" s="5" t="n">
        <f aca="false">DEGREES(ATAN2(COS(RADIANS(P44)),COS(RADIANS(R44))*SIN(RADIANS(P44))))</f>
        <v>90.414971851807</v>
      </c>
      <c r="T44" s="5" t="n">
        <f aca="false">DEGREES(ASIN(SIN(RADIANS(R44))*SIN(RADIANS(P44))))</f>
        <v>23.4361202581112</v>
      </c>
      <c r="U44" s="5" t="n">
        <f aca="false">TAN(RADIANS(R44/2))*TAN(RADIANS(R44/2))</f>
        <v>0.0430246262474821</v>
      </c>
      <c r="V44" s="5" t="n">
        <f aca="false">4*DEGREES(U44*SIN(2*RADIANS(I44))-2*K44*SIN(RADIANS(J44))+4*K44*U44*SIN(RADIANS(J44))*COS(2*RADIANS(I44))-0.5*U44*U44*SIN(4*RADIANS(I44))-1.25*K44*K44*SIN(2*RADIANS(J44)))</f>
        <v>-1.86616353834437</v>
      </c>
      <c r="W44" s="5" t="n">
        <f aca="false">DEGREES(ACOS(COS(RADIANS(90.833))/(COS(RADIANS(dados!$B$4))*COS(RADIANS(T44)))-TAN(RADIANS(dados!$B$4))*TAN(RADIANS(T44))))</f>
        <v>76.5689706849131</v>
      </c>
      <c r="X44" s="21" t="n">
        <f aca="false">(720-4*dados!$B$5-V44+dados!$B$6*60)/1440</f>
        <v>0.518601502457184</v>
      </c>
      <c r="Y44" s="21" t="n">
        <f aca="false">X44-W44*4/1440</f>
        <v>0.305909917221308</v>
      </c>
      <c r="Z44" s="21" t="n">
        <f aca="false">X44+W44*4/1440</f>
        <v>0.731293087693044</v>
      </c>
      <c r="AA44" s="24" t="n">
        <f aca="false">8*W44</f>
        <v>612.551765479305</v>
      </c>
      <c r="AB44" s="5" t="n">
        <f aca="false">MOD(E44*1440+V44+4*dados!$B$5-60*dados!$B$6,1440)</f>
        <v>231.213836461656</v>
      </c>
      <c r="AC44" s="5" t="n">
        <f aca="false">IF(AB44/4&lt;0,AB44/4+180,AB44/4-180)</f>
        <v>-122.196540884586</v>
      </c>
      <c r="AD44" s="5" t="n">
        <f aca="false">DEGREES(ACOS(SIN(RADIANS(dados!$B$4))*SIN(RADIANS(T44))+COS(RADIANS(dados!$B$4))*COS(RADIANS(T44))*COS(RADIANS(AC44))))</f>
        <v>128.483459638309</v>
      </c>
      <c r="AE44" s="5" t="n">
        <f aca="false">90-AD44</f>
        <v>-38.4834596383091</v>
      </c>
      <c r="AF44" s="5" t="n">
        <f aca="false">IF(AE44&gt;85,0,IF(AE44&gt;5,58.1/TAN(RADIANS(AE44))-0.07/POWER(TAN(RADIANS(AE44)),3)+0.000086/POWER(TAN(RADIANS(AE44)),5),IF(AE44&gt;-0.575,1735+AE44*(-518.2+AE44*(103.4+AE44*(-12.79+AE44*0.711))),-20.772/TAN(RADIANS(AE44)))))/3600</f>
        <v>0.00725818404842823</v>
      </c>
      <c r="AG44" s="5" t="n">
        <f aca="false">AE44+AF44</f>
        <v>-38.4762014542607</v>
      </c>
      <c r="AH44" s="5" t="n">
        <f aca="false">IF(AC44&gt;0,MOD(DEGREES(ACOS(((SIN(RADIANS(dados!$B$4))*COS(RADIANS(AD44)))-SIN(RADIANS(T44)))/(COS(RADIANS(dados!$B$4))*SIN(RADIANS(AD44)))))+180,360),MOD(540-DEGREES(ACOS(((SIN(RADIANS(dados!$B$4))*COS(RADIANS(AD44)))-SIN(RADIANS(T44)))/(COS(RADIANS(dados!$B$4))*SIN(RADIANS(AD44))))),360))</f>
        <v>82.684055861338</v>
      </c>
      <c r="AI44" s="5" t="n">
        <f aca="false">TAN(RADIANS(AG44))</f>
        <v>-0.79475796988071</v>
      </c>
      <c r="AJ44" s="5" t="n">
        <f aca="false">dados!$B$20/calculos!AI44</f>
        <v>-1.32235490617191</v>
      </c>
      <c r="AK44" s="5" t="n">
        <f aca="false">AJ44*COS(RADIANS(180-AG44))</f>
        <v>1.03522756723446</v>
      </c>
      <c r="AL44" s="5" t="n">
        <f aca="false">ABS(AK44)</f>
        <v>1.03522756723446</v>
      </c>
      <c r="AM44" s="5" t="n">
        <f aca="false">IF((E44&gt;Y44)*AND(E44&lt;Z44),AL44,0)</f>
        <v>0</v>
      </c>
      <c r="AN44" s="21" t="n">
        <f aca="false">E44</f>
        <v>0.179166666666667</v>
      </c>
    </row>
    <row r="45" customFormat="false" ht="15" hidden="false" customHeight="false" outlineLevel="0" collapsed="false">
      <c r="D45" s="20" t="n">
        <f aca="false">dados!$B$7</f>
        <v>44003</v>
      </c>
      <c r="E45" s="21" t="n">
        <f aca="false">E44+0.1/24</f>
        <v>0.183333333333333</v>
      </c>
      <c r="F45" s="22" t="n">
        <f aca="false">D45+2415018.5+E45-dados!$B$6/24</f>
        <v>2459021.80833333</v>
      </c>
      <c r="G45" s="23" t="n">
        <f aca="false">(F45-2451545)/36525</f>
        <v>0.204703855806519</v>
      </c>
      <c r="I45" s="5" t="n">
        <f aca="false">MOD(280.46646+G45*(36000.76983 + G45*0.0003032),360)</f>
        <v>89.9628689092006</v>
      </c>
      <c r="J45" s="5" t="n">
        <f aca="false">357.52911+G45*(35999.05029 - 0.0001537*G45)</f>
        <v>7726.6735032952</v>
      </c>
      <c r="K45" s="5" t="n">
        <f aca="false">0.016708634-G45*(0.000042037+0.0000001267*G45)</f>
        <v>0.0167000235548187</v>
      </c>
      <c r="L45" s="5" t="n">
        <f aca="false">SIN(RADIANS(J45))*(1.914602-G45*(0.004817+0.000014*G45))+SIN(RADIANS(2*J45))*(0.019993-0.000101*G45)+SIN(RADIANS(3*J45))*0.000289</f>
        <v>0.432314270070947</v>
      </c>
      <c r="M45" s="5" t="n">
        <f aca="false">I45+L45</f>
        <v>90.3951831792715</v>
      </c>
      <c r="N45" s="5" t="n">
        <f aca="false">J45+L45</f>
        <v>7727.10581756527</v>
      </c>
      <c r="O45" s="5" t="n">
        <f aca="false">(1.000001018*(1-K45*K45))/(1+K45*COS(RADIANS(N45)))</f>
        <v>1.01626583034552</v>
      </c>
      <c r="P45" s="5" t="n">
        <f aca="false">M45-0.00569-0.00478*SIN(RADIANS(125.04-1934.136*G45))</f>
        <v>90.3847137496007</v>
      </c>
      <c r="Q45" s="5" t="n">
        <f aca="false">23+(26+((21.448-G45*(46.815+G45*(0.00059-G45*0.001813))))/60)/60</f>
        <v>23.4366291055052</v>
      </c>
      <c r="R45" s="5" t="n">
        <f aca="false">Q45+0.00256*COS(RADIANS(125.04-1934.136*G45))</f>
        <v>23.4366686504394</v>
      </c>
      <c r="S45" s="5" t="n">
        <f aca="false">DEGREES(ATAN2(COS(RADIANS(P45)),COS(RADIANS(R45))*SIN(RADIANS(P45))))</f>
        <v>90.4193052326215</v>
      </c>
      <c r="T45" s="5" t="n">
        <f aca="false">DEGREES(ASIN(SIN(RADIANS(R45))*SIN(RADIANS(P45))))</f>
        <v>23.4361087535899</v>
      </c>
      <c r="U45" s="5" t="n">
        <f aca="false">TAN(RADIANS(R45/2))*TAN(RADIANS(R45/2))</f>
        <v>0.043024626279101</v>
      </c>
      <c r="V45" s="5" t="n">
        <f aca="false">4*DEGREES(U45*SIN(2*RADIANS(I45))-2*K45*SIN(RADIANS(J45))+4*K45*U45*SIN(RADIANS(J45))*COS(2*RADIANS(I45))-0.5*U45*U45*SIN(4*RADIANS(I45))-1.25*K45*K45*SIN(2*RADIANS(J45)))</f>
        <v>-1.86706837794442</v>
      </c>
      <c r="W45" s="5" t="n">
        <f aca="false">DEGREES(ACOS(COS(RADIANS(90.833))/(COS(RADIANS(dados!$B$4))*COS(RADIANS(T45)))-TAN(RADIANS(dados!$B$4))*TAN(RADIANS(T45))))</f>
        <v>76.5689787130205</v>
      </c>
      <c r="X45" s="21" t="n">
        <f aca="false">(720-4*dados!$B$5-V45+dados!$B$6*60)/1440</f>
        <v>0.518602130818017</v>
      </c>
      <c r="Y45" s="21" t="n">
        <f aca="false">X45-W45*4/1440</f>
        <v>0.30591052328184</v>
      </c>
      <c r="Z45" s="21" t="n">
        <f aca="false">X45+W45*4/1440</f>
        <v>0.731293738354178</v>
      </c>
      <c r="AA45" s="24" t="n">
        <f aca="false">8*W45</f>
        <v>612.551829704164</v>
      </c>
      <c r="AB45" s="5" t="n">
        <f aca="false">MOD(E45*1440+V45+4*dados!$B$5-60*dados!$B$6,1440)</f>
        <v>237.212931622056</v>
      </c>
      <c r="AC45" s="5" t="n">
        <f aca="false">IF(AB45/4&lt;0,AB45/4+180,AB45/4-180)</f>
        <v>-120.696767094486</v>
      </c>
      <c r="AD45" s="5" t="n">
        <f aca="false">DEGREES(ACOS(SIN(RADIANS(dados!$B$4))*SIN(RADIANS(T45))+COS(RADIANS(dados!$B$4))*COS(RADIANS(T45))*COS(RADIANS(AC45))))</f>
        <v>127.196492731308</v>
      </c>
      <c r="AE45" s="5" t="n">
        <f aca="false">90-AD45</f>
        <v>-37.196492731308</v>
      </c>
      <c r="AF45" s="5" t="n">
        <f aca="false">IF(AE45&gt;85,0,IF(AE45&gt;5,58.1/TAN(RADIANS(AE45))-0.07/POWER(TAN(RADIANS(AE45)),3)+0.000086/POWER(TAN(RADIANS(AE45)),5),IF(AE45&gt;-0.575,1735+AE45*(-518.2+AE45*(103.4+AE45*(-12.79+AE45*0.711))),-20.772/TAN(RADIANS(AE45)))))/3600</f>
        <v>0.00760266059264976</v>
      </c>
      <c r="AG45" s="5" t="n">
        <f aca="false">AE45+AF45</f>
        <v>-37.1888900707153</v>
      </c>
      <c r="AH45" s="5" t="n">
        <f aca="false">IF(AC45&gt;0,MOD(DEGREES(ACOS(((SIN(RADIANS(dados!$B$4))*COS(RADIANS(AD45)))-SIN(RADIANS(T45)))/(COS(RADIANS(dados!$B$4))*SIN(RADIANS(AD45)))))+180,360),MOD(540-DEGREES(ACOS(((SIN(RADIANS(dados!$B$4))*COS(RADIANS(AD45)))-SIN(RADIANS(T45)))/(COS(RADIANS(dados!$B$4))*SIN(RADIANS(AD45))))),360))</f>
        <v>82.0672977913443</v>
      </c>
      <c r="AI45" s="5" t="n">
        <f aca="false">TAN(RADIANS(AG45))</f>
        <v>-0.758735736119826</v>
      </c>
      <c r="AJ45" s="5" t="n">
        <f aca="false">dados!$B$20/calculos!AI45</f>
        <v>-1.38513589206376</v>
      </c>
      <c r="AK45" s="5" t="n">
        <f aca="false">AJ45*COS(RADIANS(180-AG45))</f>
        <v>1.10346454380341</v>
      </c>
      <c r="AL45" s="5" t="n">
        <f aca="false">ABS(AK45)</f>
        <v>1.10346454380341</v>
      </c>
      <c r="AM45" s="5" t="n">
        <f aca="false">IF((E45&gt;Y45)*AND(E45&lt;Z45),AL45,0)</f>
        <v>0</v>
      </c>
      <c r="AN45" s="21" t="n">
        <f aca="false">E45</f>
        <v>0.183333333333333</v>
      </c>
    </row>
    <row r="46" customFormat="false" ht="15" hidden="false" customHeight="false" outlineLevel="0" collapsed="false">
      <c r="D46" s="20" t="n">
        <f aca="false">dados!$B$7</f>
        <v>44003</v>
      </c>
      <c r="E46" s="21" t="n">
        <f aca="false">E45+0.1/24</f>
        <v>0.1875</v>
      </c>
      <c r="F46" s="22" t="n">
        <f aca="false">D46+2415018.5+E46-dados!$B$6/24</f>
        <v>2459021.8125</v>
      </c>
      <c r="G46" s="23" t="n">
        <f aca="false">(F46-2451545)/36525</f>
        <v>0.204703969883641</v>
      </c>
      <c r="I46" s="5" t="n">
        <f aca="false">MOD(280.46646+G46*(36000.76983 + G46*0.0003032),360)</f>
        <v>89.96697577343</v>
      </c>
      <c r="J46" s="5" t="n">
        <f aca="false">357.52911+G46*(35999.05029 - 0.0001537*G46)</f>
        <v>7726.67760996325</v>
      </c>
      <c r="K46" s="5" t="n">
        <f aca="false">0.016708634-G46*(0.000042037+0.0000001267*G46)</f>
        <v>0.0167000235500173</v>
      </c>
      <c r="L46" s="5" t="n">
        <f aca="false">SIN(RADIANS(J46))*(1.914602-G46*(0.004817+0.000014*G46))+SIN(RADIANS(2*J46))*(0.019993-0.000101*G46)+SIN(RADIANS(3*J46))*0.000289</f>
        <v>0.432183315281949</v>
      </c>
      <c r="M46" s="5" t="n">
        <f aca="false">I46+L46</f>
        <v>90.399159088712</v>
      </c>
      <c r="N46" s="5" t="n">
        <f aca="false">J46+L46</f>
        <v>7727.10979327853</v>
      </c>
      <c r="O46" s="5" t="n">
        <f aca="false">(1.000001018*(1-K46*K46))/(1+K46*COS(RADIANS(N46)))</f>
        <v>1.01626609744353</v>
      </c>
      <c r="P46" s="5" t="n">
        <f aca="false">M46-0.00569-0.00478*SIN(RADIANS(125.04-1934.136*G46))</f>
        <v>90.3886896593255</v>
      </c>
      <c r="Q46" s="5" t="n">
        <f aca="false">23+(26+((21.448-G46*(46.815+G46*(0.00059-G46*0.001813))))/60)/60</f>
        <v>23.4366291040218</v>
      </c>
      <c r="R46" s="5" t="n">
        <f aca="false">Q46+0.00256*COS(RADIANS(125.04-1934.136*G46))</f>
        <v>23.4366686588131</v>
      </c>
      <c r="S46" s="5" t="n">
        <f aca="false">DEGREES(ATAN2(COS(RADIANS(P46)),COS(RADIANS(R46))*SIN(RADIANS(P46))))</f>
        <v>90.4236386108841</v>
      </c>
      <c r="T46" s="5" t="n">
        <f aca="false">DEGREES(ASIN(SIN(RADIANS(R46))*SIN(RADIANS(P46))))</f>
        <v>23.4360971294757</v>
      </c>
      <c r="U46" s="5" t="n">
        <f aca="false">TAN(RADIANS(R46/2))*TAN(RADIANS(R46/2))</f>
        <v>0.0430246263107198</v>
      </c>
      <c r="V46" s="5" t="n">
        <f aca="false">4*DEGREES(U46*SIN(2*RADIANS(I46))-2*K46*SIN(RADIANS(J46))+4*K46*U46*SIN(RADIANS(J46))*COS(2*RADIANS(I46))-0.5*U46*U46*SIN(4*RADIANS(I46))-1.25*K46*K46*SIN(2*RADIANS(J46)))</f>
        <v>-1.86797320571098</v>
      </c>
      <c r="W46" s="5" t="n">
        <f aca="false">DEGREES(ACOS(COS(RADIANS(90.833))/(COS(RADIANS(dados!$B$4))*COS(RADIANS(T46)))-TAN(RADIANS(dados!$B$4))*TAN(RADIANS(T46))))</f>
        <v>76.5689868245808</v>
      </c>
      <c r="X46" s="21" t="n">
        <f aca="false">(720-4*dados!$B$5-V46+dados!$B$6*60)/1440</f>
        <v>0.518602759170633</v>
      </c>
      <c r="Y46" s="21" t="n">
        <f aca="false">X46-W46*4/1440</f>
        <v>0.30591112910235</v>
      </c>
      <c r="Z46" s="21" t="n">
        <f aca="false">X46+W46*4/1440</f>
        <v>0.731294389238912</v>
      </c>
      <c r="AA46" s="24" t="n">
        <f aca="false">8*W46</f>
        <v>612.551894596647</v>
      </c>
      <c r="AB46" s="5" t="n">
        <f aca="false">MOD(E46*1440+V46+4*dados!$B$5-60*dados!$B$6,1440)</f>
        <v>243.212026794289</v>
      </c>
      <c r="AC46" s="5" t="n">
        <f aca="false">IF(AB46/4&lt;0,AB46/4+180,AB46/4-180)</f>
        <v>-119.196993301428</v>
      </c>
      <c r="AD46" s="5" t="n">
        <f aca="false">DEGREES(ACOS(SIN(RADIANS(dados!$B$4))*SIN(RADIANS(T46))+COS(RADIANS(dados!$B$4))*COS(RADIANS(T46))*COS(RADIANS(AC46))))</f>
        <v>125.911447764079</v>
      </c>
      <c r="AE46" s="5" t="n">
        <f aca="false">90-AD46</f>
        <v>-35.9114477640787</v>
      </c>
      <c r="AF46" s="5" t="n">
        <f aca="false">IF(AE46&gt;85,0,IF(AE46&gt;5,58.1/TAN(RADIANS(AE46))-0.07/POWER(TAN(RADIANS(AE46)),3)+0.000086/POWER(TAN(RADIANS(AE46)),5),IF(AE46&gt;-0.575,1735+AE46*(-518.2+AE46*(103.4+AE46*(-12.79+AE46*0.711))),-20.772/TAN(RADIANS(AE46)))))/3600</f>
        <v>0.00796759035093627</v>
      </c>
      <c r="AG46" s="5" t="n">
        <f aca="false">AE46+AF46</f>
        <v>-35.9034801737277</v>
      </c>
      <c r="AH46" s="5" t="n">
        <f aca="false">IF(AC46&gt;0,MOD(DEGREES(ACOS(((SIN(RADIANS(dados!$B$4))*COS(RADIANS(AD46)))-SIN(RADIANS(T46)))/(COS(RADIANS(dados!$B$4))*SIN(RADIANS(AD46)))))+180,360),MOD(540-DEGREES(ACOS(((SIN(RADIANS(dados!$B$4))*COS(RADIANS(AD46)))-SIN(RADIANS(T46)))/(COS(RADIANS(dados!$B$4))*SIN(RADIANS(AD46))))),360))</f>
        <v>81.4546743718782</v>
      </c>
      <c r="AI46" s="5" t="n">
        <f aca="false">TAN(RADIANS(AG46))</f>
        <v>-0.723971849292626</v>
      </c>
      <c r="AJ46" s="5" t="n">
        <f aca="false">dados!$B$20/calculos!AI46</f>
        <v>-1.45164774254392</v>
      </c>
      <c r="AK46" s="5" t="n">
        <f aca="false">AJ46*COS(RADIANS(180-AG46))</f>
        <v>1.1758434138744</v>
      </c>
      <c r="AL46" s="5" t="n">
        <f aca="false">ABS(AK46)</f>
        <v>1.1758434138744</v>
      </c>
      <c r="AM46" s="5" t="n">
        <f aca="false">IF((E46&gt;Y46)*AND(E46&lt;Z46),AL46,0)</f>
        <v>0</v>
      </c>
      <c r="AN46" s="21" t="n">
        <f aca="false">E46</f>
        <v>0.1875</v>
      </c>
    </row>
    <row r="47" customFormat="false" ht="15" hidden="false" customHeight="false" outlineLevel="0" collapsed="false">
      <c r="D47" s="20" t="n">
        <f aca="false">dados!$B$7</f>
        <v>44003</v>
      </c>
      <c r="E47" s="21" t="n">
        <f aca="false">E46+0.1/24</f>
        <v>0.191666666666667</v>
      </c>
      <c r="F47" s="22" t="n">
        <f aca="false">D47+2415018.5+E47-dados!$B$6/24</f>
        <v>2459021.81666667</v>
      </c>
      <c r="G47" s="23" t="n">
        <f aca="false">(F47-2451545)/36525</f>
        <v>0.204704083960763</v>
      </c>
      <c r="I47" s="5" t="n">
        <f aca="false">MOD(280.46646+G47*(36000.76983 + G47*0.0003032),360)</f>
        <v>89.9710826376577</v>
      </c>
      <c r="J47" s="5" t="n">
        <f aca="false">357.52911+G47*(35999.05029 - 0.0001537*G47)</f>
        <v>7726.6817166313</v>
      </c>
      <c r="K47" s="5" t="n">
        <f aca="false">0.016708634-G47*(0.000042037+0.0000001267*G47)</f>
        <v>0.0167000235452159</v>
      </c>
      <c r="L47" s="5" t="n">
        <f aca="false">SIN(RADIANS(J47))*(1.914602-G47*(0.004817+0.000014*G47))+SIN(RADIANS(2*J47))*(0.019993-0.000101*G47)+SIN(RADIANS(3*J47))*0.000289</f>
        <v>0.432052358403185</v>
      </c>
      <c r="M47" s="5" t="n">
        <f aca="false">I47+L47</f>
        <v>90.4031349960609</v>
      </c>
      <c r="N47" s="5" t="n">
        <f aca="false">J47+L47</f>
        <v>7727.1137689897</v>
      </c>
      <c r="O47" s="5" t="n">
        <f aca="false">(1.000001018*(1-K47*K47))/(1+K47*COS(RADIANS(N47)))</f>
        <v>1.01626636446057</v>
      </c>
      <c r="P47" s="5" t="n">
        <f aca="false">M47-0.00569-0.00478*SIN(RADIANS(125.04-1934.136*G47))</f>
        <v>90.3926655669589</v>
      </c>
      <c r="Q47" s="5" t="n">
        <f aca="false">23+(26+((21.448-G47*(46.815+G47*(0.00059-G47*0.001813))))/60)/60</f>
        <v>23.4366291025383</v>
      </c>
      <c r="R47" s="5" t="n">
        <f aca="false">Q47+0.00256*COS(RADIANS(125.04-1934.136*G47))</f>
        <v>23.4366686671867</v>
      </c>
      <c r="S47" s="5" t="n">
        <f aca="false">DEGREES(ATAN2(COS(RADIANS(P47)),COS(RADIANS(R47))*SIN(RADIANS(P47))))</f>
        <v>90.427971986101</v>
      </c>
      <c r="T47" s="5" t="n">
        <f aca="false">DEGREES(ASIN(SIN(RADIANS(R47))*SIN(RADIANS(P47))))</f>
        <v>23.4360853857701</v>
      </c>
      <c r="U47" s="5" t="n">
        <f aca="false">TAN(RADIANS(R47/2))*TAN(RADIANS(R47/2))</f>
        <v>0.0430246263423387</v>
      </c>
      <c r="V47" s="5" t="n">
        <f aca="false">4*DEGREES(U47*SIN(2*RADIANS(I47))-2*K47*SIN(RADIANS(J47))+4*K47*U47*SIN(RADIANS(J47))*COS(2*RADIANS(I47))-0.5*U47*U47*SIN(4*RADIANS(I47))-1.25*K47*K47*SIN(2*RADIANS(J47)))</f>
        <v>-1.86887802151374</v>
      </c>
      <c r="W47" s="5" t="n">
        <f aca="false">DEGREES(ACOS(COS(RADIANS(90.833))/(COS(RADIANS(dados!$B$4))*COS(RADIANS(T47)))-TAN(RADIANS(dados!$B$4))*TAN(RADIANS(T47))))</f>
        <v>76.568995019593</v>
      </c>
      <c r="X47" s="21" t="n">
        <f aca="false">(720-4*dados!$B$5-V47+dados!$B$6*60)/1440</f>
        <v>0.51860338751494</v>
      </c>
      <c r="Y47" s="21" t="n">
        <f aca="false">X47-W47*4/1440</f>
        <v>0.305911734682732</v>
      </c>
      <c r="Z47" s="21" t="n">
        <f aca="false">X47+W47*4/1440</f>
        <v>0.731295040347141</v>
      </c>
      <c r="AA47" s="24" t="n">
        <f aca="false">8*W47</f>
        <v>612.551960156744</v>
      </c>
      <c r="AB47" s="5" t="n">
        <f aca="false">MOD(E47*1440+V47+4*dados!$B$5-60*dados!$B$6,1440)</f>
        <v>249.211121978487</v>
      </c>
      <c r="AC47" s="5" t="n">
        <f aca="false">IF(AB47/4&lt;0,AB47/4+180,AB47/4-180)</f>
        <v>-117.697219505378</v>
      </c>
      <c r="AD47" s="5" t="n">
        <f aca="false">DEGREES(ACOS(SIN(RADIANS(dados!$B$4))*SIN(RADIANS(T47))+COS(RADIANS(dados!$B$4))*COS(RADIANS(T47))*COS(RADIANS(AC47))))</f>
        <v>124.628459627962</v>
      </c>
      <c r="AE47" s="5" t="n">
        <f aca="false">90-AD47</f>
        <v>-34.6284596279622</v>
      </c>
      <c r="AF47" s="5" t="n">
        <f aca="false">IF(AE47&gt;85,0,IF(AE47&gt;5,58.1/TAN(RADIANS(AE47))-0.07/POWER(TAN(RADIANS(AE47)),3)+0.000086/POWER(TAN(RADIANS(AE47)),5),IF(AE47&gt;-0.575,1735+AE47*(-518.2+AE47*(103.4+AE47*(-12.79+AE47*0.711))),-20.772/TAN(RADIANS(AE47)))))/3600</f>
        <v>0.00835520912854248</v>
      </c>
      <c r="AG47" s="5" t="n">
        <f aca="false">AE47+AF47</f>
        <v>-34.6201044188337</v>
      </c>
      <c r="AH47" s="5" t="n">
        <f aca="false">IF(AC47&gt;0,MOD(DEGREES(ACOS(((SIN(RADIANS(dados!$B$4))*COS(RADIANS(AD47)))-SIN(RADIANS(T47)))/(COS(RADIANS(dados!$B$4))*SIN(RADIANS(AD47)))))+180,360),MOD(540-DEGREES(ACOS(((SIN(RADIANS(dados!$B$4))*COS(RADIANS(AD47)))-SIN(RADIANS(T47)))/(COS(RADIANS(dados!$B$4))*SIN(RADIANS(AD47))))),360))</f>
        <v>80.8453770810461</v>
      </c>
      <c r="AI47" s="5" t="n">
        <f aca="false">TAN(RADIANS(AG47))</f>
        <v>-0.69037179270508</v>
      </c>
      <c r="AJ47" s="5" t="n">
        <f aca="false">dados!$B$20/calculos!AI47</f>
        <v>-1.52229872627479</v>
      </c>
      <c r="AK47" s="5" t="n">
        <f aca="false">AJ47*COS(RADIANS(180-AG47))</f>
        <v>1.25275605062957</v>
      </c>
      <c r="AL47" s="5" t="n">
        <f aca="false">ABS(AK47)</f>
        <v>1.25275605062957</v>
      </c>
      <c r="AM47" s="5" t="n">
        <f aca="false">IF((E47&gt;Y47)*AND(E47&lt;Z47),AL47,0)</f>
        <v>0</v>
      </c>
      <c r="AN47" s="21" t="n">
        <f aca="false">E47</f>
        <v>0.191666666666667</v>
      </c>
    </row>
    <row r="48" customFormat="false" ht="15" hidden="false" customHeight="false" outlineLevel="0" collapsed="false">
      <c r="D48" s="20" t="n">
        <f aca="false">dados!$B$7</f>
        <v>44003</v>
      </c>
      <c r="E48" s="21" t="n">
        <f aca="false">E47+0.1/24</f>
        <v>0.195833333333333</v>
      </c>
      <c r="F48" s="22" t="n">
        <f aca="false">D48+2415018.5+E48-dados!$B$6/24</f>
        <v>2459021.82083333</v>
      </c>
      <c r="G48" s="23" t="n">
        <f aca="false">(F48-2451545)/36525</f>
        <v>0.204704198037873</v>
      </c>
      <c r="I48" s="5" t="n">
        <f aca="false">MOD(280.46646+G48*(36000.76983 + G48*0.0003032),360)</f>
        <v>89.9751895014288</v>
      </c>
      <c r="J48" s="5" t="n">
        <f aca="false">357.52911+G48*(35999.05029 - 0.0001537*G48)</f>
        <v>7726.68582329889</v>
      </c>
      <c r="K48" s="5" t="n">
        <f aca="false">0.016708634-G48*(0.000042037+0.0000001267*G48)</f>
        <v>0.0167000235404145</v>
      </c>
      <c r="L48" s="5" t="n">
        <f aca="false">SIN(RADIANS(J48))*(1.914602-G48*(0.004817+0.000014*G48))+SIN(RADIANS(2*J48))*(0.019993-0.000101*G48)+SIN(RADIANS(3*J48))*0.000289</f>
        <v>0.431921399449935</v>
      </c>
      <c r="M48" s="5" t="n">
        <f aca="false">I48+L48</f>
        <v>90.4071109008787</v>
      </c>
      <c r="N48" s="5" t="n">
        <f aca="false">J48+L48</f>
        <v>7727.11774469834</v>
      </c>
      <c r="O48" s="5" t="n">
        <f aca="false">(1.000001018*(1-K48*K48))/(1+K48*COS(RADIANS(N48)))</f>
        <v>1.0162666313966</v>
      </c>
      <c r="P48" s="5" t="n">
        <f aca="false">M48-0.00569-0.00478*SIN(RADIANS(125.04-1934.136*G48))</f>
        <v>90.3966414720612</v>
      </c>
      <c r="Q48" s="5" t="n">
        <f aca="false">23+(26+((21.448-G48*(46.815+G48*(0.00059-G48*0.001813))))/60)/60</f>
        <v>23.4366291010548</v>
      </c>
      <c r="R48" s="5" t="n">
        <f aca="false">Q48+0.00256*COS(RADIANS(125.04-1934.136*G48))</f>
        <v>23.4366686755604</v>
      </c>
      <c r="S48" s="5" t="n">
        <f aca="false">DEGREES(ATAN2(COS(RADIANS(P48)),COS(RADIANS(R48))*SIN(RADIANS(P48))))</f>
        <v>90.4323053577854</v>
      </c>
      <c r="T48" s="5" t="n">
        <f aca="false">DEGREES(ASIN(SIN(RADIANS(R48))*SIN(RADIANS(P48))))</f>
        <v>23.4360735224747</v>
      </c>
      <c r="U48" s="5" t="n">
        <f aca="false">TAN(RADIANS(R48/2))*TAN(RADIANS(R48/2))</f>
        <v>0.0430246263739575</v>
      </c>
      <c r="V48" s="5" t="n">
        <f aca="false">4*DEGREES(U48*SIN(2*RADIANS(I48))-2*K48*SIN(RADIANS(J48))+4*K48*U48*SIN(RADIANS(J48))*COS(2*RADIANS(I48))-0.5*U48*U48*SIN(4*RADIANS(I48))-1.25*K48*K48*SIN(2*RADIANS(J48)))</f>
        <v>-1.8697828252247</v>
      </c>
      <c r="W48" s="5" t="n">
        <f aca="false">DEGREES(ACOS(COS(RADIANS(90.833))/(COS(RADIANS(dados!$B$4))*COS(RADIANS(T48)))-TAN(RADIANS(dados!$B$4))*TAN(RADIANS(T48))))</f>
        <v>76.5690032980558</v>
      </c>
      <c r="X48" s="21" t="n">
        <f aca="false">(720-4*dados!$B$5-V48+dados!$B$6*60)/1440</f>
        <v>0.518604015850851</v>
      </c>
      <c r="Y48" s="21" t="n">
        <f aca="false">X48-W48*4/1440</f>
        <v>0.305912340022917</v>
      </c>
      <c r="Z48" s="21" t="n">
        <f aca="false">X48+W48*4/1440</f>
        <v>0.731295691678773</v>
      </c>
      <c r="AA48" s="24" t="n">
        <f aca="false">8*W48</f>
        <v>612.552026384446</v>
      </c>
      <c r="AB48" s="5" t="n">
        <f aca="false">MOD(E48*1440+V48+4*dados!$B$5-60*dados!$B$6,1440)</f>
        <v>255.210217174776</v>
      </c>
      <c r="AC48" s="5" t="n">
        <f aca="false">IF(AB48/4&lt;0,AB48/4+180,AB48/4-180)</f>
        <v>-116.197445706306</v>
      </c>
      <c r="AD48" s="5" t="n">
        <f aca="false">DEGREES(ACOS(SIN(RADIANS(dados!$B$4))*SIN(RADIANS(T48))+COS(RADIANS(dados!$B$4))*COS(RADIANS(T48))*COS(RADIANS(AC48))))</f>
        <v>123.347663219813</v>
      </c>
      <c r="AE48" s="5" t="n">
        <f aca="false">90-AD48</f>
        <v>-33.3476632198128</v>
      </c>
      <c r="AF48" s="5" t="n">
        <f aca="false">IF(AE48&gt;85,0,IF(AE48&gt;5,58.1/TAN(RADIANS(AE48))-0.07/POWER(TAN(RADIANS(AE48)),3)+0.000086/POWER(TAN(RADIANS(AE48)),5),IF(AE48&gt;-0.575,1735+AE48*(-518.2+AE48*(103.4+AE48*(-12.79+AE48*0.711))),-20.772/TAN(RADIANS(AE48)))))/3600</f>
        <v>0.00876808151021261</v>
      </c>
      <c r="AG48" s="5" t="n">
        <f aca="false">AE48+AF48</f>
        <v>-33.3388951383026</v>
      </c>
      <c r="AH48" s="5" t="n">
        <f aca="false">IF(AC48&gt;0,MOD(DEGREES(ACOS(((SIN(RADIANS(dados!$B$4))*COS(RADIANS(AD48)))-SIN(RADIANS(T48)))/(COS(RADIANS(dados!$B$4))*SIN(RADIANS(AD48)))))+180,360),MOD(540-DEGREES(ACOS(((SIN(RADIANS(dados!$B$4))*COS(RADIANS(AD48)))-SIN(RADIANS(T48)))/(COS(RADIANS(dados!$B$4))*SIN(RADIANS(AD48))))),360))</f>
        <v>80.2386496513103</v>
      </c>
      <c r="AI48" s="5" t="n">
        <f aca="false">TAN(RADIANS(AG48))</f>
        <v>-0.657849418948727</v>
      </c>
      <c r="AJ48" s="5" t="n">
        <f aca="false">dados!$B$20/calculos!AI48</f>
        <v>-1.59755723790173</v>
      </c>
      <c r="AK48" s="5" t="n">
        <f aca="false">AJ48*COS(RADIANS(180-AG48))</f>
        <v>1.3346543773854</v>
      </c>
      <c r="AL48" s="5" t="n">
        <f aca="false">ABS(AK48)</f>
        <v>1.3346543773854</v>
      </c>
      <c r="AM48" s="5" t="n">
        <f aca="false">IF((E48&gt;Y48)*AND(E48&lt;Z48),AL48,0)</f>
        <v>0</v>
      </c>
      <c r="AN48" s="21" t="n">
        <f aca="false">E48</f>
        <v>0.195833333333333</v>
      </c>
    </row>
    <row r="49" customFormat="false" ht="15" hidden="false" customHeight="false" outlineLevel="0" collapsed="false">
      <c r="D49" s="20" t="n">
        <f aca="false">dados!$B$7</f>
        <v>44003</v>
      </c>
      <c r="E49" s="21" t="n">
        <f aca="false">E48+0.1/24</f>
        <v>0.2</v>
      </c>
      <c r="F49" s="22" t="n">
        <f aca="false">D49+2415018.5+E49-dados!$B$6/24</f>
        <v>2459021.825</v>
      </c>
      <c r="G49" s="23" t="n">
        <f aca="false">(F49-2451545)/36525</f>
        <v>0.204704312114995</v>
      </c>
      <c r="I49" s="5" t="n">
        <f aca="false">MOD(280.46646+G49*(36000.76983 + G49*0.0003032),360)</f>
        <v>89.9792963656582</v>
      </c>
      <c r="J49" s="5" t="n">
        <f aca="false">357.52911+G49*(35999.05029 - 0.0001537*G49)</f>
        <v>7726.68992996693</v>
      </c>
      <c r="K49" s="5" t="n">
        <f aca="false">0.016708634-G49*(0.000042037+0.0000001267*G49)</f>
        <v>0.0167000235356131</v>
      </c>
      <c r="L49" s="5" t="n">
        <f aca="false">SIN(RADIANS(J49))*(1.914602-G49*(0.004817+0.000014*G49))+SIN(RADIANS(2*J49))*(0.019993-0.000101*G49)+SIN(RADIANS(3*J49))*0.000289</f>
        <v>0.431790438393494</v>
      </c>
      <c r="M49" s="5" t="n">
        <f aca="false">I49+L49</f>
        <v>90.4110868040517</v>
      </c>
      <c r="N49" s="5" t="n">
        <f aca="false">J49+L49</f>
        <v>7727.12172040533</v>
      </c>
      <c r="O49" s="5" t="n">
        <f aca="false">(1.000001018*(1-K49*K49))/(1+K49*COS(RADIANS(N49)))</f>
        <v>1.01626689825168</v>
      </c>
      <c r="P49" s="5" t="n">
        <f aca="false">M49-0.00569-0.00478*SIN(RADIANS(125.04-1934.136*G49))</f>
        <v>90.4006173755188</v>
      </c>
      <c r="Q49" s="5" t="n">
        <f aca="false">23+(26+((21.448-G49*(46.815+G49*(0.00059-G49*0.001813))))/60)/60</f>
        <v>23.4366290995713</v>
      </c>
      <c r="R49" s="5" t="n">
        <f aca="false">Q49+0.00256*COS(RADIANS(125.04-1934.136*G49))</f>
        <v>23.4366686839341</v>
      </c>
      <c r="S49" s="5" t="n">
        <f aca="false">DEGREES(ATAN2(COS(RADIANS(P49)),COS(RADIANS(R49))*SIN(RADIANS(P49))))</f>
        <v>90.4366387268954</v>
      </c>
      <c r="T49" s="5" t="n">
        <f aca="false">DEGREES(ASIN(SIN(RADIANS(R49))*SIN(RADIANS(P49))))</f>
        <v>23.436061539587</v>
      </c>
      <c r="U49" s="5" t="n">
        <f aca="false">TAN(RADIANS(R49/2))*TAN(RADIANS(R49/2))</f>
        <v>0.0430246264055764</v>
      </c>
      <c r="V49" s="5" t="n">
        <f aca="false">4*DEGREES(U49*SIN(2*RADIANS(I49))-2*K49*SIN(RADIANS(J49))+4*K49*U49*SIN(RADIANS(J49))*COS(2*RADIANS(I49))-0.5*U49*U49*SIN(4*RADIANS(I49))-1.25*K49*K49*SIN(2*RADIANS(J49)))</f>
        <v>-1.87068761701627</v>
      </c>
      <c r="W49" s="5" t="n">
        <f aca="false">DEGREES(ACOS(COS(RADIANS(90.833))/(COS(RADIANS(dados!$B$4))*COS(RADIANS(T49)))-TAN(RADIANS(dados!$B$4))*TAN(RADIANS(T49))))</f>
        <v>76.5690116599709</v>
      </c>
      <c r="X49" s="21" t="n">
        <f aca="false">(720-4*dados!$B$5-V49+dados!$B$6*60)/1440</f>
        <v>0.518604644178484</v>
      </c>
      <c r="Y49" s="21" t="n">
        <f aca="false">X49-W49*4/1440</f>
        <v>0.305912945122998</v>
      </c>
      <c r="Z49" s="21" t="n">
        <f aca="false">X49+W49*4/1440</f>
        <v>0.731296343233947</v>
      </c>
      <c r="AA49" s="24" t="n">
        <f aca="false">8*W49</f>
        <v>612.552093279767</v>
      </c>
      <c r="AB49" s="5" t="n">
        <f aca="false">MOD(E49*1440+V49+4*dados!$B$5-60*dados!$B$6,1440)</f>
        <v>261.209312382984</v>
      </c>
      <c r="AC49" s="5" t="n">
        <f aca="false">IF(AB49/4&lt;0,AB49/4+180,AB49/4-180)</f>
        <v>-114.697671904254</v>
      </c>
      <c r="AD49" s="5" t="n">
        <f aca="false">DEGREES(ACOS(SIN(RADIANS(dados!$B$4))*SIN(RADIANS(T49))+COS(RADIANS(dados!$B$4))*COS(RADIANS(T49))*COS(RADIANS(AC49))))</f>
        <v>122.069193994549</v>
      </c>
      <c r="AE49" s="5" t="n">
        <f aca="false">90-AD49</f>
        <v>-32.0691939945492</v>
      </c>
      <c r="AF49" s="5" t="n">
        <f aca="false">IF(AE49&gt;85,0,IF(AE49&gt;5,58.1/TAN(RADIANS(AE49))-0.07/POWER(TAN(RADIANS(AE49)),3)+0.000086/POWER(TAN(RADIANS(AE49)),5),IF(AE49&gt;-0.575,1735+AE49*(-518.2+AE49*(103.4+AE49*(-12.79+AE49*0.711))),-20.772/TAN(RADIANS(AE49)))))/3600</f>
        <v>0.00920916377779735</v>
      </c>
      <c r="AG49" s="5" t="n">
        <f aca="false">AE49+AF49</f>
        <v>-32.0599848307714</v>
      </c>
      <c r="AH49" s="5" t="n">
        <f aca="false">IF(AC49&gt;0,MOD(DEGREES(ACOS(((SIN(RADIANS(dados!$B$4))*COS(RADIANS(AD49)))-SIN(RADIANS(T49)))/(COS(RADIANS(dados!$B$4))*SIN(RADIANS(AD49)))))+180,360),MOD(540-DEGREES(ACOS(((SIN(RADIANS(dados!$B$4))*COS(RADIANS(AD49)))-SIN(RADIANS(T49)))/(COS(RADIANS(dados!$B$4))*SIN(RADIANS(AD49))))),360))</f>
        <v>79.6337813981947</v>
      </c>
      <c r="AI49" s="5" t="n">
        <f aca="false">TAN(RADIANS(AG49))</f>
        <v>-0.626326025357464</v>
      </c>
      <c r="AJ49" s="5" t="n">
        <f aca="false">dados!$B$20/calculos!AI49</f>
        <v>-1.67796332603483</v>
      </c>
      <c r="AK49" s="5" t="n">
        <f aca="false">AJ49*COS(RADIANS(180-AG49))</f>
        <v>1.42206190734959</v>
      </c>
      <c r="AL49" s="5" t="n">
        <f aca="false">ABS(AK49)</f>
        <v>1.42206190734959</v>
      </c>
      <c r="AM49" s="5" t="n">
        <f aca="false">IF((E49&gt;Y49)*AND(E49&lt;Z49),AL49,0)</f>
        <v>0</v>
      </c>
      <c r="AN49" s="21" t="n">
        <f aca="false">E49</f>
        <v>0.2</v>
      </c>
    </row>
    <row r="50" customFormat="false" ht="15" hidden="false" customHeight="false" outlineLevel="0" collapsed="false">
      <c r="D50" s="20" t="n">
        <f aca="false">dados!$B$7</f>
        <v>44003</v>
      </c>
      <c r="E50" s="21" t="n">
        <f aca="false">E49+0.1/24</f>
        <v>0.204166666666667</v>
      </c>
      <c r="F50" s="22" t="n">
        <f aca="false">D50+2415018.5+E50-dados!$B$6/24</f>
        <v>2459021.82916667</v>
      </c>
      <c r="G50" s="23" t="n">
        <f aca="false">(F50-2451545)/36525</f>
        <v>0.204704426192104</v>
      </c>
      <c r="I50" s="5" t="n">
        <f aca="false">MOD(280.46646+G50*(36000.76983 + G50*0.0003032),360)</f>
        <v>89.9834032294284</v>
      </c>
      <c r="J50" s="5" t="n">
        <f aca="false">357.52911+G50*(35999.05029 - 0.0001537*G50)</f>
        <v>7726.69403663452</v>
      </c>
      <c r="K50" s="5" t="n">
        <f aca="false">0.016708634-G50*(0.000042037+0.0000001267*G50)</f>
        <v>0.0167000235308118</v>
      </c>
      <c r="L50" s="5" t="n">
        <f aca="false">SIN(RADIANS(J50))*(1.914602-G50*(0.004817+0.000014*G50))+SIN(RADIANS(2*J50))*(0.019993-0.000101*G50)+SIN(RADIANS(3*J50))*0.000289</f>
        <v>0.431659475263838</v>
      </c>
      <c r="M50" s="5" t="n">
        <f aca="false">I50+L50</f>
        <v>90.4150627046923</v>
      </c>
      <c r="N50" s="5" t="n">
        <f aca="false">J50+L50</f>
        <v>7727.12569610979</v>
      </c>
      <c r="O50" s="5" t="n">
        <f aca="false">(1.000001018*(1-K50*K50))/(1+K50*COS(RADIANS(N50)))</f>
        <v>1.01626716502575</v>
      </c>
      <c r="P50" s="5" t="n">
        <f aca="false">M50-0.00569-0.00478*SIN(RADIANS(125.04-1934.136*G50))</f>
        <v>90.404593276444</v>
      </c>
      <c r="Q50" s="5" t="n">
        <f aca="false">23+(26+((21.448-G50*(46.815+G50*(0.00059-G50*0.001813))))/60)/60</f>
        <v>23.4366290980879</v>
      </c>
      <c r="R50" s="5" t="n">
        <f aca="false">Q50+0.00256*COS(RADIANS(125.04-1934.136*G50))</f>
        <v>23.4366686923077</v>
      </c>
      <c r="S50" s="5" t="n">
        <f aca="false">DEGREES(ATAN2(COS(RADIANS(P50)),COS(RADIANS(R50))*SIN(RADIANS(P50))))</f>
        <v>90.4409720924556</v>
      </c>
      <c r="T50" s="5" t="n">
        <f aca="false">DEGREES(ASIN(SIN(RADIANS(R50))*SIN(RADIANS(P50))))</f>
        <v>23.4360494371101</v>
      </c>
      <c r="U50" s="5" t="n">
        <f aca="false">TAN(RADIANS(R50/2))*TAN(RADIANS(R50/2))</f>
        <v>0.0430246264371952</v>
      </c>
      <c r="V50" s="5" t="n">
        <f aca="false">4*DEGREES(U50*SIN(2*RADIANS(I50))-2*K50*SIN(RADIANS(J50))+4*K50*U50*SIN(RADIANS(J50))*COS(2*RADIANS(I50))-0.5*U50*U50*SIN(4*RADIANS(I50))-1.25*K50*K50*SIN(2*RADIANS(J50)))</f>
        <v>-1.87159239665815</v>
      </c>
      <c r="W50" s="5" t="n">
        <f aca="false">DEGREES(ACOS(COS(RADIANS(90.833))/(COS(RADIANS(dados!$B$4))*COS(RADIANS(T50)))-TAN(RADIANS(dados!$B$4))*TAN(RADIANS(T50))))</f>
        <v>76.5690201053361</v>
      </c>
      <c r="X50" s="21" t="n">
        <f aca="false">(720-4*dados!$B$5-V50+dados!$B$6*60)/1440</f>
        <v>0.518605272497679</v>
      </c>
      <c r="Y50" s="21" t="n">
        <f aca="false">X50-W50*4/1440</f>
        <v>0.305913549982847</v>
      </c>
      <c r="Z50" s="21" t="n">
        <f aca="false">X50+W50*4/1440</f>
        <v>0.7312969950125</v>
      </c>
      <c r="AA50" s="24" t="n">
        <f aca="false">8*W50</f>
        <v>612.552160842689</v>
      </c>
      <c r="AB50" s="5" t="n">
        <f aca="false">MOD(E50*1440+V50+4*dados!$B$5-60*dados!$B$6,1440)</f>
        <v>267.208407603342</v>
      </c>
      <c r="AC50" s="5" t="n">
        <f aca="false">IF(AB50/4&lt;0,AB50/4+180,AB50/4-180)</f>
        <v>-113.197898099164</v>
      </c>
      <c r="AD50" s="5" t="n">
        <f aca="false">DEGREES(ACOS(SIN(RADIANS(dados!$B$4))*SIN(RADIANS(T50))+COS(RADIANS(dados!$B$4))*COS(RADIANS(T50))*COS(RADIANS(AC50))))</f>
        <v>120.793188475916</v>
      </c>
      <c r="AE50" s="5" t="n">
        <f aca="false">90-AD50</f>
        <v>-30.7931884759157</v>
      </c>
      <c r="AF50" s="5" t="n">
        <f aca="false">IF(AE50&gt;85,0,IF(AE50&gt;5,58.1/TAN(RADIANS(AE50))-0.07/POWER(TAN(RADIANS(AE50)),3)+0.000086/POWER(TAN(RADIANS(AE50)),5),IF(AE50&gt;-0.575,1735+AE50*(-518.2+AE50*(103.4+AE50*(-12.79+AE50*0.711))),-20.772/TAN(RADIANS(AE50)))))/3600</f>
        <v>0.0096818818541329</v>
      </c>
      <c r="AG50" s="5" t="n">
        <f aca="false">AE50+AF50</f>
        <v>-30.7835065940616</v>
      </c>
      <c r="AH50" s="5" t="n">
        <f aca="false">IF(AC50&gt;0,MOD(DEGREES(ACOS(((SIN(RADIANS(dados!$B$4))*COS(RADIANS(AD50)))-SIN(RADIANS(T50)))/(COS(RADIANS(dados!$B$4))*SIN(RADIANS(AD50)))))+180,360),MOD(540-DEGREES(ACOS(((SIN(RADIANS(dados!$B$4))*COS(RADIANS(AD50)))-SIN(RADIANS(T50)))/(COS(RADIANS(dados!$B$4))*SIN(RADIANS(AD50))))),360))</f>
        <v>79.030101382444</v>
      </c>
      <c r="AI50" s="5" t="n">
        <f aca="false">TAN(RADIANS(AG50))</f>
        <v>-0.595729548044303</v>
      </c>
      <c r="AJ50" s="5" t="n">
        <f aca="false">dados!$B$20/calculos!AI50</f>
        <v>-1.76414298088976</v>
      </c>
      <c r="AK50" s="5" t="n">
        <f aca="false">AJ50*COS(RADIANS(180-AG50))</f>
        <v>1.51558804285821</v>
      </c>
      <c r="AL50" s="5" t="n">
        <f aca="false">ABS(AK50)</f>
        <v>1.51558804285821</v>
      </c>
      <c r="AM50" s="5" t="n">
        <f aca="false">IF((E50&gt;Y50)*AND(E50&lt;Z50),AL50,0)</f>
        <v>0</v>
      </c>
      <c r="AN50" s="21" t="n">
        <f aca="false">E50</f>
        <v>0.204166666666667</v>
      </c>
    </row>
    <row r="51" customFormat="false" ht="15" hidden="false" customHeight="false" outlineLevel="0" collapsed="false">
      <c r="D51" s="20" t="n">
        <f aca="false">dados!$B$7</f>
        <v>44003</v>
      </c>
      <c r="E51" s="21" t="n">
        <f aca="false">E50+0.1/24</f>
        <v>0.208333333333333</v>
      </c>
      <c r="F51" s="22" t="n">
        <f aca="false">D51+2415018.5+E51-dados!$B$6/24</f>
        <v>2459021.83333333</v>
      </c>
      <c r="G51" s="23" t="n">
        <f aca="false">(F51-2451545)/36525</f>
        <v>0.204704540269226</v>
      </c>
      <c r="I51" s="5" t="n">
        <f aca="false">MOD(280.46646+G51*(36000.76983 + G51*0.0003032),360)</f>
        <v>89.9875100936561</v>
      </c>
      <c r="J51" s="5" t="n">
        <f aca="false">357.52911+G51*(35999.05029 - 0.0001537*G51)</f>
        <v>7726.69814330257</v>
      </c>
      <c r="K51" s="5" t="n">
        <f aca="false">0.016708634-G51*(0.000042037+0.0000001267*G51)</f>
        <v>0.0167000235260104</v>
      </c>
      <c r="L51" s="5" t="n">
        <f aca="false">SIN(RADIANS(J51))*(1.914602-G51*(0.004817+0.000014*G51))+SIN(RADIANS(2*J51))*(0.019993-0.000101*G51)+SIN(RADIANS(3*J51))*0.000289</f>
        <v>0.431528510032416</v>
      </c>
      <c r="M51" s="5" t="n">
        <f aca="false">I51+L51</f>
        <v>90.4190386036885</v>
      </c>
      <c r="N51" s="5" t="n">
        <f aca="false">J51+L51</f>
        <v>7727.1296718126</v>
      </c>
      <c r="O51" s="5" t="n">
        <f aca="false">(1.000001018*(1-K51*K51))/(1+K51*COS(RADIANS(N51)))</f>
        <v>1.01626743171887</v>
      </c>
      <c r="P51" s="5" t="n">
        <f aca="false">M51-0.00569-0.00478*SIN(RADIANS(125.04-1934.136*G51))</f>
        <v>90.408569175725</v>
      </c>
      <c r="Q51" s="5" t="n">
        <f aca="false">23+(26+((21.448-G51*(46.815+G51*(0.00059-G51*0.001813))))/60)/60</f>
        <v>23.4366290966044</v>
      </c>
      <c r="R51" s="5" t="n">
        <f aca="false">Q51+0.00256*COS(RADIANS(125.04-1934.136*G51))</f>
        <v>23.4366687006814</v>
      </c>
      <c r="S51" s="5" t="n">
        <f aca="false">DEGREES(ATAN2(COS(RADIANS(P51)),COS(RADIANS(R51))*SIN(RADIANS(P51))))</f>
        <v>90.4453054554263</v>
      </c>
      <c r="T51" s="5" t="n">
        <f aca="false">DEGREES(ASIN(SIN(RADIANS(R51))*SIN(RADIANS(P51))))</f>
        <v>23.4360372150416</v>
      </c>
      <c r="U51" s="5" t="n">
        <f aca="false">TAN(RADIANS(R51/2))*TAN(RADIANS(R51/2))</f>
        <v>0.043024626468814</v>
      </c>
      <c r="V51" s="5" t="n">
        <f aca="false">4*DEGREES(U51*SIN(2*RADIANS(I51))-2*K51*SIN(RADIANS(J51))+4*K51*U51*SIN(RADIANS(J51))*COS(2*RADIANS(I51))-0.5*U51*U51*SIN(4*RADIANS(I51))-1.25*K51*K51*SIN(2*RADIANS(J51)))</f>
        <v>-1.87249716432409</v>
      </c>
      <c r="W51" s="5" t="n">
        <f aca="false">DEGREES(ACOS(COS(RADIANS(90.833))/(COS(RADIANS(dados!$B$4))*COS(RADIANS(T51)))-TAN(RADIANS(dados!$B$4))*TAN(RADIANS(T51))))</f>
        <v>76.5690286341531</v>
      </c>
      <c r="X51" s="21" t="n">
        <f aca="false">(720-4*dados!$B$5-V51+dados!$B$6*60)/1440</f>
        <v>0.518605900808558</v>
      </c>
      <c r="Y51" s="21" t="n">
        <f aca="false">X51-W51*4/1440</f>
        <v>0.305914154602569</v>
      </c>
      <c r="Z51" s="21" t="n">
        <f aca="false">X51+W51*4/1440</f>
        <v>0.731297647014537</v>
      </c>
      <c r="AA51" s="24" t="n">
        <f aca="false">8*W51</f>
        <v>612.552229073225</v>
      </c>
      <c r="AB51" s="5" t="n">
        <f aca="false">MOD(E51*1440+V51+4*dados!$B$5-60*dados!$B$6,1440)</f>
        <v>273.207502835676</v>
      </c>
      <c r="AC51" s="5" t="n">
        <f aca="false">IF(AB51/4&lt;0,AB51/4+180,AB51/4-180)</f>
        <v>-111.698124291081</v>
      </c>
      <c r="AD51" s="5" t="n">
        <f aca="false">DEGREES(ACOS(SIN(RADIANS(dados!$B$4))*SIN(RADIANS(T51))+COS(RADIANS(dados!$B$4))*COS(RADIANS(T51))*COS(RADIANS(AC51))))</f>
        <v>119.51978473393</v>
      </c>
      <c r="AE51" s="5" t="n">
        <f aca="false">90-AD51</f>
        <v>-29.5197847339296</v>
      </c>
      <c r="AF51" s="5" t="n">
        <f aca="false">IF(AE51&gt;85,0,IF(AE51&gt;5,58.1/TAN(RADIANS(AE51))-0.07/POWER(TAN(RADIANS(AE51)),3)+0.000086/POWER(TAN(RADIANS(AE51)),5),IF(AE51&gt;-0.575,1735+AE51*(-518.2+AE51*(103.4+AE51*(-12.79+AE51*0.711))),-20.772/TAN(RADIANS(AE51)))))/3600</f>
        <v>0.0101902286279875</v>
      </c>
      <c r="AG51" s="5" t="n">
        <f aca="false">AE51+AF51</f>
        <v>-29.5095945053016</v>
      </c>
      <c r="AH51" s="5" t="n">
        <f aca="false">IF(AC51&gt;0,MOD(DEGREES(ACOS(((SIN(RADIANS(dados!$B$4))*COS(RADIANS(AD51)))-SIN(RADIANS(T51)))/(COS(RADIANS(dados!$B$4))*SIN(RADIANS(AD51)))))+180,360),MOD(540-DEGREES(ACOS(((SIN(RADIANS(dados!$B$4))*COS(RADIANS(AD51)))-SIN(RADIANS(T51)))/(COS(RADIANS(dados!$B$4))*SIN(RADIANS(AD51))))),360))</f>
        <v>78.42697328105</v>
      </c>
      <c r="AI51" s="5" t="n">
        <f aca="false">TAN(RADIANS(AG51))</f>
        <v>-0.565993857220072</v>
      </c>
      <c r="AJ51" s="5" t="n">
        <f aca="false">dados!$B$20/calculos!AI51</f>
        <v>-1.85682598368263</v>
      </c>
      <c r="AK51" s="5" t="n">
        <f aca="false">AJ51*COS(RADIANS(180-AG51))</f>
        <v>1.61594593634348</v>
      </c>
      <c r="AL51" s="5" t="n">
        <f aca="false">ABS(AK51)</f>
        <v>1.61594593634348</v>
      </c>
      <c r="AM51" s="5" t="n">
        <f aca="false">IF((E51&gt;Y51)*AND(E51&lt;Z51),AL51,0)</f>
        <v>0</v>
      </c>
      <c r="AN51" s="21" t="n">
        <f aca="false">E51</f>
        <v>0.208333333333333</v>
      </c>
    </row>
    <row r="52" customFormat="false" ht="15" hidden="false" customHeight="false" outlineLevel="0" collapsed="false">
      <c r="D52" s="20" t="n">
        <f aca="false">dados!$B$7</f>
        <v>44003</v>
      </c>
      <c r="E52" s="21" t="n">
        <f aca="false">E51+0.1/24</f>
        <v>0.2125</v>
      </c>
      <c r="F52" s="22" t="n">
        <f aca="false">D52+2415018.5+E52-dados!$B$6/24</f>
        <v>2459021.8375</v>
      </c>
      <c r="G52" s="23" t="n">
        <f aca="false">(F52-2451545)/36525</f>
        <v>0.204704654346336</v>
      </c>
      <c r="I52" s="5" t="n">
        <f aca="false">MOD(280.46646+G52*(36000.76983 + G52*0.0003032),360)</f>
        <v>89.9916169574271</v>
      </c>
      <c r="J52" s="5" t="n">
        <f aca="false">357.52911+G52*(35999.05029 - 0.0001537*G52)</f>
        <v>7726.70224997016</v>
      </c>
      <c r="K52" s="5" t="n">
        <f aca="false">0.016708634-G52*(0.000042037+0.0000001267*G52)</f>
        <v>0.016700023521209</v>
      </c>
      <c r="L52" s="5" t="n">
        <f aca="false">SIN(RADIANS(J52))*(1.914602-G52*(0.004817+0.000014*G52))+SIN(RADIANS(2*J52))*(0.019993-0.000101*G52)+SIN(RADIANS(3*J52))*0.000289</f>
        <v>0.431397542728947</v>
      </c>
      <c r="M52" s="5" t="n">
        <f aca="false">I52+L52</f>
        <v>90.4230145001561</v>
      </c>
      <c r="N52" s="5" t="n">
        <f aca="false">J52+L52</f>
        <v>7727.13364751289</v>
      </c>
      <c r="O52" s="5" t="n">
        <f aca="false">(1.000001018*(1-K52*K52))/(1+K52*COS(RADIANS(N52)))</f>
        <v>1.01626769833098</v>
      </c>
      <c r="P52" s="5" t="n">
        <f aca="false">M52-0.00569-0.00478*SIN(RADIANS(125.04-1934.136*G52))</f>
        <v>90.4125450724774</v>
      </c>
      <c r="Q52" s="5" t="n">
        <f aca="false">23+(26+((21.448-G52*(46.815+G52*(0.00059-G52*0.001813))))/60)/60</f>
        <v>23.4366290951209</v>
      </c>
      <c r="R52" s="5" t="n">
        <f aca="false">Q52+0.00256*COS(RADIANS(125.04-1934.136*G52))</f>
        <v>23.4366687090551</v>
      </c>
      <c r="S52" s="5" t="n">
        <f aca="false">DEGREES(ATAN2(COS(RADIANS(P52)),COS(RADIANS(R52))*SIN(RADIANS(P52))))</f>
        <v>90.4496388148358</v>
      </c>
      <c r="T52" s="5" t="n">
        <f aca="false">DEGREES(ASIN(SIN(RADIANS(R52))*SIN(RADIANS(P52))))</f>
        <v>23.4360248733844</v>
      </c>
      <c r="U52" s="5" t="n">
        <f aca="false">TAN(RADIANS(R52/2))*TAN(RADIANS(R52/2))</f>
        <v>0.0430246265004329</v>
      </c>
      <c r="V52" s="5" t="n">
        <f aca="false">4*DEGREES(U52*SIN(2*RADIANS(I52))-2*K52*SIN(RADIANS(J52))+4*K52*U52*SIN(RADIANS(J52))*COS(2*RADIANS(I52))-0.5*U52*U52*SIN(4*RADIANS(I52))-1.25*K52*K52*SIN(2*RADIANS(J52)))</f>
        <v>-1.87340191978397</v>
      </c>
      <c r="W52" s="5" t="n">
        <f aca="false">DEGREES(ACOS(COS(RADIANS(90.833))/(COS(RADIANS(dados!$B$4))*COS(RADIANS(T52)))-TAN(RADIANS(dados!$B$4))*TAN(RADIANS(T52))))</f>
        <v>76.5690372464197</v>
      </c>
      <c r="X52" s="21" t="n">
        <f aca="false">(720-4*dados!$B$5-V52+dados!$B$6*60)/1440</f>
        <v>0.518606529110961</v>
      </c>
      <c r="Y52" s="21" t="n">
        <f aca="false">X52-W52*4/1440</f>
        <v>0.305914758982014</v>
      </c>
      <c r="Z52" s="21" t="n">
        <f aca="false">X52+W52*4/1440</f>
        <v>0.731298299239896</v>
      </c>
      <c r="AA52" s="24" t="n">
        <f aca="false">8*W52</f>
        <v>612.552297971358</v>
      </c>
      <c r="AB52" s="5" t="n">
        <f aca="false">MOD(E52*1440+V52+4*dados!$B$5-60*dados!$B$6,1440)</f>
        <v>279.206598080216</v>
      </c>
      <c r="AC52" s="5" t="n">
        <f aca="false">IF(AB52/4&lt;0,AB52/4+180,AB52/4-180)</f>
        <v>-110.198350479946</v>
      </c>
      <c r="AD52" s="5" t="n">
        <f aca="false">DEGREES(ACOS(SIN(RADIANS(dados!$B$4))*SIN(RADIANS(T52))+COS(RADIANS(dados!$B$4))*COS(RADIANS(T52))*COS(RADIANS(AC52))))</f>
        <v>118.249122835089</v>
      </c>
      <c r="AE52" s="5" t="n">
        <f aca="false">90-AD52</f>
        <v>-28.249122835089</v>
      </c>
      <c r="AF52" s="5" t="n">
        <f aca="false">IF(AE52&gt;85,0,IF(AE52&gt;5,58.1/TAN(RADIANS(AE52))-0.07/POWER(TAN(RADIANS(AE52)),3)+0.000086/POWER(TAN(RADIANS(AE52)),5),IF(AE52&gt;-0.575,1735+AE52*(-518.2+AE52*(103.4+AE52*(-12.79+AE52*0.711))),-20.772/TAN(RADIANS(AE52)))))/3600</f>
        <v>0.0107388865210638</v>
      </c>
      <c r="AG52" s="5" t="n">
        <f aca="false">AE52+AF52</f>
        <v>-28.238383948568</v>
      </c>
      <c r="AH52" s="5" t="n">
        <f aca="false">IF(AC52&gt;0,MOD(DEGREES(ACOS(((SIN(RADIANS(dados!$B$4))*COS(RADIANS(AD52)))-SIN(RADIANS(T52)))/(COS(RADIANS(dados!$B$4))*SIN(RADIANS(AD52)))))+180,360),MOD(540-DEGREES(ACOS(((SIN(RADIANS(dados!$B$4))*COS(RADIANS(AD52)))-SIN(RADIANS(T52)))/(COS(RADIANS(dados!$B$4))*SIN(RADIANS(AD52))))),360))</f>
        <v>77.8237908626001</v>
      </c>
      <c r="AI52" s="5" t="n">
        <f aca="false">TAN(RADIANS(AG52))</f>
        <v>-0.537058139234159</v>
      </c>
      <c r="AJ52" s="5" t="n">
        <f aca="false">dados!$B$20/calculos!AI52</f>
        <v>-1.95686839825132</v>
      </c>
      <c r="AK52" s="5" t="n">
        <f aca="false">AJ52*COS(RADIANS(180-AG52))</f>
        <v>1.72397499365899</v>
      </c>
      <c r="AL52" s="5" t="n">
        <f aca="false">ABS(AK52)</f>
        <v>1.72397499365899</v>
      </c>
      <c r="AM52" s="5" t="n">
        <f aca="false">IF((E52&gt;Y52)*AND(E52&lt;Z52),AL52,0)</f>
        <v>0</v>
      </c>
      <c r="AN52" s="21" t="n">
        <f aca="false">E52</f>
        <v>0.2125</v>
      </c>
    </row>
    <row r="53" customFormat="false" ht="15" hidden="false" customHeight="false" outlineLevel="0" collapsed="false">
      <c r="D53" s="20" t="n">
        <f aca="false">dados!$B$7</f>
        <v>44003</v>
      </c>
      <c r="E53" s="21" t="n">
        <f aca="false">E52+0.1/24</f>
        <v>0.216666666666667</v>
      </c>
      <c r="F53" s="22" t="n">
        <f aca="false">D53+2415018.5+E53-dados!$B$6/24</f>
        <v>2459021.84166667</v>
      </c>
      <c r="G53" s="23" t="n">
        <f aca="false">(F53-2451545)/36525</f>
        <v>0.204704768423458</v>
      </c>
      <c r="I53" s="5" t="n">
        <f aca="false">MOD(280.46646+G53*(36000.76983 + G53*0.0003032),360)</f>
        <v>89.9957238216566</v>
      </c>
      <c r="J53" s="5" t="n">
        <f aca="false">357.52911+G53*(35999.05029 - 0.0001537*G53)</f>
        <v>7726.70635663821</v>
      </c>
      <c r="K53" s="5" t="n">
        <f aca="false">0.016708634-G53*(0.000042037+0.0000001267*G53)</f>
        <v>0.0167000235164076</v>
      </c>
      <c r="L53" s="5" t="n">
        <f aca="false">SIN(RADIANS(J53))*(1.914602-G53*(0.004817+0.000014*G53))+SIN(RADIANS(2*J53))*(0.019993-0.000101*G53)+SIN(RADIANS(3*J53))*0.000289</f>
        <v>0.431266573324982</v>
      </c>
      <c r="M53" s="5" t="n">
        <f aca="false">I53+L53</f>
        <v>90.4269903949816</v>
      </c>
      <c r="N53" s="5" t="n">
        <f aca="false">J53+L53</f>
        <v>7727.13762321153</v>
      </c>
      <c r="O53" s="5" t="n">
        <f aca="false">(1.000001018*(1-K53*K53))/(1+K53*COS(RADIANS(N53)))</f>
        <v>1.01626796486214</v>
      </c>
      <c r="P53" s="5" t="n">
        <f aca="false">M53-0.00569-0.00478*SIN(RADIANS(125.04-1934.136*G53))</f>
        <v>90.4165209675878</v>
      </c>
      <c r="Q53" s="5" t="n">
        <f aca="false">23+(26+((21.448-G53*(46.815+G53*(0.00059-G53*0.001813))))/60)/60</f>
        <v>23.4366290936374</v>
      </c>
      <c r="R53" s="5" t="n">
        <f aca="false">Q53+0.00256*COS(RADIANS(125.04-1934.136*G53))</f>
        <v>23.4366687174287</v>
      </c>
      <c r="S53" s="5" t="n">
        <f aca="false">DEGREES(ATAN2(COS(RADIANS(P53)),COS(RADIANS(R53))*SIN(RADIANS(P53))))</f>
        <v>90.4539721716424</v>
      </c>
      <c r="T53" s="5" t="n">
        <f aca="false">DEGREES(ASIN(SIN(RADIANS(R53))*SIN(RADIANS(P53))))</f>
        <v>23.436012412136</v>
      </c>
      <c r="U53" s="5" t="n">
        <f aca="false">TAN(RADIANS(R53/2))*TAN(RADIANS(R53/2))</f>
        <v>0.0430246265320517</v>
      </c>
      <c r="V53" s="5" t="n">
        <f aca="false">4*DEGREES(U53*SIN(2*RADIANS(I53))-2*K53*SIN(RADIANS(J53))+4*K53*U53*SIN(RADIANS(J53))*COS(2*RADIANS(I53))-0.5*U53*U53*SIN(4*RADIANS(I53))-1.25*K53*K53*SIN(2*RADIANS(J53)))</f>
        <v>-1.87430666321134</v>
      </c>
      <c r="W53" s="5" t="n">
        <f aca="false">DEGREES(ACOS(COS(RADIANS(90.833))/(COS(RADIANS(dados!$B$4))*COS(RADIANS(T53)))-TAN(RADIANS(dados!$B$4))*TAN(RADIANS(T53))))</f>
        <v>76.5690459421376</v>
      </c>
      <c r="X53" s="21" t="n">
        <f aca="false">(720-4*dados!$B$5-V53+dados!$B$6*60)/1440</f>
        <v>0.518607157405008</v>
      </c>
      <c r="Y53" s="21" t="n">
        <f aca="false">X53-W53*4/1440</f>
        <v>0.305915363121285</v>
      </c>
      <c r="Z53" s="21" t="n">
        <f aca="false">X53+W53*4/1440</f>
        <v>0.731298951688715</v>
      </c>
      <c r="AA53" s="24" t="n">
        <f aca="false">8*W53</f>
        <v>612.552367537101</v>
      </c>
      <c r="AB53" s="5" t="n">
        <f aca="false">MOD(E53*1440+V53+4*dados!$B$5-60*dados!$B$6,1440)</f>
        <v>285.205693336789</v>
      </c>
      <c r="AC53" s="5" t="n">
        <f aca="false">IF(AB53/4&lt;0,AB53/4+180,AB53/4-180)</f>
        <v>-108.698576665803</v>
      </c>
      <c r="AD53" s="5" t="n">
        <f aca="false">DEGREES(ACOS(SIN(RADIANS(dados!$B$4))*SIN(RADIANS(T53))+COS(RADIANS(dados!$B$4))*COS(RADIANS(T53))*COS(RADIANS(AC53))))</f>
        <v>116.981345271732</v>
      </c>
      <c r="AE53" s="5" t="n">
        <f aca="false">90-AD53</f>
        <v>-26.9813452717324</v>
      </c>
      <c r="AF53" s="5" t="n">
        <f aca="false">IF(AE53&gt;85,0,IF(AE53&gt;5,58.1/TAN(RADIANS(AE53))-0.07/POWER(TAN(RADIANS(AE53)),3)+0.000086/POWER(TAN(RADIANS(AE53)),5),IF(AE53&gt;-0.575,1735+AE53*(-518.2+AE53*(103.4+AE53*(-12.79+AE53*0.711))),-20.772/TAN(RADIANS(AE53)))))/3600</f>
        <v>0.0113333832752927</v>
      </c>
      <c r="AG53" s="5" t="n">
        <f aca="false">AE53+AF53</f>
        <v>-26.9700118884571</v>
      </c>
      <c r="AH53" s="5" t="n">
        <f aca="false">IF(AC53&gt;0,MOD(DEGREES(ACOS(((SIN(RADIANS(dados!$B$4))*COS(RADIANS(AD53)))-SIN(RADIANS(T53)))/(COS(RADIANS(dados!$B$4))*SIN(RADIANS(AD53)))))+180,360),MOD(540-DEGREES(ACOS(((SIN(RADIANS(dados!$B$4))*COS(RADIANS(AD53)))-SIN(RADIANS(T53)))/(COS(RADIANS(dados!$B$4))*SIN(RADIANS(AD53))))),360))</f>
        <v>77.2199739800811</v>
      </c>
      <c r="AI53" s="5" t="n">
        <f aca="false">TAN(RADIANS(AG53))</f>
        <v>-0.508866353072542</v>
      </c>
      <c r="AJ53" s="5" t="n">
        <f aca="false">dados!$B$20/calculos!AI53</f>
        <v>-2.06528117716041</v>
      </c>
      <c r="AK53" s="5" t="n">
        <f aca="false">AJ53*COS(RADIANS(180-AG53))</f>
        <v>1.8406694921686</v>
      </c>
      <c r="AL53" s="5" t="n">
        <f aca="false">ABS(AK53)</f>
        <v>1.8406694921686</v>
      </c>
      <c r="AM53" s="5" t="n">
        <f aca="false">IF((E53&gt;Y53)*AND(E53&lt;Z53),AL53,0)</f>
        <v>0</v>
      </c>
      <c r="AN53" s="21" t="n">
        <f aca="false">E53</f>
        <v>0.216666666666667</v>
      </c>
    </row>
    <row r="54" customFormat="false" ht="15" hidden="false" customHeight="false" outlineLevel="0" collapsed="false">
      <c r="D54" s="20" t="n">
        <f aca="false">dados!$B$7</f>
        <v>44003</v>
      </c>
      <c r="E54" s="21" t="n">
        <f aca="false">E53+0.1/24</f>
        <v>0.220833333333333</v>
      </c>
      <c r="F54" s="22" t="n">
        <f aca="false">D54+2415018.5+E54-dados!$B$6/24</f>
        <v>2459021.84583333</v>
      </c>
      <c r="G54" s="23" t="n">
        <f aca="false">(F54-2451545)/36525</f>
        <v>0.204704882500567</v>
      </c>
      <c r="I54" s="5" t="n">
        <f aca="false">MOD(280.46646+G54*(36000.76983 + G54*0.0003032),360)</f>
        <v>89.9998306854259</v>
      </c>
      <c r="J54" s="5" t="n">
        <f aca="false">357.52911+G54*(35999.05029 - 0.0001537*G54)</f>
        <v>7726.71046330579</v>
      </c>
      <c r="K54" s="5" t="n">
        <f aca="false">0.016708634-G54*(0.000042037+0.0000001267*G54)</f>
        <v>0.0167000235116063</v>
      </c>
      <c r="L54" s="5" t="n">
        <f aca="false">SIN(RADIANS(J54))*(1.914602-G54*(0.004817+0.000014*G54))+SIN(RADIANS(2*J54))*(0.019993-0.000101*G54)+SIN(RADIANS(3*J54))*0.000289</f>
        <v>0.431135601850241</v>
      </c>
      <c r="M54" s="5" t="n">
        <f aca="false">I54+L54</f>
        <v>90.4309662872761</v>
      </c>
      <c r="N54" s="5" t="n">
        <f aca="false">J54+L54</f>
        <v>7727.14159890764</v>
      </c>
      <c r="O54" s="5" t="n">
        <f aca="false">(1.000001018*(1-K54*K54))/(1+K54*COS(RADIANS(N54)))</f>
        <v>1.01626823131228</v>
      </c>
      <c r="P54" s="5" t="n">
        <f aca="false">M54-0.00569-0.00478*SIN(RADIANS(125.04-1934.136*G54))</f>
        <v>90.4204968601673</v>
      </c>
      <c r="Q54" s="5" t="n">
        <f aca="false">23+(26+((21.448-G54*(46.815+G54*(0.00059-G54*0.001813))))/60)/60</f>
        <v>23.4366290921539</v>
      </c>
      <c r="R54" s="5" t="n">
        <f aca="false">Q54+0.00256*COS(RADIANS(125.04-1934.136*G54))</f>
        <v>23.4366687258024</v>
      </c>
      <c r="S54" s="5" t="n">
        <f aca="false">DEGREES(ATAN2(COS(RADIANS(P54)),COS(RADIANS(R54))*SIN(RADIANS(P54))))</f>
        <v>90.4583055248696</v>
      </c>
      <c r="T54" s="5" t="n">
        <f aca="false">DEGREES(ASIN(SIN(RADIANS(R54))*SIN(RADIANS(P54))))</f>
        <v>23.4359998312996</v>
      </c>
      <c r="U54" s="5" t="n">
        <f aca="false">TAN(RADIANS(R54/2))*TAN(RADIANS(R54/2))</f>
        <v>0.0430246265636705</v>
      </c>
      <c r="V54" s="5" t="n">
        <f aca="false">4*DEGREES(U54*SIN(2*RADIANS(I54))-2*K54*SIN(RADIANS(J54))+4*K54*U54*SIN(RADIANS(J54))*COS(2*RADIANS(I54))-0.5*U54*U54*SIN(4*RADIANS(I54))-1.25*K54*K54*SIN(2*RADIANS(J54)))</f>
        <v>-1.87521139437445</v>
      </c>
      <c r="W54" s="5" t="n">
        <f aca="false">DEGREES(ACOS(COS(RADIANS(90.833))/(COS(RADIANS(dados!$B$4))*COS(RADIANS(T54)))-TAN(RADIANS(dados!$B$4))*TAN(RADIANS(T54))))</f>
        <v>76.5690547213047</v>
      </c>
      <c r="X54" s="21" t="n">
        <f aca="false">(720-4*dados!$B$5-V54+dados!$B$6*60)/1440</f>
        <v>0.518607785690538</v>
      </c>
      <c r="Y54" s="21" t="n">
        <f aca="false">X54-W54*4/1440</f>
        <v>0.305915967020243</v>
      </c>
      <c r="Z54" s="21" t="n">
        <f aca="false">X54+W54*4/1440</f>
        <v>0.731299604360822</v>
      </c>
      <c r="AA54" s="24" t="n">
        <f aca="false">8*W54</f>
        <v>612.552437770437</v>
      </c>
      <c r="AB54" s="5" t="n">
        <f aca="false">MOD(E54*1440+V54+4*dados!$B$5-60*dados!$B$6,1440)</f>
        <v>291.204788605626</v>
      </c>
      <c r="AC54" s="5" t="n">
        <f aca="false">IF(AB54/4&lt;0,AB54/4+180,AB54/4-180)</f>
        <v>-107.198802848594</v>
      </c>
      <c r="AD54" s="5" t="n">
        <f aca="false">DEGREES(ACOS(SIN(RADIANS(dados!$B$4))*SIN(RADIANS(T54))+COS(RADIANS(dados!$B$4))*COS(RADIANS(T54))*COS(RADIANS(AC54))))</f>
        <v>115.71659737478</v>
      </c>
      <c r="AE54" s="5" t="n">
        <f aca="false">90-AD54</f>
        <v>-25.7165973747803</v>
      </c>
      <c r="AF54" s="5" t="n">
        <f aca="false">IF(AE54&gt;85,0,IF(AE54&gt;5,58.1/TAN(RADIANS(AE54))-0.07/POWER(TAN(RADIANS(AE54)),3)+0.000086/POWER(TAN(RADIANS(AE54)),5),IF(AE54&gt;-0.575,1735+AE54*(-518.2+AE54*(103.4+AE54*(-12.79+AE54*0.711))),-20.772/TAN(RADIANS(AE54)))))/3600</f>
        <v>0.0119802919582803</v>
      </c>
      <c r="AG54" s="5" t="n">
        <f aca="false">AE54+AF54</f>
        <v>-25.7046170828221</v>
      </c>
      <c r="AH54" s="5" t="n">
        <f aca="false">IF(AC54&gt;0,MOD(DEGREES(ACOS(((SIN(RADIANS(dados!$B$4))*COS(RADIANS(AD54)))-SIN(RADIANS(T54)))/(COS(RADIANS(dados!$B$4))*SIN(RADIANS(AD54)))))+180,360),MOD(540-DEGREES(ACOS(((SIN(RADIANS(dados!$B$4))*COS(RADIANS(AD54)))-SIN(RADIANS(T54)))/(COS(RADIANS(dados!$B$4))*SIN(RADIANS(AD54))))),360))</f>
        <v>76.614965007482</v>
      </c>
      <c r="AI54" s="5" t="n">
        <f aca="false">TAN(RADIANS(AG54))</f>
        <v>-0.481366750864996</v>
      </c>
      <c r="AJ54" s="5" t="n">
        <f aca="false">dados!$B$20/calculos!AI54</f>
        <v>-2.18326691405767</v>
      </c>
      <c r="AK54" s="5" t="n">
        <f aca="false">AJ54*COS(RADIANS(180-AG54))</f>
        <v>1.96721534553836</v>
      </c>
      <c r="AL54" s="5" t="n">
        <f aca="false">ABS(AK54)</f>
        <v>1.96721534553836</v>
      </c>
      <c r="AM54" s="5" t="n">
        <f aca="false">IF((E54&gt;Y54)*AND(E54&lt;Z54),AL54,0)</f>
        <v>0</v>
      </c>
      <c r="AN54" s="21" t="n">
        <f aca="false">E54</f>
        <v>0.220833333333333</v>
      </c>
    </row>
    <row r="55" customFormat="false" ht="15" hidden="false" customHeight="false" outlineLevel="0" collapsed="false">
      <c r="D55" s="20" t="n">
        <f aca="false">dados!$B$7</f>
        <v>44003</v>
      </c>
      <c r="E55" s="21" t="n">
        <f aca="false">E54+0.1/24</f>
        <v>0.225</v>
      </c>
      <c r="F55" s="22" t="n">
        <f aca="false">D55+2415018.5+E55-dados!$B$6/24</f>
        <v>2459021.85</v>
      </c>
      <c r="G55" s="23" t="n">
        <f aca="false">(F55-2451545)/36525</f>
        <v>0.204704996577689</v>
      </c>
      <c r="I55" s="5" t="n">
        <f aca="false">MOD(280.46646+G55*(36000.76983 + G55*0.0003032),360)</f>
        <v>90.0039375496544</v>
      </c>
      <c r="J55" s="5" t="n">
        <f aca="false">357.52911+G55*(35999.05029 - 0.0001537*G55)</f>
        <v>7726.71456997384</v>
      </c>
      <c r="K55" s="5" t="n">
        <f aca="false">0.016708634-G55*(0.000042037+0.0000001267*G55)</f>
        <v>0.0167000235068049</v>
      </c>
      <c r="L55" s="5" t="n">
        <f aca="false">SIN(RADIANS(J55))*(1.914602-G55*(0.004817+0.000014*G55))+SIN(RADIANS(2*J55))*(0.019993-0.000101*G55)+SIN(RADIANS(3*J55))*0.000289</f>
        <v>0.431004628276223</v>
      </c>
      <c r="M55" s="5" t="n">
        <f aca="false">I55+L55</f>
        <v>90.4349421779307</v>
      </c>
      <c r="N55" s="5" t="n">
        <f aca="false">J55+L55</f>
        <v>7727.14557460212</v>
      </c>
      <c r="O55" s="5" t="n">
        <f aca="false">(1.000001018*(1-K55*K55))/(1+K55*COS(RADIANS(N55)))</f>
        <v>1.01626849768147</v>
      </c>
      <c r="P55" s="5" t="n">
        <f aca="false">M55-0.00569-0.00478*SIN(RADIANS(125.04-1934.136*G55))</f>
        <v>90.4244727511068</v>
      </c>
      <c r="Q55" s="5" t="n">
        <f aca="false">23+(26+((21.448-G55*(46.815+G55*(0.00059-G55*0.001813))))/60)/60</f>
        <v>23.4366290906705</v>
      </c>
      <c r="R55" s="5" t="n">
        <f aca="false">Q55+0.00256*COS(RADIANS(125.04-1934.136*G55))</f>
        <v>23.436668734176</v>
      </c>
      <c r="S55" s="5" t="n">
        <f aca="false">DEGREES(ATAN2(COS(RADIANS(P55)),COS(RADIANS(R55))*SIN(RADIANS(P55))))</f>
        <v>90.4626388754806</v>
      </c>
      <c r="T55" s="5" t="n">
        <f aca="false">DEGREES(ASIN(SIN(RADIANS(R55))*SIN(RADIANS(P55))))</f>
        <v>23.4359871308726</v>
      </c>
      <c r="U55" s="5" t="n">
        <f aca="false">TAN(RADIANS(R55/2))*TAN(RADIANS(R55/2))</f>
        <v>0.0430246265952894</v>
      </c>
      <c r="V55" s="5" t="n">
        <f aca="false">4*DEGREES(U55*SIN(2*RADIANS(I55))-2*K55*SIN(RADIANS(J55))+4*K55*U55*SIN(RADIANS(J55))*COS(2*RADIANS(I55))-0.5*U55*U55*SIN(4*RADIANS(I55))-1.25*K55*K55*SIN(2*RADIANS(J55)))</f>
        <v>-1.87611611344824</v>
      </c>
      <c r="W55" s="5" t="n">
        <f aca="false">DEGREES(ACOS(COS(RADIANS(90.833))/(COS(RADIANS(dados!$B$4))*COS(RADIANS(T55)))-TAN(RADIANS(dados!$B$4))*TAN(RADIANS(T55))))</f>
        <v>76.5690635839225</v>
      </c>
      <c r="X55" s="21" t="n">
        <f aca="false">(720-4*dados!$B$5-V55+dados!$B$6*60)/1440</f>
        <v>0.518608413967672</v>
      </c>
      <c r="Y55" s="21" t="n">
        <f aca="false">X55-W55*4/1440</f>
        <v>0.305916570678993</v>
      </c>
      <c r="Z55" s="21" t="n">
        <f aca="false">X55+W55*4/1440</f>
        <v>0.731300257256343</v>
      </c>
      <c r="AA55" s="24" t="n">
        <f aca="false">8*W55</f>
        <v>612.55250867138</v>
      </c>
      <c r="AB55" s="5" t="n">
        <f aca="false">MOD(E55*1440+V55+4*dados!$B$5-60*dados!$B$6,1440)</f>
        <v>297.203883886552</v>
      </c>
      <c r="AC55" s="5" t="n">
        <f aca="false">IF(AB55/4&lt;0,AB55/4+180,AB55/4-180)</f>
        <v>-105.699029028362</v>
      </c>
      <c r="AD55" s="5" t="n">
        <f aca="false">DEGREES(ACOS(SIN(RADIANS(dados!$B$4))*SIN(RADIANS(T55))+COS(RADIANS(dados!$B$4))*COS(RADIANS(T55))*COS(RADIANS(AC55))))</f>
        <v>114.45502771476</v>
      </c>
      <c r="AE55" s="5" t="n">
        <f aca="false">90-AD55</f>
        <v>-24.4550277147597</v>
      </c>
      <c r="AF55" s="5" t="n">
        <f aca="false">IF(AE55&gt;85,0,IF(AE55&gt;5,58.1/TAN(RADIANS(AE55))-0.07/POWER(TAN(RADIANS(AE55)),3)+0.000086/POWER(TAN(RADIANS(AE55)),5),IF(AE55&gt;-0.575,1735+AE55*(-518.2+AE55*(103.4+AE55*(-12.79+AE55*0.711))),-20.772/TAN(RADIANS(AE55)))))/3600</f>
        <v>0.0126874905522069</v>
      </c>
      <c r="AG55" s="5" t="n">
        <f aca="false">AE55+AF55</f>
        <v>-24.4423402242075</v>
      </c>
      <c r="AH55" s="5" t="n">
        <f aca="false">IF(AC55&gt;0,MOD(DEGREES(ACOS(((SIN(RADIANS(dados!$B$4))*COS(RADIANS(AD55)))-SIN(RADIANS(T55)))/(COS(RADIANS(dados!$B$4))*SIN(RADIANS(AD55)))))+180,360),MOD(540-DEGREES(ACOS(((SIN(RADIANS(dados!$B$4))*COS(RADIANS(AD55)))-SIN(RADIANS(T55)))/(COS(RADIANS(dados!$B$4))*SIN(RADIANS(AD55))))),360))</f>
        <v>76.0082256588026</v>
      </c>
      <c r="AI55" s="5" t="n">
        <f aca="false">TAN(RADIANS(AG55))</f>
        <v>-0.454511453485225</v>
      </c>
      <c r="AJ55" s="5" t="n">
        <f aca="false">dados!$B$20/calculos!AI55</f>
        <v>-2.31226758452887</v>
      </c>
      <c r="AK55" s="5" t="n">
        <f aca="false">AJ55*COS(RADIANS(180-AG55))</f>
        <v>2.10503785766976</v>
      </c>
      <c r="AL55" s="5" t="n">
        <f aca="false">ABS(AK55)</f>
        <v>2.10503785766976</v>
      </c>
      <c r="AM55" s="5" t="n">
        <f aca="false">IF((E55&gt;Y55)*AND(E55&lt;Z55),AL55,0)</f>
        <v>0</v>
      </c>
      <c r="AN55" s="21" t="n">
        <f aca="false">E55</f>
        <v>0.225</v>
      </c>
    </row>
    <row r="56" customFormat="false" ht="15" hidden="false" customHeight="false" outlineLevel="0" collapsed="false">
      <c r="D56" s="20" t="n">
        <f aca="false">dados!$B$7</f>
        <v>44003</v>
      </c>
      <c r="E56" s="21" t="n">
        <f aca="false">E55+0.1/24</f>
        <v>0.229166666666667</v>
      </c>
      <c r="F56" s="22" t="n">
        <f aca="false">D56+2415018.5+E56-dados!$B$6/24</f>
        <v>2459021.85416667</v>
      </c>
      <c r="G56" s="23" t="n">
        <f aca="false">(F56-2451545)/36525</f>
        <v>0.204705110654798</v>
      </c>
      <c r="I56" s="5" t="n">
        <f aca="false">MOD(280.46646+G56*(36000.76983 + G56*0.0003032),360)</f>
        <v>90.0080444134246</v>
      </c>
      <c r="J56" s="5" t="n">
        <f aca="false">357.52911+G56*(35999.05029 - 0.0001537*G56)</f>
        <v>7726.71867664143</v>
      </c>
      <c r="K56" s="5" t="n">
        <f aca="false">0.016708634-G56*(0.000042037+0.0000001267*G56)</f>
        <v>0.0167000235020035</v>
      </c>
      <c r="L56" s="5" t="n">
        <f aca="false">SIN(RADIANS(J56))*(1.914602-G56*(0.004817+0.000014*G56))+SIN(RADIANS(2*J56))*(0.019993-0.000101*G56)+SIN(RADIANS(3*J56))*0.000289</f>
        <v>0.430873652632751</v>
      </c>
      <c r="M56" s="5" t="n">
        <f aca="false">I56+L56</f>
        <v>90.4389180660574</v>
      </c>
      <c r="N56" s="5" t="n">
        <f aca="false">J56+L56</f>
        <v>7727.14955029406</v>
      </c>
      <c r="O56" s="5" t="n">
        <f aca="false">(1.000001018*(1-K56*K56))/(1+K56*COS(RADIANS(N56)))</f>
        <v>1.01626876396964</v>
      </c>
      <c r="P56" s="5" t="n">
        <f aca="false">M56-0.00569-0.00478*SIN(RADIANS(125.04-1934.136*G56))</f>
        <v>90.4284486395186</v>
      </c>
      <c r="Q56" s="5" t="n">
        <f aca="false">23+(26+((21.448-G56*(46.815+G56*(0.00059-G56*0.001813))))/60)/60</f>
        <v>23.436629089187</v>
      </c>
      <c r="R56" s="5" t="n">
        <f aca="false">Q56+0.00256*COS(RADIANS(125.04-1934.136*G56))</f>
        <v>23.4366687425497</v>
      </c>
      <c r="S56" s="5" t="n">
        <f aca="false">DEGREES(ATAN2(COS(RADIANS(P56)),COS(RADIANS(R56))*SIN(RADIANS(P56))))</f>
        <v>90.4669722224999</v>
      </c>
      <c r="T56" s="5" t="n">
        <f aca="false">DEGREES(ASIN(SIN(RADIANS(R56))*SIN(RADIANS(P56))))</f>
        <v>23.4359743108581</v>
      </c>
      <c r="U56" s="5" t="n">
        <f aca="false">TAN(RADIANS(R56/2))*TAN(RADIANS(R56/2))</f>
        <v>0.0430246266269082</v>
      </c>
      <c r="V56" s="5" t="n">
        <f aca="false">4*DEGREES(U56*SIN(2*RADIANS(I56))-2*K56*SIN(RADIANS(J56))+4*K56*U56*SIN(RADIANS(J56))*COS(2*RADIANS(I56))-0.5*U56*U56*SIN(4*RADIANS(I56))-1.25*K56*K56*SIN(2*RADIANS(J56)))</f>
        <v>-1.87702082020176</v>
      </c>
      <c r="W56" s="5" t="n">
        <f aca="false">DEGREES(ACOS(COS(RADIANS(90.833))/(COS(RADIANS(dados!$B$4))*COS(RADIANS(T56)))-TAN(RADIANS(dados!$B$4))*TAN(RADIANS(T56))))</f>
        <v>76.5690725299889</v>
      </c>
      <c r="X56" s="21" t="n">
        <f aca="false">(720-4*dados!$B$5-V56+dados!$B$6*60)/1440</f>
        <v>0.518609042236251</v>
      </c>
      <c r="Y56" s="21" t="n">
        <f aca="false">X56-W56*4/1440</f>
        <v>0.305917174097384</v>
      </c>
      <c r="Z56" s="21" t="n">
        <f aca="false">X56+W56*4/1440</f>
        <v>0.731300910375104</v>
      </c>
      <c r="AA56" s="24" t="n">
        <f aca="false">8*W56</f>
        <v>612.552580239912</v>
      </c>
      <c r="AB56" s="5" t="n">
        <f aca="false">MOD(E56*1440+V56+4*dados!$B$5-60*dados!$B$6,1440)</f>
        <v>303.202979179799</v>
      </c>
      <c r="AC56" s="5" t="n">
        <f aca="false">IF(AB56/4&lt;0,AB56/4+180,AB56/4-180)</f>
        <v>-104.19925520505</v>
      </c>
      <c r="AD56" s="5" t="n">
        <f aca="false">DEGREES(ACOS(SIN(RADIANS(dados!$B$4))*SIN(RADIANS(T56))+COS(RADIANS(dados!$B$4))*COS(RADIANS(T56))*COS(RADIANS(AC56))))</f>
        <v>113.19678849412</v>
      </c>
      <c r="AE56" s="5" t="n">
        <f aca="false">90-AD56</f>
        <v>-23.1967884941197</v>
      </c>
      <c r="AF56" s="5" t="n">
        <f aca="false">IF(AE56&gt;85,0,IF(AE56&gt;5,58.1/TAN(RADIANS(AE56))-0.07/POWER(TAN(RADIANS(AE56)),3)+0.000086/POWER(TAN(RADIANS(AE56)),5),IF(AE56&gt;-0.575,1735+AE56*(-518.2+AE56*(103.4+AE56*(-12.79+AE56*0.711))),-20.772/TAN(RADIANS(AE56)))))/3600</f>
        <v>0.0134645029135953</v>
      </c>
      <c r="AG56" s="5" t="n">
        <f aca="false">AE56+AF56</f>
        <v>-23.1833239912061</v>
      </c>
      <c r="AH56" s="5" t="n">
        <f aca="false">IF(AC56&gt;0,MOD(DEGREES(ACOS(((SIN(RADIANS(dados!$B$4))*COS(RADIANS(AD56)))-SIN(RADIANS(T56)))/(COS(RADIANS(dados!$B$4))*SIN(RADIANS(AD56)))))+180,360),MOD(540-DEGREES(ACOS(((SIN(RADIANS(dados!$B$4))*COS(RADIANS(AD56)))-SIN(RADIANS(T56)))/(COS(RADIANS(dados!$B$4))*SIN(RADIANS(AD56))))),360))</f>
        <v>75.399234136909</v>
      </c>
      <c r="AI56" s="5" t="n">
        <f aca="false">TAN(RADIANS(AG56))</f>
        <v>-0.428256073498822</v>
      </c>
      <c r="AJ56" s="5" t="n">
        <f aca="false">dados!$B$20/calculos!AI56</f>
        <v>-2.4540273115213</v>
      </c>
      <c r="AK56" s="5" t="n">
        <f aca="false">AJ56*COS(RADIANS(180-AG56))</f>
        <v>2.25586450209521</v>
      </c>
      <c r="AL56" s="5" t="n">
        <f aca="false">ABS(AK56)</f>
        <v>2.25586450209521</v>
      </c>
      <c r="AM56" s="5" t="n">
        <f aca="false">IF((E56&gt;Y56)*AND(E56&lt;Z56),AL56,0)</f>
        <v>0</v>
      </c>
      <c r="AN56" s="21" t="n">
        <f aca="false">E56</f>
        <v>0.229166666666667</v>
      </c>
    </row>
    <row r="57" customFormat="false" ht="15" hidden="false" customHeight="false" outlineLevel="0" collapsed="false">
      <c r="D57" s="20" t="n">
        <f aca="false">dados!$B$7</f>
        <v>44003</v>
      </c>
      <c r="E57" s="21" t="n">
        <f aca="false">E56+0.1/24</f>
        <v>0.233333333333333</v>
      </c>
      <c r="F57" s="22" t="n">
        <f aca="false">D57+2415018.5+E57-dados!$B$6/24</f>
        <v>2459021.85833333</v>
      </c>
      <c r="G57" s="23" t="n">
        <f aca="false">(F57-2451545)/36525</f>
        <v>0.204705224731921</v>
      </c>
      <c r="I57" s="5" t="n">
        <f aca="false">MOD(280.46646+G57*(36000.76983 + G57*0.0003032),360)</f>
        <v>90.0121512776541</v>
      </c>
      <c r="J57" s="5" t="n">
        <f aca="false">357.52911+G57*(35999.05029 - 0.0001537*G57)</f>
        <v>7726.72278330948</v>
      </c>
      <c r="K57" s="5" t="n">
        <f aca="false">0.016708634-G57*(0.000042037+0.0000001267*G57)</f>
        <v>0.0167000234972021</v>
      </c>
      <c r="L57" s="5" t="n">
        <f aca="false">SIN(RADIANS(J57))*(1.914602-G57*(0.004817+0.000014*G57))+SIN(RADIANS(2*J57))*(0.019993-0.000101*G57)+SIN(RADIANS(3*J57))*0.000289</f>
        <v>0.430742674891272</v>
      </c>
      <c r="M57" s="5" t="n">
        <f aca="false">I57+L57</f>
        <v>90.4428939525454</v>
      </c>
      <c r="N57" s="5" t="n">
        <f aca="false">J57+L57</f>
        <v>7727.15352598437</v>
      </c>
      <c r="O57" s="5" t="n">
        <f aca="false">(1.000001018*(1-K57*K57))/(1+K57*COS(RADIANS(N57)))</f>
        <v>1.01626903017685</v>
      </c>
      <c r="P57" s="5" t="n">
        <f aca="false">M57-0.00569-0.00478*SIN(RADIANS(125.04-1934.136*G57))</f>
        <v>90.4324245262918</v>
      </c>
      <c r="Q57" s="5" t="n">
        <f aca="false">23+(26+((21.448-G57*(46.815+G57*(0.00059-G57*0.001813))))/60)/60</f>
        <v>23.4366290877035</v>
      </c>
      <c r="R57" s="5" t="n">
        <f aca="false">Q57+0.00256*COS(RADIANS(125.04-1934.136*G57))</f>
        <v>23.4366687509233</v>
      </c>
      <c r="S57" s="5" t="n">
        <f aca="false">DEGREES(ATAN2(COS(RADIANS(P57)),COS(RADIANS(R57))*SIN(RADIANS(P57))))</f>
        <v>90.4713055668886</v>
      </c>
      <c r="T57" s="5" t="n">
        <f aca="false">DEGREES(ASIN(SIN(RADIANS(R57))*SIN(RADIANS(P57))))</f>
        <v>23.4359613712535</v>
      </c>
      <c r="U57" s="5" t="n">
        <f aca="false">TAN(RADIANS(R57/2))*TAN(RADIANS(R57/2))</f>
        <v>0.043024626658527</v>
      </c>
      <c r="V57" s="5" t="n">
        <f aca="false">4*DEGREES(U57*SIN(2*RADIANS(I57))-2*K57*SIN(RADIANS(J57))+4*K57*U57*SIN(RADIANS(J57))*COS(2*RADIANS(I57))-0.5*U57*U57*SIN(4*RADIANS(I57))-1.25*K57*K57*SIN(2*RADIANS(J57)))</f>
        <v>-1.87792551480907</v>
      </c>
      <c r="W57" s="5" t="n">
        <f aca="false">DEGREES(ACOS(COS(RADIANS(90.833))/(COS(RADIANS(dados!$B$4))*COS(RADIANS(T57)))-TAN(RADIANS(dados!$B$4))*TAN(RADIANS(T57))))</f>
        <v>76.5690815595057</v>
      </c>
      <c r="X57" s="21" t="n">
        <f aca="false">(720-4*dados!$B$5-V57+dados!$B$6*60)/1440</f>
        <v>0.518609670496395</v>
      </c>
      <c r="Y57" s="21" t="n">
        <f aca="false">X57-W57*4/1440</f>
        <v>0.305917777275544</v>
      </c>
      <c r="Z57" s="21" t="n">
        <f aca="false">X57+W57*4/1440</f>
        <v>0.731301563717234</v>
      </c>
      <c r="AA57" s="24" t="n">
        <f aca="false">8*W57</f>
        <v>612.552652476046</v>
      </c>
      <c r="AB57" s="5" t="n">
        <f aca="false">MOD(E57*1440+V57+4*dados!$B$5-60*dados!$B$6,1440)</f>
        <v>309.202074485191</v>
      </c>
      <c r="AC57" s="5" t="n">
        <f aca="false">IF(AB57/4&lt;0,AB57/4+180,AB57/4-180)</f>
        <v>-102.699481378702</v>
      </c>
      <c r="AD57" s="5" t="n">
        <f aca="false">DEGREES(ACOS(SIN(RADIANS(dados!$B$4))*SIN(RADIANS(T57))+COS(RADIANS(dados!$B$4))*COS(RADIANS(T57))*COS(RADIANS(AC57))))</f>
        <v>111.942035934729</v>
      </c>
      <c r="AE57" s="5" t="n">
        <f aca="false">90-AD57</f>
        <v>-21.9420359347287</v>
      </c>
      <c r="AF57" s="5" t="n">
        <f aca="false">IF(AE57&gt;85,0,IF(AE57&gt;5,58.1/TAN(RADIANS(AE57))-0.07/POWER(TAN(RADIANS(AE57)),3)+0.000086/POWER(TAN(RADIANS(AE57)),5),IF(AE57&gt;-0.575,1735+AE57*(-518.2+AE57*(103.4+AE57*(-12.79+AE57*0.711))),-20.772/TAN(RADIANS(AE57)))))/3600</f>
        <v>0.0143229524975922</v>
      </c>
      <c r="AG57" s="5" t="n">
        <f aca="false">AE57+AF57</f>
        <v>-21.9277129822311</v>
      </c>
      <c r="AH57" s="5" t="n">
        <f aca="false">IF(AC57&gt;0,MOD(DEGREES(ACOS(((SIN(RADIANS(dados!$B$4))*COS(RADIANS(AD57)))-SIN(RADIANS(T57)))/(COS(RADIANS(dados!$B$4))*SIN(RADIANS(AD57)))))+180,360),MOD(540-DEGREES(ACOS(((SIN(RADIANS(dados!$B$4))*COS(RADIANS(AD57)))-SIN(RADIANS(T57)))/(COS(RADIANS(dados!$B$4))*SIN(RADIANS(AD57))))),360))</f>
        <v>74.7874825683989</v>
      </c>
      <c r="AI57" s="5" t="n">
        <f aca="false">TAN(RADIANS(AG57))</f>
        <v>-0.402559378673043</v>
      </c>
      <c r="AJ57" s="5" t="n">
        <f aca="false">dados!$B$20/calculos!AI57</f>
        <v>-2.61067598065965</v>
      </c>
      <c r="AK57" s="5" t="n">
        <f aca="false">AJ57*COS(RADIANS(180-AG57))</f>
        <v>2.4218085524816</v>
      </c>
      <c r="AL57" s="5" t="n">
        <f aca="false">ABS(AK57)</f>
        <v>2.4218085524816</v>
      </c>
      <c r="AM57" s="5" t="n">
        <f aca="false">IF((E57&gt;Y57)*AND(E57&lt;Z57),AL57,0)</f>
        <v>0</v>
      </c>
      <c r="AN57" s="21" t="n">
        <f aca="false">E57</f>
        <v>0.233333333333333</v>
      </c>
    </row>
    <row r="58" customFormat="false" ht="15" hidden="false" customHeight="false" outlineLevel="0" collapsed="false">
      <c r="D58" s="20" t="n">
        <f aca="false">dados!$B$7</f>
        <v>44003</v>
      </c>
      <c r="E58" s="21" t="n">
        <f aca="false">E57+0.1/24</f>
        <v>0.2375</v>
      </c>
      <c r="F58" s="22" t="n">
        <f aca="false">D58+2415018.5+E58-dados!$B$6/24</f>
        <v>2459021.8625</v>
      </c>
      <c r="G58" s="23" t="n">
        <f aca="false">(F58-2451545)/36525</f>
        <v>0.20470533880903</v>
      </c>
      <c r="I58" s="5" t="n">
        <f aca="false">MOD(280.46646+G58*(36000.76983 + G58*0.0003032),360)</f>
        <v>90.0162581414243</v>
      </c>
      <c r="J58" s="5" t="n">
        <f aca="false">357.52911+G58*(35999.05029 - 0.0001537*G58)</f>
        <v>7726.72688997707</v>
      </c>
      <c r="K58" s="5" t="n">
        <f aca="false">0.016708634-G58*(0.000042037+0.0000001267*G58)</f>
        <v>0.0167000234924008</v>
      </c>
      <c r="L58" s="5" t="n">
        <f aca="false">SIN(RADIANS(J58))*(1.914602-G58*(0.004817+0.000014*G58))+SIN(RADIANS(2*J58))*(0.019993-0.000101*G58)+SIN(RADIANS(3*J58))*0.000289</f>
        <v>0.430611695081715</v>
      </c>
      <c r="M58" s="5" t="n">
        <f aca="false">I58+L58</f>
        <v>90.446869836506</v>
      </c>
      <c r="N58" s="5" t="n">
        <f aca="false">J58+L58</f>
        <v>7727.15750167215</v>
      </c>
      <c r="O58" s="5" t="n">
        <f aca="false">(1.000001018*(1-K58*K58))/(1+K58*COS(RADIANS(N58)))</f>
        <v>1.01626929630304</v>
      </c>
      <c r="P58" s="5" t="n">
        <f aca="false">M58-0.00569-0.00478*SIN(RADIANS(125.04-1934.136*G58))</f>
        <v>90.4364004105376</v>
      </c>
      <c r="Q58" s="5" t="n">
        <f aca="false">23+(26+((21.448-G58*(46.815+G58*(0.00059-G58*0.001813))))/60)/60</f>
        <v>23.43662908622</v>
      </c>
      <c r="R58" s="5" t="n">
        <f aca="false">Q58+0.00256*COS(RADIANS(125.04-1934.136*G58))</f>
        <v>23.436668759297</v>
      </c>
      <c r="S58" s="5" t="n">
        <f aca="false">DEGREES(ATAN2(COS(RADIANS(P58)),COS(RADIANS(R58))*SIN(RADIANS(P58))))</f>
        <v>90.4756389076705</v>
      </c>
      <c r="T58" s="5" t="n">
        <f aca="false">DEGREES(ASIN(SIN(RADIANS(R58))*SIN(RADIANS(P58))))</f>
        <v>23.435948312062</v>
      </c>
      <c r="U58" s="5" t="n">
        <f aca="false">TAN(RADIANS(R58/2))*TAN(RADIANS(R58/2))</f>
        <v>0.0430246266901458</v>
      </c>
      <c r="V58" s="5" t="n">
        <f aca="false">4*DEGREES(U58*SIN(2*RADIANS(I58))-2*K58*SIN(RADIANS(J58))+4*K58*U58*SIN(RADIANS(J58))*COS(2*RADIANS(I58))-0.5*U58*U58*SIN(4*RADIANS(I58))-1.25*K58*K58*SIN(2*RADIANS(J58)))</f>
        <v>-1.87883019703934</v>
      </c>
      <c r="W58" s="5" t="n">
        <f aca="false">DEGREES(ACOS(COS(RADIANS(90.833))/(COS(RADIANS(dados!$B$4))*COS(RADIANS(T58)))-TAN(RADIANS(dados!$B$4))*TAN(RADIANS(T58))))</f>
        <v>76.5690906724706</v>
      </c>
      <c r="X58" s="21" t="n">
        <f aca="false">(720-4*dados!$B$5-V58+dados!$B$6*60)/1440</f>
        <v>0.518610298747944</v>
      </c>
      <c r="Y58" s="21" t="n">
        <f aca="false">X58-W58*4/1440</f>
        <v>0.305918380213299</v>
      </c>
      <c r="Z58" s="21" t="n">
        <f aca="false">X58+W58*4/1440</f>
        <v>0.731302217282581</v>
      </c>
      <c r="AA58" s="24" t="n">
        <f aca="false">8*W58</f>
        <v>612.552725379764</v>
      </c>
      <c r="AB58" s="5" t="n">
        <f aca="false">MOD(E58*1440+V58+4*dados!$B$5-60*dados!$B$6,1440)</f>
        <v>315.201169802961</v>
      </c>
      <c r="AC58" s="5" t="n">
        <f aca="false">IF(AB58/4&lt;0,AB58/4+180,AB58/4-180)</f>
        <v>-101.19970754926</v>
      </c>
      <c r="AD58" s="5" t="n">
        <f aca="false">DEGREES(ACOS(SIN(RADIANS(dados!$B$4))*SIN(RADIANS(T58))+COS(RADIANS(dados!$B$4))*COS(RADIANS(T58))*COS(RADIANS(AC58))))</f>
        <v>110.690930662734</v>
      </c>
      <c r="AE58" s="5" t="n">
        <f aca="false">90-AD58</f>
        <v>-20.690930662734</v>
      </c>
      <c r="AF58" s="5" t="n">
        <f aca="false">IF(AE58&gt;85,0,IF(AE58&gt;5,58.1/TAN(RADIANS(AE58))-0.07/POWER(TAN(RADIANS(AE58)),3)+0.000086/POWER(TAN(RADIANS(AE58)),5),IF(AE58&gt;-0.575,1735+AE58*(-518.2+AE58*(103.4+AE58*(-12.79+AE58*0.711))),-20.772/TAN(RADIANS(AE58)))))/3600</f>
        <v>0.0152771748914596</v>
      </c>
      <c r="AG58" s="5" t="n">
        <f aca="false">AE58+AF58</f>
        <v>-20.6756534878425</v>
      </c>
      <c r="AH58" s="5" t="n">
        <f aca="false">IF(AC58&gt;0,MOD(DEGREES(ACOS(((SIN(RADIANS(dados!$B$4))*COS(RADIANS(AD58)))-SIN(RADIANS(T58)))/(COS(RADIANS(dados!$B$4))*SIN(RADIANS(AD58)))))+180,360),MOD(540-DEGREES(ACOS(((SIN(RADIANS(dados!$B$4))*COS(RADIANS(AD58)))-SIN(RADIANS(T58)))/(COS(RADIANS(dados!$B$4))*SIN(RADIANS(AD58))))),360))</f>
        <v>74.1724746865887</v>
      </c>
      <c r="AI58" s="5" t="n">
        <f aca="false">TAN(RADIANS(AG58))</f>
        <v>-0.377382989898464</v>
      </c>
      <c r="AJ58" s="5" t="n">
        <f aca="false">dados!$B$20/calculos!AI58</f>
        <v>-2.78484226587358</v>
      </c>
      <c r="AK58" s="5" t="n">
        <f aca="false">AJ58*COS(RADIANS(180-AG58))</f>
        <v>2.60548212512138</v>
      </c>
      <c r="AL58" s="5" t="n">
        <f aca="false">ABS(AK58)</f>
        <v>2.60548212512138</v>
      </c>
      <c r="AM58" s="5" t="n">
        <f aca="false">IF((E58&gt;Y58)*AND(E58&lt;Z58),AL58,0)</f>
        <v>0</v>
      </c>
      <c r="AN58" s="21" t="n">
        <f aca="false">E58</f>
        <v>0.2375</v>
      </c>
    </row>
    <row r="59" customFormat="false" ht="15" hidden="false" customHeight="false" outlineLevel="0" collapsed="false">
      <c r="D59" s="20" t="n">
        <f aca="false">dados!$B$7</f>
        <v>44003</v>
      </c>
      <c r="E59" s="21" t="n">
        <f aca="false">E58+0.1/24</f>
        <v>0.241666666666667</v>
      </c>
      <c r="F59" s="22" t="n">
        <f aca="false">D59+2415018.5+E59-dados!$B$6/24</f>
        <v>2459021.86666667</v>
      </c>
      <c r="G59" s="23" t="n">
        <f aca="false">(F59-2451545)/36525</f>
        <v>0.204705452886152</v>
      </c>
      <c r="I59" s="5" t="n">
        <f aca="false">MOD(280.46646+G59*(36000.76983 + G59*0.0003032),360)</f>
        <v>90.0203650056519</v>
      </c>
      <c r="J59" s="5" t="n">
        <f aca="false">357.52911+G59*(35999.05029 - 0.0001537*G59)</f>
        <v>7726.73099664511</v>
      </c>
      <c r="K59" s="5" t="n">
        <f aca="false">0.016708634-G59*(0.000042037+0.0000001267*G59)</f>
        <v>0.0167000234875994</v>
      </c>
      <c r="L59" s="5" t="n">
        <f aca="false">SIN(RADIANS(J59))*(1.914602-G59*(0.004817+0.000014*G59))+SIN(RADIANS(2*J59))*(0.019993-0.000101*G59)+SIN(RADIANS(3*J59))*0.000289</f>
        <v>0.430480713175318</v>
      </c>
      <c r="M59" s="5" t="n">
        <f aca="false">I59+L59</f>
        <v>90.4508457188272</v>
      </c>
      <c r="N59" s="5" t="n">
        <f aca="false">J59+L59</f>
        <v>7727.16147735829</v>
      </c>
      <c r="O59" s="5" t="n">
        <f aca="false">(1.000001018*(1-K59*K59))/(1+K59*COS(RADIANS(N59)))</f>
        <v>1.01626956234828</v>
      </c>
      <c r="P59" s="5" t="n">
        <f aca="false">M59-0.00569-0.00478*SIN(RADIANS(125.04-1934.136*G59))</f>
        <v>90.4403762931441</v>
      </c>
      <c r="Q59" s="5" t="n">
        <f aca="false">23+(26+((21.448-G59*(46.815+G59*(0.00059-G59*0.001813))))/60)/60</f>
        <v>23.4366290847366</v>
      </c>
      <c r="R59" s="5" t="n">
        <f aca="false">Q59+0.00256*COS(RADIANS(125.04-1934.136*G59))</f>
        <v>23.4366687676707</v>
      </c>
      <c r="S59" s="5" t="n">
        <f aca="false">DEGREES(ATAN2(COS(RADIANS(P59)),COS(RADIANS(R59))*SIN(RADIANS(P59))))</f>
        <v>90.4799722458055</v>
      </c>
      <c r="T59" s="5" t="n">
        <f aca="false">DEGREES(ASIN(SIN(RADIANS(R59))*SIN(RADIANS(P59))))</f>
        <v>23.4359351332811</v>
      </c>
      <c r="U59" s="5" t="n">
        <f aca="false">TAN(RADIANS(R59/2))*TAN(RADIANS(R59/2))</f>
        <v>0.0430246267217646</v>
      </c>
      <c r="V59" s="5" t="n">
        <f aca="false">4*DEGREES(U59*SIN(2*RADIANS(I59))-2*K59*SIN(RADIANS(J59))+4*K59*U59*SIN(RADIANS(J59))*COS(2*RADIANS(I59))-0.5*U59*U59*SIN(4*RADIANS(I59))-1.25*K59*K59*SIN(2*RADIANS(J59)))</f>
        <v>-1.87973486706539</v>
      </c>
      <c r="W59" s="5" t="n">
        <f aca="false">DEGREES(ACOS(COS(RADIANS(90.833))/(COS(RADIANS(dados!$B$4))*COS(RADIANS(T59)))-TAN(RADIANS(dados!$B$4))*TAN(RADIANS(T59))))</f>
        <v>76.5690998688852</v>
      </c>
      <c r="X59" s="21" t="n">
        <f aca="false">(720-4*dados!$B$5-V59+dados!$B$6*60)/1440</f>
        <v>0.518610926991017</v>
      </c>
      <c r="Y59" s="21" t="n">
        <f aca="false">X59-W59*4/1440</f>
        <v>0.305918982910775</v>
      </c>
      <c r="Z59" s="21" t="n">
        <f aca="false">X59+W59*4/1440</f>
        <v>0.73130287107125</v>
      </c>
      <c r="AA59" s="24" t="n">
        <f aca="false">8*W59</f>
        <v>612.552798951082</v>
      </c>
      <c r="AB59" s="5" t="n">
        <f aca="false">MOD(E59*1440+V59+4*dados!$B$5-60*dados!$B$6,1440)</f>
        <v>321.200265132935</v>
      </c>
      <c r="AC59" s="5" t="n">
        <f aca="false">IF(AB59/4&lt;0,AB59/4+180,AB59/4-180)</f>
        <v>-99.6999337167662</v>
      </c>
      <c r="AD59" s="5" t="n">
        <f aca="false">DEGREES(ACOS(SIN(RADIANS(dados!$B$4))*SIN(RADIANS(T59))+COS(RADIANS(dados!$B$4))*COS(RADIANS(T59))*COS(RADIANS(AC59))))</f>
        <v>109.443638093975</v>
      </c>
      <c r="AE59" s="5" t="n">
        <f aca="false">90-AD59</f>
        <v>-19.4436380939747</v>
      </c>
      <c r="AF59" s="5" t="n">
        <f aca="false">IF(AE59&gt;85,0,IF(AE59&gt;5,58.1/TAN(RADIANS(AE59))-0.07/POWER(TAN(RADIANS(AE59)),3)+0.000086/POWER(TAN(RADIANS(AE59)),5),IF(AE59&gt;-0.575,1735+AE59*(-518.2+AE59*(103.4+AE59*(-12.79+AE59*0.711))),-20.772/TAN(RADIANS(AE59)))))/3600</f>
        <v>0.0163450580191709</v>
      </c>
      <c r="AG59" s="5" t="n">
        <f aca="false">AE59+AF59</f>
        <v>-19.4272930359555</v>
      </c>
      <c r="AH59" s="5" t="n">
        <f aca="false">IF(AC59&gt;0,MOD(DEGREES(ACOS(((SIN(RADIANS(dados!$B$4))*COS(RADIANS(AD59)))-SIN(RADIANS(T59)))/(COS(RADIANS(dados!$B$4))*SIN(RADIANS(AD59)))))+180,360),MOD(540-DEGREES(ACOS(((SIN(RADIANS(dados!$B$4))*COS(RADIANS(AD59)))-SIN(RADIANS(T59)))/(COS(RADIANS(dados!$B$4))*SIN(RADIANS(AD59))))),360))</f>
        <v>73.5537237311104</v>
      </c>
      <c r="AI59" s="5" t="n">
        <f aca="false">TAN(RADIANS(AG59))</f>
        <v>-0.352691107776773</v>
      </c>
      <c r="AJ59" s="5" t="n">
        <f aca="false">dados!$B$20/calculos!AI59</f>
        <v>-2.97980889656044</v>
      </c>
      <c r="AK59" s="5" t="n">
        <f aca="false">AJ59*COS(RADIANS(180-AG59))</f>
        <v>2.81015146528948</v>
      </c>
      <c r="AL59" s="5" t="n">
        <f aca="false">ABS(AK59)</f>
        <v>2.81015146528948</v>
      </c>
      <c r="AM59" s="5" t="n">
        <f aca="false">IF((E59&gt;Y59)*AND(E59&lt;Z59),AL59,0)</f>
        <v>0</v>
      </c>
      <c r="AN59" s="21" t="n">
        <f aca="false">E59</f>
        <v>0.241666666666667</v>
      </c>
    </row>
    <row r="60" customFormat="false" ht="15" hidden="false" customHeight="false" outlineLevel="0" collapsed="false">
      <c r="D60" s="20" t="n">
        <f aca="false">dados!$B$7</f>
        <v>44003</v>
      </c>
      <c r="E60" s="21" t="n">
        <f aca="false">E59+0.1/24</f>
        <v>0.245833333333333</v>
      </c>
      <c r="F60" s="22" t="n">
        <f aca="false">D60+2415018.5+E60-dados!$B$6/24</f>
        <v>2459021.87083333</v>
      </c>
      <c r="G60" s="23" t="n">
        <f aca="false">(F60-2451545)/36525</f>
        <v>0.204705566963261</v>
      </c>
      <c r="I60" s="5" t="n">
        <f aca="false">MOD(280.46646+G60*(36000.76983 + G60*0.0003032),360)</f>
        <v>90.024471869423</v>
      </c>
      <c r="J60" s="5" t="n">
        <f aca="false">357.52911+G60*(35999.05029 - 0.0001537*G60)</f>
        <v>7726.7351033127</v>
      </c>
      <c r="K60" s="5" t="n">
        <f aca="false">0.016708634-G60*(0.000042037+0.0000001267*G60)</f>
        <v>0.016700023482798</v>
      </c>
      <c r="L60" s="5" t="n">
        <f aca="false">SIN(RADIANS(J60))*(1.914602-G60*(0.004817+0.000014*G60))+SIN(RADIANS(2*J60))*(0.019993-0.000101*G60)+SIN(RADIANS(3*J60))*0.000289</f>
        <v>0.430349729202009</v>
      </c>
      <c r="M60" s="5" t="n">
        <f aca="false">I60+L60</f>
        <v>90.454821598625</v>
      </c>
      <c r="N60" s="5" t="n">
        <f aca="false">J60+L60</f>
        <v>7727.1654530419</v>
      </c>
      <c r="O60" s="5" t="n">
        <f aca="false">(1.000001018*(1-K60*K60))/(1+K60*COS(RADIANS(N60)))</f>
        <v>1.01626982831249</v>
      </c>
      <c r="P60" s="5" t="n">
        <f aca="false">M60-0.00569-0.00478*SIN(RADIANS(125.04-1934.136*G60))</f>
        <v>90.4443521732273</v>
      </c>
      <c r="Q60" s="5" t="n">
        <f aca="false">23+(26+((21.448-G60*(46.815+G60*(0.00059-G60*0.001813))))/60)/60</f>
        <v>23.4366290832531</v>
      </c>
      <c r="R60" s="5" t="n">
        <f aca="false">Q60+0.00256*COS(RADIANS(125.04-1934.136*G60))</f>
        <v>23.4366687760443</v>
      </c>
      <c r="S60" s="5" t="n">
        <f aca="false">DEGREES(ATAN2(COS(RADIANS(P60)),COS(RADIANS(R60))*SIN(RADIANS(P60))))</f>
        <v>90.4843055803222</v>
      </c>
      <c r="T60" s="5" t="n">
        <f aca="false">DEGREES(ASIN(SIN(RADIANS(R60))*SIN(RADIANS(P60))))</f>
        <v>23.4359218349138</v>
      </c>
      <c r="U60" s="5" t="n">
        <f aca="false">TAN(RADIANS(R60/2))*TAN(RADIANS(R60/2))</f>
        <v>0.0430246267533835</v>
      </c>
      <c r="V60" s="5" t="n">
        <f aca="false">4*DEGREES(U60*SIN(2*RADIANS(I60))-2*K60*SIN(RADIANS(J60))+4*K60*U60*SIN(RADIANS(J60))*COS(2*RADIANS(I60))-0.5*U60*U60*SIN(4*RADIANS(I60))-1.25*K60*K60*SIN(2*RADIANS(J60)))</f>
        <v>-1.88063952465804</v>
      </c>
      <c r="W60" s="5" t="n">
        <f aca="false">DEGREES(ACOS(COS(RADIANS(90.833))/(COS(RADIANS(dados!$B$4))*COS(RADIANS(T60)))-TAN(RADIANS(dados!$B$4))*TAN(RADIANS(T60))))</f>
        <v>76.5691091487474</v>
      </c>
      <c r="X60" s="21" t="n">
        <f aca="false">(720-4*dados!$B$5-V60+dados!$B$6*60)/1440</f>
        <v>0.518611555225457</v>
      </c>
      <c r="Y60" s="21" t="n">
        <f aca="false">X60-W60*4/1440</f>
        <v>0.305919585367824</v>
      </c>
      <c r="Z60" s="21" t="n">
        <f aca="false">X60+W60*4/1440</f>
        <v>0.731303525083079</v>
      </c>
      <c r="AA60" s="24" t="n">
        <f aca="false">8*W60</f>
        <v>612.552873189979</v>
      </c>
      <c r="AB60" s="5" t="n">
        <f aca="false">MOD(E60*1440+V60+4*dados!$B$5-60*dados!$B$6,1440)</f>
        <v>327.199360475343</v>
      </c>
      <c r="AC60" s="5" t="n">
        <f aca="false">IF(AB60/4&lt;0,AB60/4+180,AB60/4-180)</f>
        <v>-98.2001598811644</v>
      </c>
      <c r="AD60" s="5" t="n">
        <f aca="false">DEGREES(ACOS(SIN(RADIANS(dados!$B$4))*SIN(RADIANS(T60))+COS(RADIANS(dados!$B$4))*COS(RADIANS(T60))*COS(RADIANS(AC60))))</f>
        <v>108.200328821557</v>
      </c>
      <c r="AE60" s="5" t="n">
        <f aca="false">90-AD60</f>
        <v>-18.2003288215573</v>
      </c>
      <c r="AF60" s="5" t="n">
        <f aca="false">IF(AE60&gt;85,0,IF(AE60&gt;5,58.1/TAN(RADIANS(AE60))-0.07/POWER(TAN(RADIANS(AE60)),3)+0.000086/POWER(TAN(RADIANS(AE60)),5),IF(AE60&gt;-0.575,1735+AE60*(-518.2+AE60*(103.4+AE60*(-12.79+AE60*0.711))),-20.772/TAN(RADIANS(AE60)))))/3600</f>
        <v>0.0175492152590768</v>
      </c>
      <c r="AG60" s="5" t="n">
        <f aca="false">AE60+AF60</f>
        <v>-18.1827796062982</v>
      </c>
      <c r="AH60" s="5" t="n">
        <f aca="false">IF(AC60&gt;0,MOD(DEGREES(ACOS(((SIN(RADIANS(dados!$B$4))*COS(RADIANS(AD60)))-SIN(RADIANS(T60)))/(COS(RADIANS(dados!$B$4))*SIN(RADIANS(AD60)))))+180,360),MOD(540-DEGREES(ACOS(((SIN(RADIANS(dados!$B$4))*COS(RADIANS(AD60)))-SIN(RADIANS(T60)))/(COS(RADIANS(dados!$B$4))*SIN(RADIANS(AD60))))),360))</f>
        <v>72.9307505366301</v>
      </c>
      <c r="AI60" s="5" t="n">
        <f aca="false">TAN(RADIANS(AG60))</f>
        <v>-0.328450262120805</v>
      </c>
      <c r="AJ60" s="5" t="n">
        <f aca="false">dados!$B$20/calculos!AI60</f>
        <v>-3.19972982790448</v>
      </c>
      <c r="AK60" s="5" t="n">
        <f aca="false">AJ60*COS(RADIANS(180-AG60))</f>
        <v>3.03995414008233</v>
      </c>
      <c r="AL60" s="5" t="n">
        <f aca="false">ABS(AK60)</f>
        <v>3.03995414008233</v>
      </c>
      <c r="AM60" s="5" t="n">
        <f aca="false">IF((E60&gt;Y60)*AND(E60&lt;Z60),AL60,0)</f>
        <v>0</v>
      </c>
      <c r="AN60" s="21" t="n">
        <f aca="false">E60</f>
        <v>0.245833333333333</v>
      </c>
    </row>
    <row r="61" customFormat="false" ht="15" hidden="false" customHeight="false" outlineLevel="0" collapsed="false">
      <c r="D61" s="20" t="n">
        <f aca="false">dados!$B$7</f>
        <v>44003</v>
      </c>
      <c r="E61" s="21" t="n">
        <f aca="false">E60+0.1/24</f>
        <v>0.25</v>
      </c>
      <c r="F61" s="22" t="n">
        <f aca="false">D61+2415018.5+E61-dados!$B$6/24</f>
        <v>2459021.875</v>
      </c>
      <c r="G61" s="23" t="n">
        <f aca="false">(F61-2451545)/36525</f>
        <v>0.204705681040383</v>
      </c>
      <c r="I61" s="5" t="n">
        <f aca="false">MOD(280.46646+G61*(36000.76983 + G61*0.0003032),360)</f>
        <v>90.0285787336525</v>
      </c>
      <c r="J61" s="5" t="n">
        <f aca="false">357.52911+G61*(35999.05029 - 0.0001537*G61)</f>
        <v>7726.73920998075</v>
      </c>
      <c r="K61" s="5" t="n">
        <f aca="false">0.016708634-G61*(0.000042037+0.0000001267*G61)</f>
        <v>0.0167000234779966</v>
      </c>
      <c r="L61" s="5" t="n">
        <f aca="false">SIN(RADIANS(J61))*(1.914602-G61*(0.004817+0.000014*G61))+SIN(RADIANS(2*J61))*(0.019993-0.000101*G61)+SIN(RADIANS(3*J61))*0.000289</f>
        <v>0.430218743133183</v>
      </c>
      <c r="M61" s="5" t="n">
        <f aca="false">I61+L61</f>
        <v>90.4587974767857</v>
      </c>
      <c r="N61" s="5" t="n">
        <f aca="false">J61+L61</f>
        <v>7727.16942872388</v>
      </c>
      <c r="O61" s="5" t="n">
        <f aca="false">(1.000001018*(1-K61*K61))/(1+K61*COS(RADIANS(N61)))</f>
        <v>1.01627009419574</v>
      </c>
      <c r="P61" s="5" t="n">
        <f aca="false">M61-0.00569-0.00478*SIN(RADIANS(125.04-1934.136*G61))</f>
        <v>90.4483280516734</v>
      </c>
      <c r="Q61" s="5" t="n">
        <f aca="false">23+(26+((21.448-G61*(46.815+G61*(0.00059-G61*0.001813))))/60)/60</f>
        <v>23.4366290817696</v>
      </c>
      <c r="R61" s="5" t="n">
        <f aca="false">Q61+0.00256*COS(RADIANS(125.04-1934.136*G61))</f>
        <v>23.436668784418</v>
      </c>
      <c r="S61" s="5" t="n">
        <f aca="false">DEGREES(ATAN2(COS(RADIANS(P61)),COS(RADIANS(R61))*SIN(RADIANS(P61))))</f>
        <v>90.4886389121787</v>
      </c>
      <c r="T61" s="5" t="n">
        <f aca="false">DEGREES(ASIN(SIN(RADIANS(R61))*SIN(RADIANS(P61))))</f>
        <v>23.4359084169575</v>
      </c>
      <c r="U61" s="5" t="n">
        <f aca="false">TAN(RADIANS(R61/2))*TAN(RADIANS(R61/2))</f>
        <v>0.0430246267850023</v>
      </c>
      <c r="V61" s="5" t="n">
        <f aca="false">4*DEGREES(U61*SIN(2*RADIANS(I61))-2*K61*SIN(RADIANS(J61))+4*K61*U61*SIN(RADIANS(J61))*COS(2*RADIANS(I61))-0.5*U61*U61*SIN(4*RADIANS(I61))-1.25*K61*K61*SIN(2*RADIANS(J61)))</f>
        <v>-1.88154416999011</v>
      </c>
      <c r="W61" s="5" t="n">
        <f aca="false">DEGREES(ACOS(COS(RADIANS(90.833))/(COS(RADIANS(dados!$B$4))*COS(RADIANS(T61)))-TAN(RADIANS(dados!$B$4))*TAN(RADIANS(T61))))</f>
        <v>76.569118512059</v>
      </c>
      <c r="X61" s="21" t="n">
        <f aca="false">(720-4*dados!$B$5-V61+dados!$B$6*60)/1440</f>
        <v>0.518612183451382</v>
      </c>
      <c r="Y61" s="21" t="n">
        <f aca="false">X61-W61*4/1440</f>
        <v>0.305920187584549</v>
      </c>
      <c r="Z61" s="21" t="n">
        <f aca="false">X61+W61*4/1440</f>
        <v>0.731304179318206</v>
      </c>
      <c r="AA61" s="24" t="n">
        <f aca="false">8*W61</f>
        <v>612.552948096472</v>
      </c>
      <c r="AB61" s="5" t="n">
        <f aca="false">MOD(E61*1440+V61+4*dados!$B$5-60*dados!$B$6,1440)</f>
        <v>333.19845583001</v>
      </c>
      <c r="AC61" s="5" t="n">
        <f aca="false">IF(AB61/4&lt;0,AB61/4+180,AB61/4-180)</f>
        <v>-96.7003860424975</v>
      </c>
      <c r="AD61" s="5" t="n">
        <f aca="false">DEGREES(ACOS(SIN(RADIANS(dados!$B$4))*SIN(RADIANS(T61))+COS(RADIANS(dados!$B$4))*COS(RADIANS(T61))*COS(RADIANS(AC61))))</f>
        <v>106.961179008291</v>
      </c>
      <c r="AE61" s="5" t="n">
        <f aca="false">90-AD61</f>
        <v>-16.9611790082907</v>
      </c>
      <c r="AF61" s="5" t="n">
        <f aca="false">IF(AE61&gt;85,0,IF(AE61&gt;5,58.1/TAN(RADIANS(AE61))-0.07/POWER(TAN(RADIANS(AE61)),3)+0.000086/POWER(TAN(RADIANS(AE61)),5),IF(AE61&gt;-0.575,1735+AE61*(-518.2+AE61*(103.4+AE61*(-12.79+AE61*0.711))),-20.772/TAN(RADIANS(AE61)))))/3600</f>
        <v>0.0189186562445321</v>
      </c>
      <c r="AG61" s="5" t="n">
        <f aca="false">AE61+AF61</f>
        <v>-16.9422603520462</v>
      </c>
      <c r="AH61" s="5" t="n">
        <f aca="false">IF(AC61&gt;0,MOD(DEGREES(ACOS(((SIN(RADIANS(dados!$B$4))*COS(RADIANS(AD61)))-SIN(RADIANS(T61)))/(COS(RADIANS(dados!$B$4))*SIN(RADIANS(AD61)))))+180,360),MOD(540-DEGREES(ACOS(((SIN(RADIANS(dados!$B$4))*COS(RADIANS(AD61)))-SIN(RADIANS(T61)))/(COS(RADIANS(dados!$B$4))*SIN(RADIANS(AD61))))),360))</f>
        <v>72.3030817880099</v>
      </c>
      <c r="AI61" s="5" t="n">
        <f aca="false">TAN(RADIANS(AG61))</f>
        <v>-0.304629078154919</v>
      </c>
      <c r="AJ61" s="5" t="n">
        <f aca="false">dados!$B$20/calculos!AI61</f>
        <v>-3.44994019302558</v>
      </c>
      <c r="AK61" s="5" t="n">
        <f aca="false">AJ61*COS(RADIANS(180-AG61))</f>
        <v>3.30020901793945</v>
      </c>
      <c r="AL61" s="5" t="n">
        <f aca="false">ABS(AK61)</f>
        <v>3.30020901793945</v>
      </c>
      <c r="AM61" s="5" t="n">
        <f aca="false">IF((E61&gt;Y61)*AND(E61&lt;Z61),AL61,0)</f>
        <v>0</v>
      </c>
      <c r="AN61" s="21" t="n">
        <f aca="false">E61</f>
        <v>0.25</v>
      </c>
    </row>
    <row r="62" customFormat="false" ht="15" hidden="false" customHeight="false" outlineLevel="0" collapsed="false">
      <c r="D62" s="20" t="n">
        <f aca="false">dados!$B$7</f>
        <v>44003</v>
      </c>
      <c r="E62" s="21" t="n">
        <f aca="false">E61+0.1/24</f>
        <v>0.254166666666667</v>
      </c>
      <c r="F62" s="22" t="n">
        <f aca="false">D62+2415018.5+E62-dados!$B$6/24</f>
        <v>2459021.87916667</v>
      </c>
      <c r="G62" s="23" t="n">
        <f aca="false">(F62-2451545)/36525</f>
        <v>0.204705795117505</v>
      </c>
      <c r="I62" s="5" t="n">
        <f aca="false">MOD(280.46646+G62*(36000.76983 + G62*0.0003032),360)</f>
        <v>90.0326855978819</v>
      </c>
      <c r="J62" s="5" t="n">
        <f aca="false">357.52911+G62*(35999.05029 - 0.0001537*G62)</f>
        <v>7726.7433166488</v>
      </c>
      <c r="K62" s="5" t="n">
        <f aca="false">0.016708634-G62*(0.000042037+0.0000001267*G62)</f>
        <v>0.0167000234731952</v>
      </c>
      <c r="L62" s="5" t="n">
        <f aca="false">SIN(RADIANS(J62))*(1.914602-G62*(0.004817+0.000014*G62))+SIN(RADIANS(2*J62))*(0.019993-0.000101*G62)+SIN(RADIANS(3*J62))*0.000289</f>
        <v>0.43008775498412</v>
      </c>
      <c r="M62" s="5" t="n">
        <f aca="false">I62+L62</f>
        <v>90.4627733528661</v>
      </c>
      <c r="N62" s="5" t="n">
        <f aca="false">J62+L62</f>
        <v>7727.17340440378</v>
      </c>
      <c r="O62" s="5" t="n">
        <f aca="false">(1.000001018*(1-K62*K62))/(1+K62*COS(RADIANS(N62)))</f>
        <v>1.01627035999799</v>
      </c>
      <c r="P62" s="5" t="n">
        <f aca="false">M62-0.00569-0.00478*SIN(RADIANS(125.04-1934.136*G62))</f>
        <v>90.4523039280393</v>
      </c>
      <c r="Q62" s="5" t="n">
        <f aca="false">23+(26+((21.448-G62*(46.815+G62*(0.00059-G62*0.001813))))/60)/60</f>
        <v>23.4366290802861</v>
      </c>
      <c r="R62" s="5" t="n">
        <f aca="false">Q62+0.00256*COS(RADIANS(125.04-1934.136*G62))</f>
        <v>23.4366687927916</v>
      </c>
      <c r="S62" s="5" t="n">
        <f aca="false">DEGREES(ATAN2(COS(RADIANS(P62)),COS(RADIANS(R62))*SIN(RADIANS(P62))))</f>
        <v>90.4929722408843</v>
      </c>
      <c r="T62" s="5" t="n">
        <f aca="false">DEGREES(ASIN(SIN(RADIANS(R62))*SIN(RADIANS(P62))))</f>
        <v>23.435894879414</v>
      </c>
      <c r="U62" s="5" t="n">
        <f aca="false">TAN(RADIANS(R62/2))*TAN(RADIANS(R62/2))</f>
        <v>0.0430246268166211</v>
      </c>
      <c r="V62" s="5" t="n">
        <f aca="false">4*DEGREES(U62*SIN(2*RADIANS(I62))-2*K62*SIN(RADIANS(J62))+4*K62*U62*SIN(RADIANS(J62))*COS(2*RADIANS(I62))-0.5*U62*U62*SIN(4*RADIANS(I62))-1.25*K62*K62*SIN(2*RADIANS(J62)))</f>
        <v>-1.88244880293232</v>
      </c>
      <c r="W62" s="5" t="n">
        <f aca="false">DEGREES(ACOS(COS(RADIANS(90.833))/(COS(RADIANS(dados!$B$4))*COS(RADIANS(T62)))-TAN(RADIANS(dados!$B$4))*TAN(RADIANS(T62))))</f>
        <v>76.5691279588186</v>
      </c>
      <c r="X62" s="21" t="n">
        <f aca="false">(720-4*dados!$B$5-V62+dados!$B$6*60)/1440</f>
        <v>0.518612811668703</v>
      </c>
      <c r="Y62" s="21" t="n">
        <f aca="false">X62-W62*4/1440</f>
        <v>0.305920789560868</v>
      </c>
      <c r="Z62" s="21" t="n">
        <f aca="false">X62+W62*4/1440</f>
        <v>0.731304833776528</v>
      </c>
      <c r="AA62" s="24" t="n">
        <f aca="false">8*W62</f>
        <v>612.553023670549</v>
      </c>
      <c r="AB62" s="5" t="n">
        <f aca="false">MOD(E62*1440+V62+4*dados!$B$5-60*dados!$B$6,1440)</f>
        <v>339.197551197068</v>
      </c>
      <c r="AC62" s="5" t="n">
        <f aca="false">IF(AB62/4&lt;0,AB62/4+180,AB62/4-180)</f>
        <v>-95.200612200733</v>
      </c>
      <c r="AD62" s="5" t="n">
        <f aca="false">DEGREES(ACOS(SIN(RADIANS(dados!$B$4))*SIN(RADIANS(T62))+COS(RADIANS(dados!$B$4))*COS(RADIANS(T62))*COS(RADIANS(AC62))))</f>
        <v>105.726370785205</v>
      </c>
      <c r="AE62" s="5" t="n">
        <f aca="false">90-AD62</f>
        <v>-15.7263707852053</v>
      </c>
      <c r="AF62" s="5" t="n">
        <f aca="false">IF(AE62&gt;85,0,IF(AE62&gt;5,58.1/TAN(RADIANS(AE62))-0.07/POWER(TAN(RADIANS(AE62)),3)+0.000086/POWER(TAN(RADIANS(AE62)),5),IF(AE62&gt;-0.575,1735+AE62*(-518.2+AE62*(103.4+AE62*(-12.79+AE62*0.711))),-20.772/TAN(RADIANS(AE62)))))/3600</f>
        <v>0.0204912204102912</v>
      </c>
      <c r="AG62" s="5" t="n">
        <f aca="false">AE62+AF62</f>
        <v>-15.705879564795</v>
      </c>
      <c r="AH62" s="5" t="n">
        <f aca="false">IF(AC62&gt;0,MOD(DEGREES(ACOS(((SIN(RADIANS(dados!$B$4))*COS(RADIANS(AD62)))-SIN(RADIANS(T62)))/(COS(RADIANS(dados!$B$4))*SIN(RADIANS(AD62)))))+180,360),MOD(540-DEGREES(ACOS(((SIN(RADIANS(dados!$B$4))*COS(RADIANS(AD62)))-SIN(RADIANS(T62)))/(COS(RADIANS(dados!$B$4))*SIN(RADIANS(AD62))))),360))</f>
        <v>71.6702484219748</v>
      </c>
      <c r="AI62" s="5" t="n">
        <f aca="false">TAN(RADIANS(AG62))</f>
        <v>-0.281198051899134</v>
      </c>
      <c r="AJ62" s="5" t="n">
        <f aca="false">dados!$B$20/calculos!AI62</f>
        <v>-3.7374088959477</v>
      </c>
      <c r="AK62" s="5" t="n">
        <f aca="false">AJ62*COS(RADIANS(180-AG62))</f>
        <v>3.59786889629295</v>
      </c>
      <c r="AL62" s="5" t="n">
        <f aca="false">ABS(AK62)</f>
        <v>3.59786889629295</v>
      </c>
      <c r="AM62" s="5" t="n">
        <f aca="false">IF((E62&gt;Y62)*AND(E62&lt;Z62),AL62,0)</f>
        <v>0</v>
      </c>
      <c r="AN62" s="21" t="n">
        <f aca="false">E62</f>
        <v>0.254166666666667</v>
      </c>
    </row>
    <row r="63" customFormat="false" ht="15" hidden="false" customHeight="false" outlineLevel="0" collapsed="false">
      <c r="D63" s="20" t="n">
        <f aca="false">dados!$B$7</f>
        <v>44003</v>
      </c>
      <c r="E63" s="21" t="n">
        <f aca="false">E62+0.1/24</f>
        <v>0.258333333333333</v>
      </c>
      <c r="F63" s="22" t="n">
        <f aca="false">D63+2415018.5+E63-dados!$B$6/24</f>
        <v>2459021.88333333</v>
      </c>
      <c r="G63" s="23" t="n">
        <f aca="false">(F63-2451545)/36525</f>
        <v>0.204705909194615</v>
      </c>
      <c r="I63" s="5" t="n">
        <f aca="false">MOD(280.46646+G63*(36000.76983 + G63*0.0003032),360)</f>
        <v>90.0367924616503</v>
      </c>
      <c r="J63" s="5" t="n">
        <f aca="false">357.52911+G63*(35999.05029 - 0.0001537*G63)</f>
        <v>7726.74742331639</v>
      </c>
      <c r="K63" s="5" t="n">
        <f aca="false">0.016708634-G63*(0.000042037+0.0000001267*G63)</f>
        <v>0.0167000234683939</v>
      </c>
      <c r="L63" s="5" t="n">
        <f aca="false">SIN(RADIANS(J63))*(1.914602-G63*(0.004817+0.000014*G63))+SIN(RADIANS(2*J63))*(0.019993-0.000101*G63)+SIN(RADIANS(3*J63))*0.000289</f>
        <v>0.429956764770262</v>
      </c>
      <c r="M63" s="5" t="n">
        <f aca="false">I63+L63</f>
        <v>90.4667492264206</v>
      </c>
      <c r="N63" s="5" t="n">
        <f aca="false">J63+L63</f>
        <v>7727.17738008116</v>
      </c>
      <c r="O63" s="5" t="n">
        <f aca="false">(1.000001018*(1-K63*K63))/(1+K63*COS(RADIANS(N63)))</f>
        <v>1.01627062571922</v>
      </c>
      <c r="P63" s="5" t="n">
        <f aca="false">M63-0.00569-0.00478*SIN(RADIANS(125.04-1934.136*G63))</f>
        <v>90.4562798018794</v>
      </c>
      <c r="Q63" s="5" t="n">
        <f aca="false">23+(26+((21.448-G63*(46.815+G63*(0.00059-G63*0.001813))))/60)/60</f>
        <v>23.4366290788026</v>
      </c>
      <c r="R63" s="5" t="n">
        <f aca="false">Q63+0.00256*COS(RADIANS(125.04-1934.136*G63))</f>
        <v>23.4366688011653</v>
      </c>
      <c r="S63" s="5" t="n">
        <f aca="false">DEGREES(ATAN2(COS(RADIANS(P63)),COS(RADIANS(R63))*SIN(RADIANS(P63))))</f>
        <v>90.4973055659455</v>
      </c>
      <c r="T63" s="5" t="n">
        <f aca="false">DEGREES(ASIN(SIN(RADIANS(R63))*SIN(RADIANS(P63))))</f>
        <v>23.4358812222851</v>
      </c>
      <c r="U63" s="5" t="n">
        <f aca="false">TAN(RADIANS(R63/2))*TAN(RADIANS(R63/2))</f>
        <v>0.0430246268482399</v>
      </c>
      <c r="V63" s="5" t="n">
        <f aca="false">4*DEGREES(U63*SIN(2*RADIANS(I63))-2*K63*SIN(RADIANS(J63))+4*K63*U63*SIN(RADIANS(J63))*COS(2*RADIANS(I63))-0.5*U63*U63*SIN(4*RADIANS(I63))-1.25*K63*K63*SIN(2*RADIANS(J63)))</f>
        <v>-1.88335342335506</v>
      </c>
      <c r="W63" s="5" t="n">
        <f aca="false">DEGREES(ACOS(COS(RADIANS(90.833))/(COS(RADIANS(dados!$B$4))*COS(RADIANS(T63)))-TAN(RADIANS(dados!$B$4))*TAN(RADIANS(T63))))</f>
        <v>76.5691374890249</v>
      </c>
      <c r="X63" s="21" t="n">
        <f aca="false">(720-4*dados!$B$5-V63+dados!$B$6*60)/1440</f>
        <v>0.51861343987733</v>
      </c>
      <c r="Y63" s="21" t="n">
        <f aca="false">X63-W63*4/1440</f>
        <v>0.305921391296701</v>
      </c>
      <c r="Z63" s="21" t="n">
        <f aca="false">X63+W63*4/1440</f>
        <v>0.731305488457951</v>
      </c>
      <c r="AA63" s="24" t="n">
        <f aca="false">8*W63</f>
        <v>612.553099912199</v>
      </c>
      <c r="AB63" s="5" t="n">
        <f aca="false">MOD(E63*1440+V63+4*dados!$B$5-60*dados!$B$6,1440)</f>
        <v>345.196646576646</v>
      </c>
      <c r="AC63" s="5" t="n">
        <f aca="false">IF(AB63/4&lt;0,AB63/4+180,AB63/4-180)</f>
        <v>-93.7008383558386</v>
      </c>
      <c r="AD63" s="5" t="n">
        <f aca="false">DEGREES(ACOS(SIN(RADIANS(dados!$B$4))*SIN(RADIANS(T63))+COS(RADIANS(dados!$B$4))*COS(RADIANS(T63))*COS(RADIANS(AC63))))</f>
        <v>104.496092658351</v>
      </c>
      <c r="AE63" s="5" t="n">
        <f aca="false">90-AD63</f>
        <v>-14.4960926583509</v>
      </c>
      <c r="AF63" s="5" t="n">
        <f aca="false">IF(AE63&gt;85,0,IF(AE63&gt;5,58.1/TAN(RADIANS(AE63))-0.07/POWER(TAN(RADIANS(AE63)),3)+0.000086/POWER(TAN(RADIANS(AE63)),5),IF(AE63&gt;-0.575,1735+AE63*(-518.2+AE63*(103.4+AE63*(-12.79+AE63*0.711))),-20.772/TAN(RADIANS(AE63)))))/3600</f>
        <v>0.0223172129696873</v>
      </c>
      <c r="AG63" s="5" t="n">
        <f aca="false">AE63+AF63</f>
        <v>-14.4737754453812</v>
      </c>
      <c r="AH63" s="5" t="n">
        <f aca="false">IF(AC63&gt;0,MOD(DEGREES(ACOS(((SIN(RADIANS(dados!$B$4))*COS(RADIANS(AD63)))-SIN(RADIANS(T63)))/(COS(RADIANS(dados!$B$4))*SIN(RADIANS(AD63)))))+180,360),MOD(540-DEGREES(ACOS(((SIN(RADIANS(dados!$B$4))*COS(RADIANS(AD63)))-SIN(RADIANS(T63)))/(COS(RADIANS(dados!$B$4))*SIN(RADIANS(AD63))))),360))</f>
        <v>71.0317841590098</v>
      </c>
      <c r="AI63" s="5" t="n">
        <f aca="false">TAN(RADIANS(AG63))</f>
        <v>-0.258129324597567</v>
      </c>
      <c r="AJ63" s="5" t="n">
        <f aca="false">dados!$B$20/calculos!AI63</f>
        <v>-4.07141692378213</v>
      </c>
      <c r="AK63" s="5" t="n">
        <f aca="false">AJ63*COS(RADIANS(180-AG63))</f>
        <v>3.94219885978564</v>
      </c>
      <c r="AL63" s="5" t="n">
        <f aca="false">ABS(AK63)</f>
        <v>3.94219885978564</v>
      </c>
      <c r="AM63" s="5" t="n">
        <f aca="false">IF((E63&gt;Y63)*AND(E63&lt;Z63),AL63,0)</f>
        <v>0</v>
      </c>
      <c r="AN63" s="21" t="n">
        <f aca="false">E63</f>
        <v>0.258333333333333</v>
      </c>
    </row>
    <row r="64" customFormat="false" ht="15" hidden="false" customHeight="false" outlineLevel="0" collapsed="false">
      <c r="D64" s="20" t="n">
        <f aca="false">dados!$B$7</f>
        <v>44003</v>
      </c>
      <c r="E64" s="21" t="n">
        <f aca="false">E63+0.1/24</f>
        <v>0.2625</v>
      </c>
      <c r="F64" s="22" t="n">
        <f aca="false">D64+2415018.5+E64-dados!$B$6/24</f>
        <v>2459021.8875</v>
      </c>
      <c r="G64" s="23" t="n">
        <f aca="false">(F64-2451545)/36525</f>
        <v>0.204706023271737</v>
      </c>
      <c r="I64" s="5" t="n">
        <f aca="false">MOD(280.46646+G64*(36000.76983 + G64*0.0003032),360)</f>
        <v>90.0408993258798</v>
      </c>
      <c r="J64" s="5" t="n">
        <f aca="false">357.52911+G64*(35999.05029 - 0.0001537*G64)</f>
        <v>7726.75152998443</v>
      </c>
      <c r="K64" s="5" t="n">
        <f aca="false">0.016708634-G64*(0.000042037+0.0000001267*G64)</f>
        <v>0.0167000234635925</v>
      </c>
      <c r="L64" s="5" t="n">
        <f aca="false">SIN(RADIANS(J64))*(1.914602-G64*(0.004817+0.000014*G64))+SIN(RADIANS(2*J64))*(0.019993-0.000101*G64)+SIN(RADIANS(3*J64))*0.000289</f>
        <v>0.429825772462634</v>
      </c>
      <c r="M64" s="5" t="n">
        <f aca="false">I64+L64</f>
        <v>90.4707250983424</v>
      </c>
      <c r="N64" s="5" t="n">
        <f aca="false">J64+L64</f>
        <v>7727.1813557569</v>
      </c>
      <c r="O64" s="5" t="n">
        <f aca="false">(1.000001018*(1-K64*K64))/(1+K64*COS(RADIANS(N64)))</f>
        <v>1.01627089135949</v>
      </c>
      <c r="P64" s="5" t="n">
        <f aca="false">M64-0.00569-0.00478*SIN(RADIANS(125.04-1934.136*G64))</f>
        <v>90.4602556740869</v>
      </c>
      <c r="Q64" s="5" t="n">
        <f aca="false">23+(26+((21.448-G64*(46.815+G64*(0.00059-G64*0.001813))))/60)/60</f>
        <v>23.4366290773192</v>
      </c>
      <c r="R64" s="5" t="n">
        <f aca="false">Q64+0.00256*COS(RADIANS(125.04-1934.136*G64))</f>
        <v>23.4366688095389</v>
      </c>
      <c r="S64" s="5" t="n">
        <f aca="false">DEGREES(ATAN2(COS(RADIANS(P64)),COS(RADIANS(R64))*SIN(RADIANS(P64))))</f>
        <v>90.5016388883279</v>
      </c>
      <c r="T64" s="5" t="n">
        <f aca="false">DEGREES(ASIN(SIN(RADIANS(R64))*SIN(RADIANS(P64))))</f>
        <v>23.4358674455681</v>
      </c>
      <c r="U64" s="5" t="n">
        <f aca="false">TAN(RADIANS(R64/2))*TAN(RADIANS(R64/2))</f>
        <v>0.0430246268798587</v>
      </c>
      <c r="V64" s="5" t="n">
        <f aca="false">4*DEGREES(U64*SIN(2*RADIANS(I64))-2*K64*SIN(RADIANS(J64))+4*K64*U64*SIN(RADIANS(J64))*COS(2*RADIANS(I64))-0.5*U64*U64*SIN(4*RADIANS(I64))-1.25*K64*K64*SIN(2*RADIANS(J64)))</f>
        <v>-1.88425803143219</v>
      </c>
      <c r="W64" s="5" t="n">
        <f aca="false">DEGREES(ACOS(COS(RADIANS(90.833))/(COS(RADIANS(dados!$B$4))*COS(RADIANS(T64)))-TAN(RADIANS(dados!$B$4))*TAN(RADIANS(T64))))</f>
        <v>76.5691471026798</v>
      </c>
      <c r="X64" s="21" t="n">
        <f aca="false">(720-4*dados!$B$5-V64+dados!$B$6*60)/1440</f>
        <v>0.518614068077383</v>
      </c>
      <c r="Y64" s="21" t="n">
        <f aca="false">X64-W64*4/1440</f>
        <v>0.305921992792153</v>
      </c>
      <c r="Z64" s="21" t="n">
        <f aca="false">X64+W64*4/1440</f>
        <v>0.731306143362604</v>
      </c>
      <c r="AA64" s="24" t="n">
        <f aca="false">8*W64</f>
        <v>612.553176821439</v>
      </c>
      <c r="AB64" s="5" t="n">
        <f aca="false">MOD(E64*1440+V64+4*dados!$B$5-60*dados!$B$6,1440)</f>
        <v>351.195741968568</v>
      </c>
      <c r="AC64" s="5" t="n">
        <f aca="false">IF(AB64/4&lt;0,AB64/4+180,AB64/4-180)</f>
        <v>-92.201064507858</v>
      </c>
      <c r="AD64" s="5" t="n">
        <f aca="false">DEGREES(ACOS(SIN(RADIANS(dados!$B$4))*SIN(RADIANS(T64))+COS(RADIANS(dados!$B$4))*COS(RADIANS(T64))*COS(RADIANS(AC64))))</f>
        <v>103.270539925217</v>
      </c>
      <c r="AE64" s="5" t="n">
        <f aca="false">90-AD64</f>
        <v>-13.2705399252168</v>
      </c>
      <c r="AF64" s="5" t="n">
        <f aca="false">IF(AE64&gt;85,0,IF(AE64&gt;5,58.1/TAN(RADIANS(AE64))-0.07/POWER(TAN(RADIANS(AE64)),3)+0.000086/POWER(TAN(RADIANS(AE64)),5),IF(AE64&gt;-0.575,1735+AE64*(-518.2+AE64*(103.4+AE64*(-12.79+AE64*0.711))),-20.772/TAN(RADIANS(AE64)))))/3600</f>
        <v>0.0244649986676994</v>
      </c>
      <c r="AG64" s="5" t="n">
        <f aca="false">AE64+AF64</f>
        <v>-13.2460749265491</v>
      </c>
      <c r="AH64" s="5" t="n">
        <f aca="false">IF(AC64&gt;0,MOD(DEGREES(ACOS(((SIN(RADIANS(dados!$B$4))*COS(RADIANS(AD64)))-SIN(RADIANS(T64)))/(COS(RADIANS(dados!$B$4))*SIN(RADIANS(AD64)))))+180,360),MOD(540-DEGREES(ACOS(((SIN(RADIANS(dados!$B$4))*COS(RADIANS(AD64)))-SIN(RADIANS(T64)))/(COS(RADIANS(dados!$B$4))*SIN(RADIANS(AD64))))),360))</f>
        <v>70.3872241514127</v>
      </c>
      <c r="AI64" s="5" t="n">
        <f aca="false">TAN(RADIANS(AG64))</f>
        <v>-0.23539644087321</v>
      </c>
      <c r="AJ64" s="5" t="n">
        <f aca="false">dados!$B$20/calculos!AI64</f>
        <v>-4.46460488863999</v>
      </c>
      <c r="AK64" s="5" t="n">
        <f aca="false">AJ64*COS(RADIANS(180-AG64))</f>
        <v>4.34582388651729</v>
      </c>
      <c r="AL64" s="5" t="n">
        <f aca="false">ABS(AK64)</f>
        <v>4.34582388651729</v>
      </c>
      <c r="AM64" s="5" t="n">
        <f aca="false">IF((E64&gt;Y64)*AND(E64&lt;Z64),AL64,0)</f>
        <v>0</v>
      </c>
      <c r="AN64" s="21" t="n">
        <f aca="false">E64</f>
        <v>0.2625</v>
      </c>
    </row>
    <row r="65" customFormat="false" ht="15" hidden="false" customHeight="false" outlineLevel="0" collapsed="false">
      <c r="D65" s="20" t="n">
        <f aca="false">dados!$B$7</f>
        <v>44003</v>
      </c>
      <c r="E65" s="21" t="n">
        <f aca="false">E64+0.1/24</f>
        <v>0.266666666666667</v>
      </c>
      <c r="F65" s="22" t="n">
        <f aca="false">D65+2415018.5+E65-dados!$B$6/24</f>
        <v>2459021.89166667</v>
      </c>
      <c r="G65" s="23" t="n">
        <f aca="false">(F65-2451545)/36525</f>
        <v>0.204706137348846</v>
      </c>
      <c r="I65" s="5" t="n">
        <f aca="false">MOD(280.46646+G65*(36000.76983 + G65*0.0003032),360)</f>
        <v>90.0450061896509</v>
      </c>
      <c r="J65" s="5" t="n">
        <f aca="false">357.52911+G65*(35999.05029 - 0.0001537*G65)</f>
        <v>7726.75563665202</v>
      </c>
      <c r="K65" s="5" t="n">
        <f aca="false">0.016708634-G65*(0.000042037+0.0000001267*G65)</f>
        <v>0.0167000234587911</v>
      </c>
      <c r="L65" s="5" t="n">
        <f aca="false">SIN(RADIANS(J65))*(1.914602-G65*(0.004817+0.000014*G65))+SIN(RADIANS(2*J65))*(0.019993-0.000101*G65)+SIN(RADIANS(3*J65))*0.000289</f>
        <v>0.429694778091378</v>
      </c>
      <c r="M65" s="5" t="n">
        <f aca="false">I65+L65</f>
        <v>90.4747009677422</v>
      </c>
      <c r="N65" s="5" t="n">
        <f aca="false">J65+L65</f>
        <v>7727.18533143011</v>
      </c>
      <c r="O65" s="5" t="n">
        <f aca="false">(1.000001018*(1-K65*K65))/(1+K65*COS(RADIANS(N65)))</f>
        <v>1.01627115691872</v>
      </c>
      <c r="P65" s="5" t="n">
        <f aca="false">M65-0.00569-0.00478*SIN(RADIANS(125.04-1934.136*G65))</f>
        <v>90.4642315437724</v>
      </c>
      <c r="Q65" s="5" t="n">
        <f aca="false">23+(26+((21.448-G65*(46.815+G65*(0.00059-G65*0.001813))))/60)/60</f>
        <v>23.4366290758357</v>
      </c>
      <c r="R65" s="5" t="n">
        <f aca="false">Q65+0.00256*COS(RADIANS(125.04-1934.136*G65))</f>
        <v>23.4366688179126</v>
      </c>
      <c r="S65" s="5" t="n">
        <f aca="false">DEGREES(ATAN2(COS(RADIANS(P65)),COS(RADIANS(R65))*SIN(RADIANS(P65))))</f>
        <v>90.5059722070543</v>
      </c>
      <c r="T65" s="5" t="n">
        <f aca="false">DEGREES(ASIN(SIN(RADIANS(R65))*SIN(RADIANS(P65))))</f>
        <v>23.4358535492663</v>
      </c>
      <c r="U65" s="5" t="n">
        <f aca="false">TAN(RADIANS(R65/2))*TAN(RADIANS(R65/2))</f>
        <v>0.0430246269114775</v>
      </c>
      <c r="V65" s="5" t="n">
        <f aca="false">4*DEGREES(U65*SIN(2*RADIANS(I65))-2*K65*SIN(RADIANS(J65))+4*K65*U65*SIN(RADIANS(J65))*COS(2*RADIANS(I65))-0.5*U65*U65*SIN(4*RADIANS(I65))-1.25*K65*K65*SIN(2*RADIANS(J65)))</f>
        <v>-1.88516262693348</v>
      </c>
      <c r="W65" s="5" t="n">
        <f aca="false">DEGREES(ACOS(COS(RADIANS(90.833))/(COS(RADIANS(dados!$B$4))*COS(RADIANS(T65)))-TAN(RADIANS(dados!$B$4))*TAN(RADIANS(T65))))</f>
        <v>76.5691567997809</v>
      </c>
      <c r="X65" s="21" t="n">
        <f aca="false">(720-4*dados!$B$5-V65+dados!$B$6*60)/1440</f>
        <v>0.518614696268704</v>
      </c>
      <c r="Y65" s="21" t="n">
        <f aca="false">X65-W65*4/1440</f>
        <v>0.305922594047083</v>
      </c>
      <c r="Z65" s="21" t="n">
        <f aca="false">X65+W65*4/1440</f>
        <v>0.731306798490313</v>
      </c>
      <c r="AA65" s="24" t="n">
        <f aca="false">8*W65</f>
        <v>612.553254398248</v>
      </c>
      <c r="AB65" s="5" t="n">
        <f aca="false">MOD(E65*1440+V65+4*dados!$B$5-60*dados!$B$6,1440)</f>
        <v>357.194837373067</v>
      </c>
      <c r="AC65" s="5" t="n">
        <f aca="false">IF(AB65/4&lt;0,AB65/4+180,AB65/4-180)</f>
        <v>-90.7012906567333</v>
      </c>
      <c r="AD65" s="5" t="n">
        <f aca="false">DEGREES(ACOS(SIN(RADIANS(dados!$B$4))*SIN(RADIANS(T65))+COS(RADIANS(dados!$B$4))*COS(RADIANS(T65))*COS(RADIANS(AC65))))</f>
        <v>102.049915101985</v>
      </c>
      <c r="AE65" s="5" t="n">
        <f aca="false">90-AD65</f>
        <v>-12.0499151019848</v>
      </c>
      <c r="AF65" s="5" t="n">
        <f aca="false">IF(AE65&gt;85,0,IF(AE65&gt;5,58.1/TAN(RADIANS(AE65))-0.07/POWER(TAN(RADIANS(AE65)),3)+0.000086/POWER(TAN(RADIANS(AE65)),5),IF(AE65&gt;-0.575,1735+AE65*(-518.2+AE65*(103.4+AE65*(-12.79+AE65*0.711))),-20.772/TAN(RADIANS(AE65)))))/3600</f>
        <v>0.0270299043951227</v>
      </c>
      <c r="AG65" s="5" t="n">
        <f aca="false">AE65+AF65</f>
        <v>-12.0228851975896</v>
      </c>
      <c r="AH65" s="5" t="n">
        <f aca="false">IF(AC65&gt;0,MOD(DEGREES(ACOS(((SIN(RADIANS(dados!$B$4))*COS(RADIANS(AD65)))-SIN(RADIANS(T65)))/(COS(RADIANS(dados!$B$4))*SIN(RADIANS(AD65)))))+180,360),MOD(540-DEGREES(ACOS(((SIN(RADIANS(dados!$B$4))*COS(RADIANS(AD65)))-SIN(RADIANS(T65)))/(COS(RADIANS(dados!$B$4))*SIN(RADIANS(AD65))))),360))</f>
        <v>69.7361037357159</v>
      </c>
      <c r="AI65" s="5" t="n">
        <f aca="false">TAN(RADIANS(AG65))</f>
        <v>-0.212974065190809</v>
      </c>
      <c r="AJ65" s="5" t="n">
        <f aca="false">dados!$B$20/calculos!AI65</f>
        <v>-4.93464826221639</v>
      </c>
      <c r="AK65" s="5" t="n">
        <f aca="false">AJ65*COS(RADIANS(180-AG65))</f>
        <v>4.82640417766963</v>
      </c>
      <c r="AL65" s="5" t="n">
        <f aca="false">ABS(AK65)</f>
        <v>4.82640417766963</v>
      </c>
      <c r="AM65" s="5" t="n">
        <f aca="false">IF((E65&gt;Y65)*AND(E65&lt;Z65),AL65,0)</f>
        <v>0</v>
      </c>
      <c r="AN65" s="21" t="n">
        <f aca="false">E65</f>
        <v>0.266666666666667</v>
      </c>
    </row>
    <row r="66" customFormat="false" ht="15" hidden="false" customHeight="false" outlineLevel="0" collapsed="false">
      <c r="D66" s="20" t="n">
        <f aca="false">dados!$B$7</f>
        <v>44003</v>
      </c>
      <c r="E66" s="21" t="n">
        <f aca="false">E65+0.1/24</f>
        <v>0.270833333333333</v>
      </c>
      <c r="F66" s="22" t="n">
        <f aca="false">D66+2415018.5+E66-dados!$B$6/24</f>
        <v>2459021.89583333</v>
      </c>
      <c r="G66" s="23" t="n">
        <f aca="false">(F66-2451545)/36525</f>
        <v>0.204706251425968</v>
      </c>
      <c r="I66" s="5" t="n">
        <f aca="false">MOD(280.46646+G66*(36000.76983 + G66*0.0003032),360)</f>
        <v>90.0491130538803</v>
      </c>
      <c r="J66" s="5" t="n">
        <f aca="false">357.52911+G66*(35999.05029 - 0.0001537*G66)</f>
        <v>7726.75974332007</v>
      </c>
      <c r="K66" s="5" t="n">
        <f aca="false">0.016708634-G66*(0.000042037+0.0000001267*G66)</f>
        <v>0.0167000234539897</v>
      </c>
      <c r="L66" s="5" t="n">
        <f aca="false">SIN(RADIANS(J66))*(1.914602-G66*(0.004817+0.000014*G66))+SIN(RADIANS(2*J66))*(0.019993-0.000101*G66)+SIN(RADIANS(3*J66))*0.000289</f>
        <v>0.429563781627728</v>
      </c>
      <c r="M66" s="5" t="n">
        <f aca="false">I66+L66</f>
        <v>90.478676835508</v>
      </c>
      <c r="N66" s="5" t="n">
        <f aca="false">J66+L66</f>
        <v>7727.1893071017</v>
      </c>
      <c r="O66" s="5" t="n">
        <f aca="false">(1.000001018*(1-K66*K66))/(1+K66*COS(RADIANS(N66)))</f>
        <v>1.01627142239699</v>
      </c>
      <c r="P66" s="5" t="n">
        <f aca="false">M66-0.00569-0.00478*SIN(RADIANS(125.04-1934.136*G66))</f>
        <v>90.468207411824</v>
      </c>
      <c r="Q66" s="5" t="n">
        <f aca="false">23+(26+((21.448-G66*(46.815+G66*(0.00059-G66*0.001813))))/60)/60</f>
        <v>23.4366290743522</v>
      </c>
      <c r="R66" s="5" t="n">
        <f aca="false">Q66+0.00256*COS(RADIANS(125.04-1934.136*G66))</f>
        <v>23.4366688262862</v>
      </c>
      <c r="S66" s="5" t="n">
        <f aca="false">DEGREES(ATAN2(COS(RADIANS(P66)),COS(RADIANS(R66))*SIN(RADIANS(P66))))</f>
        <v>90.5103055230848</v>
      </c>
      <c r="T66" s="5" t="n">
        <f aca="false">DEGREES(ASIN(SIN(RADIANS(R66))*SIN(RADIANS(P66))))</f>
        <v>23.4358395333768</v>
      </c>
      <c r="U66" s="5" t="n">
        <f aca="false">TAN(RADIANS(R66/2))*TAN(RADIANS(R66/2))</f>
        <v>0.0430246269430963</v>
      </c>
      <c r="V66" s="5" t="n">
        <f aca="false">4*DEGREES(U66*SIN(2*RADIANS(I66))-2*K66*SIN(RADIANS(J66))+4*K66*U66*SIN(RADIANS(J66))*COS(2*RADIANS(I66))-0.5*U66*U66*SIN(4*RADIANS(I66))-1.25*K66*K66*SIN(2*RADIANS(J66)))</f>
        <v>-1.88606721003174</v>
      </c>
      <c r="W66" s="5" t="n">
        <f aca="false">DEGREES(ACOS(COS(RADIANS(90.833))/(COS(RADIANS(dados!$B$4))*COS(RADIANS(T66)))-TAN(RADIANS(dados!$B$4))*TAN(RADIANS(T66))))</f>
        <v>76.5691665803301</v>
      </c>
      <c r="X66" s="21" t="n">
        <f aca="false">(720-4*dados!$B$5-V66+dados!$B$6*60)/1440</f>
        <v>0.518615324451411</v>
      </c>
      <c r="Y66" s="21" t="n">
        <f aca="false">X66-W66*4/1440</f>
        <v>0.305923195061597</v>
      </c>
      <c r="Z66" s="21" t="n">
        <f aca="false">X66+W66*4/1440</f>
        <v>0.731307453841215</v>
      </c>
      <c r="AA66" s="24" t="n">
        <f aca="false">8*W66</f>
        <v>612.553332642641</v>
      </c>
      <c r="AB66" s="5" t="n">
        <f aca="false">MOD(E66*1440+V66+4*dados!$B$5-60*dados!$B$6,1440)</f>
        <v>363.193932789969</v>
      </c>
      <c r="AC66" s="5" t="n">
        <f aca="false">IF(AB66/4&lt;0,AB66/4+180,AB66/4-180)</f>
        <v>-89.2015168025078</v>
      </c>
      <c r="AD66" s="5" t="n">
        <f aca="false">DEGREES(ACOS(SIN(RADIANS(dados!$B$4))*SIN(RADIANS(T66))+COS(RADIANS(dados!$B$4))*COS(RADIANS(T66))*COS(RADIANS(AC66))))</f>
        <v>100.834428363414</v>
      </c>
      <c r="AE66" s="5" t="n">
        <f aca="false">90-AD66</f>
        <v>-10.8344283634138</v>
      </c>
      <c r="AF66" s="5" t="n">
        <f aca="false">IF(AE66&gt;85,0,IF(AE66&gt;5,58.1/TAN(RADIANS(AE66))-0.07/POWER(TAN(RADIANS(AE66)),3)+0.000086/POWER(TAN(RADIANS(AE66)),5),IF(AE66&gt;-0.575,1735+AE66*(-518.2+AE66*(103.4+AE66*(-12.79+AE66*0.711))),-20.772/TAN(RADIANS(AE66)))))/3600</f>
        <v>0.0301489638913514</v>
      </c>
      <c r="AG66" s="5" t="n">
        <f aca="false">AE66+AF66</f>
        <v>-10.8042793995224</v>
      </c>
      <c r="AH66" s="5" t="n">
        <f aca="false">IF(AC66&gt;0,MOD(DEGREES(ACOS(((SIN(RADIANS(dados!$B$4))*COS(RADIANS(AD66)))-SIN(RADIANS(T66)))/(COS(RADIANS(dados!$B$4))*SIN(RADIANS(AD66)))))+180,360),MOD(540-DEGREES(ACOS(((SIN(RADIANS(dados!$B$4))*COS(RADIANS(AD66)))-SIN(RADIANS(T66)))/(COS(RADIANS(dados!$B$4))*SIN(RADIANS(AD66))))),360))</f>
        <v>69.0779572801538</v>
      </c>
      <c r="AI66" s="5" t="n">
        <f aca="false">TAN(RADIANS(AG66))</f>
        <v>-0.190837610847532</v>
      </c>
      <c r="AJ66" s="5" t="n">
        <f aca="false">dados!$B$20/calculos!AI66</f>
        <v>-5.50704913996556</v>
      </c>
      <c r="AK66" s="5" t="n">
        <f aca="false">AJ66*COS(RADIANS(180-AG66))</f>
        <v>5.40942707067335</v>
      </c>
      <c r="AL66" s="5" t="n">
        <f aca="false">ABS(AK66)</f>
        <v>5.40942707067335</v>
      </c>
      <c r="AM66" s="5" t="n">
        <f aca="false">IF((E66&gt;Y66)*AND(E66&lt;Z66),AL66,0)</f>
        <v>0</v>
      </c>
      <c r="AN66" s="21" t="n">
        <f aca="false">E66</f>
        <v>0.270833333333333</v>
      </c>
    </row>
    <row r="67" customFormat="false" ht="15" hidden="false" customHeight="false" outlineLevel="0" collapsed="false">
      <c r="D67" s="20" t="n">
        <f aca="false">dados!$B$7</f>
        <v>44003</v>
      </c>
      <c r="E67" s="21" t="n">
        <f aca="false">E66+0.1/24</f>
        <v>0.275</v>
      </c>
      <c r="F67" s="22" t="n">
        <f aca="false">D67+2415018.5+E67-dados!$B$6/24</f>
        <v>2459021.9</v>
      </c>
      <c r="G67" s="23" t="n">
        <f aca="false">(F67-2451545)/36525</f>
        <v>0.204706365503078</v>
      </c>
      <c r="I67" s="5" t="n">
        <f aca="false">MOD(280.46646+G67*(36000.76983 + G67*0.0003032),360)</f>
        <v>90.0532199176487</v>
      </c>
      <c r="J67" s="5" t="n">
        <f aca="false">357.52911+G67*(35999.05029 - 0.0001537*G67)</f>
        <v>7726.76384998766</v>
      </c>
      <c r="K67" s="5" t="n">
        <f aca="false">0.016708634-G67*(0.000042037+0.0000001267*G67)</f>
        <v>0.0167000234491884</v>
      </c>
      <c r="L67" s="5" t="n">
        <f aca="false">SIN(RADIANS(J67))*(1.914602-G67*(0.004817+0.000014*G67))+SIN(RADIANS(2*J67))*(0.019993-0.000101*G67)+SIN(RADIANS(3*J67))*0.000289</f>
        <v>0.429432783101667</v>
      </c>
      <c r="M67" s="5" t="n">
        <f aca="false">I67+L67</f>
        <v>90.4826527007504</v>
      </c>
      <c r="N67" s="5" t="n">
        <f aca="false">J67+L67</f>
        <v>7727.19328277076</v>
      </c>
      <c r="O67" s="5" t="n">
        <f aca="false">(1.000001018*(1-K67*K67))/(1+K67*COS(RADIANS(N67)))</f>
        <v>1.01627168779422</v>
      </c>
      <c r="P67" s="5" t="n">
        <f aca="false">M67-0.00569-0.00478*SIN(RADIANS(125.04-1934.136*G67))</f>
        <v>90.4721832773522</v>
      </c>
      <c r="Q67" s="5" t="n">
        <f aca="false">23+(26+((21.448-G67*(46.815+G67*(0.00059-G67*0.001813))))/60)/60</f>
        <v>23.4366290728687</v>
      </c>
      <c r="R67" s="5" t="n">
        <f aca="false">Q67+0.00256*COS(RADIANS(125.04-1934.136*G67))</f>
        <v>23.4366688346599</v>
      </c>
      <c r="S67" s="5" t="n">
        <f aca="false">DEGREES(ATAN2(COS(RADIANS(P67)),COS(RADIANS(R67))*SIN(RADIANS(P67))))</f>
        <v>90.5146388354421</v>
      </c>
      <c r="T67" s="5" t="n">
        <f aca="false">DEGREES(ASIN(SIN(RADIANS(R67))*SIN(RADIANS(P67))))</f>
        <v>23.4358253979032</v>
      </c>
      <c r="U67" s="5" t="n">
        <f aca="false">TAN(RADIANS(R67/2))*TAN(RADIANS(R67/2))</f>
        <v>0.0430246269747151</v>
      </c>
      <c r="V67" s="5" t="n">
        <f aca="false">4*DEGREES(U67*SIN(2*RADIANS(I67))-2*K67*SIN(RADIANS(J67))+4*K67*U67*SIN(RADIANS(J67))*COS(2*RADIANS(I67))-0.5*U67*U67*SIN(4*RADIANS(I67))-1.25*K67*K67*SIN(2*RADIANS(J67)))</f>
        <v>-1.88697178049608</v>
      </c>
      <c r="W67" s="5" t="n">
        <f aca="false">DEGREES(ACOS(COS(RADIANS(90.833))/(COS(RADIANS(dados!$B$4))*COS(RADIANS(T67)))-TAN(RADIANS(dados!$B$4))*TAN(RADIANS(T67))))</f>
        <v>76.569176444325</v>
      </c>
      <c r="X67" s="21" t="n">
        <f aca="false">(720-4*dados!$B$5-V67+dados!$B$6*60)/1440</f>
        <v>0.518615952625345</v>
      </c>
      <c r="Y67" s="21" t="n">
        <f aca="false">X67-W67*4/1440</f>
        <v>0.305923795835544</v>
      </c>
      <c r="Z67" s="21" t="n">
        <f aca="false">X67+W67*4/1440</f>
        <v>0.731308109415127</v>
      </c>
      <c r="AA67" s="24" t="n">
        <f aca="false">8*W67</f>
        <v>612.5534115546</v>
      </c>
      <c r="AB67" s="5" t="n">
        <f aca="false">MOD(E67*1440+V67+4*dados!$B$5-60*dados!$B$6,1440)</f>
        <v>369.193028219504</v>
      </c>
      <c r="AC67" s="5" t="n">
        <f aca="false">IF(AB67/4&lt;0,AB67/4+180,AB67/4-180)</f>
        <v>-87.701742945124</v>
      </c>
      <c r="AD67" s="5" t="n">
        <f aca="false">DEGREES(ACOS(SIN(RADIANS(dados!$B$4))*SIN(RADIANS(T67))+COS(RADIANS(dados!$B$4))*COS(RADIANS(T67))*COS(RADIANS(AC67))))</f>
        <v>99.6242979959127</v>
      </c>
      <c r="AE67" s="5" t="n">
        <f aca="false">90-AD67</f>
        <v>-9.62429799591268</v>
      </c>
      <c r="AF67" s="5" t="n">
        <f aca="false">IF(AE67&gt;85,0,IF(AE67&gt;5,58.1/TAN(RADIANS(AE67))-0.07/POWER(TAN(RADIANS(AE67)),3)+0.000086/POWER(TAN(RADIANS(AE67)),5),IF(AE67&gt;-0.575,1735+AE67*(-518.2+AE67*(103.4+AE67*(-12.79+AE67*0.711))),-20.772/TAN(RADIANS(AE67)))))/3600</f>
        <v>0.0340265264191321</v>
      </c>
      <c r="AG67" s="5" t="n">
        <f aca="false">AE67+AF67</f>
        <v>-9.59027146949355</v>
      </c>
      <c r="AH67" s="5" t="n">
        <f aca="false">IF(AC67&gt;0,MOD(DEGREES(ACOS(((SIN(RADIANS(dados!$B$4))*COS(RADIANS(AD67)))-SIN(RADIANS(T67)))/(COS(RADIANS(dados!$B$4))*SIN(RADIANS(AD67)))))+180,360),MOD(540-DEGREES(ACOS(((SIN(RADIANS(dados!$B$4))*COS(RADIANS(AD67)))-SIN(RADIANS(T67)))/(COS(RADIANS(dados!$B$4))*SIN(RADIANS(AD67))))),360))</f>
        <v>68.4123171189937</v>
      </c>
      <c r="AI67" s="5" t="n">
        <f aca="false">TAN(RADIANS(AG67))</f>
        <v>-0.168962692480181</v>
      </c>
      <c r="AJ67" s="5" t="n">
        <f aca="false">dados!$B$20/calculos!AI67</f>
        <v>-6.22002458213823</v>
      </c>
      <c r="AK67" s="5" t="n">
        <f aca="false">AJ67*COS(RADIANS(180-AG67))</f>
        <v>6.13309562926819</v>
      </c>
      <c r="AL67" s="5" t="n">
        <f aca="false">ABS(AK67)</f>
        <v>6.13309562926819</v>
      </c>
      <c r="AM67" s="5" t="n">
        <f aca="false">IF((E67&gt;Y67)*AND(E67&lt;Z67),AL67,0)</f>
        <v>0</v>
      </c>
      <c r="AN67" s="21" t="n">
        <f aca="false">E67</f>
        <v>0.275</v>
      </c>
    </row>
    <row r="68" customFormat="false" ht="15" hidden="false" customHeight="false" outlineLevel="0" collapsed="false">
      <c r="D68" s="20" t="n">
        <f aca="false">dados!$B$7</f>
        <v>44003</v>
      </c>
      <c r="E68" s="21" t="n">
        <f aca="false">E67+0.1/24</f>
        <v>0.279166666666667</v>
      </c>
      <c r="F68" s="22" t="n">
        <f aca="false">D68+2415018.5+E68-dados!$B$6/24</f>
        <v>2459021.90416667</v>
      </c>
      <c r="G68" s="23" t="n">
        <f aca="false">(F68-2451545)/36525</f>
        <v>0.2047064795802</v>
      </c>
      <c r="I68" s="5" t="n">
        <f aca="false">MOD(280.46646+G68*(36000.76983 + G68*0.0003032),360)</f>
        <v>90.0573267818782</v>
      </c>
      <c r="J68" s="5" t="n">
        <f aca="false">357.52911+G68*(35999.05029 - 0.0001537*G68)</f>
        <v>7726.7679566557</v>
      </c>
      <c r="K68" s="5" t="n">
        <f aca="false">0.016708634-G68*(0.000042037+0.0000001267*G68)</f>
        <v>0.016700023444387</v>
      </c>
      <c r="L68" s="5" t="n">
        <f aca="false">SIN(RADIANS(J68))*(1.914602-G68*(0.004817+0.000014*G68))+SIN(RADIANS(2*J68))*(0.019993-0.000101*G68)+SIN(RADIANS(3*J68))*0.000289</f>
        <v>0.429301782484691</v>
      </c>
      <c r="M68" s="5" t="n">
        <f aca="false">I68+L68</f>
        <v>90.4866285643628</v>
      </c>
      <c r="N68" s="5" t="n">
        <f aca="false">J68+L68</f>
        <v>7727.19725843819</v>
      </c>
      <c r="O68" s="5" t="n">
        <f aca="false">(1.000001018*(1-K68*K68))/(1+K68*COS(RADIANS(N68)))</f>
        <v>1.01627195311049</v>
      </c>
      <c r="P68" s="5" t="n">
        <f aca="false">M68-0.00569-0.00478*SIN(RADIANS(125.04-1934.136*G68))</f>
        <v>90.4761591412506</v>
      </c>
      <c r="Q68" s="5" t="n">
        <f aca="false">23+(26+((21.448-G68*(46.815+G68*(0.00059-G68*0.001813))))/60)/60</f>
        <v>23.4366290713852</v>
      </c>
      <c r="R68" s="5" t="n">
        <f aca="false">Q68+0.00256*COS(RADIANS(125.04-1934.136*G68))</f>
        <v>23.4366688430335</v>
      </c>
      <c r="S68" s="5" t="n">
        <f aca="false">DEGREES(ATAN2(COS(RADIANS(P68)),COS(RADIANS(R68))*SIN(RADIANS(P68))))</f>
        <v>90.5189721450924</v>
      </c>
      <c r="T68" s="5" t="n">
        <f aca="false">DEGREES(ASIN(SIN(RADIANS(R68))*SIN(RADIANS(P68))))</f>
        <v>23.4358111428426</v>
      </c>
      <c r="U68" s="5" t="n">
        <f aca="false">TAN(RADIANS(R68/2))*TAN(RADIANS(R68/2))</f>
        <v>0.0430246270063339</v>
      </c>
      <c r="V68" s="5" t="n">
        <f aca="false">4*DEGREES(U68*SIN(2*RADIANS(I68))-2*K68*SIN(RADIANS(J68))+4*K68*U68*SIN(RADIANS(J68))*COS(2*RADIANS(I68))-0.5*U68*U68*SIN(4*RADIANS(I68))-1.25*K68*K68*SIN(2*RADIANS(J68)))</f>
        <v>-1.88787633850237</v>
      </c>
      <c r="W68" s="5" t="n">
        <f aca="false">DEGREES(ACOS(COS(RADIANS(90.833))/(COS(RADIANS(dados!$B$4))*COS(RADIANS(T68)))-TAN(RADIANS(dados!$B$4))*TAN(RADIANS(T68))))</f>
        <v>76.5691863917674</v>
      </c>
      <c r="X68" s="21" t="n">
        <f aca="false">(720-4*dados!$B$5-V68+dados!$B$6*60)/1440</f>
        <v>0.518616580790626</v>
      </c>
      <c r="Y68" s="21" t="n">
        <f aca="false">X68-W68*4/1440</f>
        <v>0.305924396369039</v>
      </c>
      <c r="Z68" s="21" t="n">
        <f aca="false">X68+W68*4/1440</f>
        <v>0.731308765212199</v>
      </c>
      <c r="AA68" s="24" t="n">
        <f aca="false">8*W68</f>
        <v>612.553491134139</v>
      </c>
      <c r="AB68" s="5" t="n">
        <f aca="false">MOD(E68*1440+V68+4*dados!$B$5-60*dados!$B$6,1440)</f>
        <v>375.192123661498</v>
      </c>
      <c r="AC68" s="5" t="n">
        <f aca="false">IF(AB68/4&lt;0,AB68/4+180,AB68/4-180)</f>
        <v>-86.2019690846255</v>
      </c>
      <c r="AD68" s="5" t="n">
        <f aca="false">DEGREES(ACOS(SIN(RADIANS(dados!$B$4))*SIN(RADIANS(T68))+COS(RADIANS(dados!$B$4))*COS(RADIANS(T68))*COS(RADIANS(AC68))))</f>
        <v>98.4197508655027</v>
      </c>
      <c r="AE68" s="5" t="n">
        <f aca="false">90-AD68</f>
        <v>-8.41975086550266</v>
      </c>
      <c r="AF68" s="5" t="n">
        <f aca="false">IF(AE68&gt;85,0,IF(AE68&gt;5,58.1/TAN(RADIANS(AE68))-0.07/POWER(TAN(RADIANS(AE68)),3)+0.000086/POWER(TAN(RADIANS(AE68)),5),IF(AE68&gt;-0.575,1735+AE68*(-518.2+AE68*(103.4+AE68*(-12.79+AE68*0.711))),-20.772/TAN(RADIANS(AE68)))))/3600</f>
        <v>0.038981375460162</v>
      </c>
      <c r="AG68" s="5" t="n">
        <f aca="false">AE68+AF68</f>
        <v>-8.3807694900425</v>
      </c>
      <c r="AH68" s="5" t="n">
        <f aca="false">IF(AC68&gt;0,MOD(DEGREES(ACOS(((SIN(RADIANS(dados!$B$4))*COS(RADIANS(AD68)))-SIN(RADIANS(T68)))/(COS(RADIANS(dados!$B$4))*SIN(RADIANS(AD68)))))+180,360),MOD(540-DEGREES(ACOS(((SIN(RADIANS(dados!$B$4))*COS(RADIANS(AD68)))-SIN(RADIANS(T68)))/(COS(RADIANS(dados!$B$4))*SIN(RADIANS(AD68))))),360))</f>
        <v>67.7387125679827</v>
      </c>
      <c r="AI68" s="5" t="n">
        <f aca="false">TAN(RADIANS(AG68))</f>
        <v>-0.147324215142094</v>
      </c>
      <c r="AJ68" s="5" t="n">
        <f aca="false">dados!$B$20/calculos!AI68</f>
        <v>-7.13360053998822</v>
      </c>
      <c r="AK68" s="5" t="n">
        <f aca="false">AJ68*COS(RADIANS(180-AG68))</f>
        <v>7.0574230164176</v>
      </c>
      <c r="AL68" s="5" t="n">
        <f aca="false">ABS(AK68)</f>
        <v>7.0574230164176</v>
      </c>
      <c r="AM68" s="5" t="n">
        <f aca="false">IF((E68&gt;Y68)*AND(E68&lt;Z68),AL68,0)</f>
        <v>0</v>
      </c>
      <c r="AN68" s="21" t="n">
        <f aca="false">E68</f>
        <v>0.279166666666667</v>
      </c>
    </row>
    <row r="69" customFormat="false" ht="15" hidden="false" customHeight="false" outlineLevel="0" collapsed="false">
      <c r="D69" s="20" t="n">
        <f aca="false">dados!$B$7</f>
        <v>44003</v>
      </c>
      <c r="E69" s="21" t="n">
        <f aca="false">E68+0.1/24</f>
        <v>0.283333333333333</v>
      </c>
      <c r="F69" s="22" t="n">
        <f aca="false">D69+2415018.5+E69-dados!$B$6/24</f>
        <v>2459021.90833333</v>
      </c>
      <c r="G69" s="23" t="n">
        <f aca="false">(F69-2451545)/36525</f>
        <v>0.204706593657309</v>
      </c>
      <c r="I69" s="5" t="n">
        <f aca="false">MOD(280.46646+G69*(36000.76983 + G69*0.0003032),360)</f>
        <v>90.0614336456492</v>
      </c>
      <c r="J69" s="5" t="n">
        <f aca="false">357.52911+G69*(35999.05029 - 0.0001537*G69)</f>
        <v>7726.7720633233</v>
      </c>
      <c r="K69" s="5" t="n">
        <f aca="false">0.016708634-G69*(0.000042037+0.0000001267*G69)</f>
        <v>0.0167000234395856</v>
      </c>
      <c r="L69" s="5" t="n">
        <f aca="false">SIN(RADIANS(J69))*(1.914602-G69*(0.004817+0.000014*G69))+SIN(RADIANS(2*J69))*(0.019993-0.000101*G69)+SIN(RADIANS(3*J69))*0.000289</f>
        <v>0.429170779806369</v>
      </c>
      <c r="M69" s="5" t="n">
        <f aca="false">I69+L69</f>
        <v>90.4906044254556</v>
      </c>
      <c r="N69" s="5" t="n">
        <f aca="false">J69+L69</f>
        <v>7727.2012341031</v>
      </c>
      <c r="O69" s="5" t="n">
        <f aca="false">(1.000001018*(1-K69*K69))/(1+K69*COS(RADIANS(N69)))</f>
        <v>1.01627221834572</v>
      </c>
      <c r="P69" s="5" t="n">
        <f aca="false">M69-0.00569-0.00478*SIN(RADIANS(125.04-1934.136*G69))</f>
        <v>90.4801350026294</v>
      </c>
      <c r="Q69" s="5" t="n">
        <f aca="false">23+(26+((21.448-G69*(46.815+G69*(0.00059-G69*0.001813))))/60)/60</f>
        <v>23.4366290699018</v>
      </c>
      <c r="R69" s="5" t="n">
        <f aca="false">Q69+0.00256*COS(RADIANS(125.04-1934.136*G69))</f>
        <v>23.4366688514072</v>
      </c>
      <c r="S69" s="5" t="n">
        <f aca="false">DEGREES(ATAN2(COS(RADIANS(P69)),COS(RADIANS(R69))*SIN(RADIANS(P69))))</f>
        <v>90.5233054510578</v>
      </c>
      <c r="T69" s="5" t="n">
        <f aca="false">DEGREES(ASIN(SIN(RADIANS(R69))*SIN(RADIANS(P69))))</f>
        <v>23.4357967681983</v>
      </c>
      <c r="U69" s="5" t="n">
        <f aca="false">TAN(RADIANS(R69/2))*TAN(RADIANS(R69/2))</f>
        <v>0.0430246270379527</v>
      </c>
      <c r="V69" s="5" t="n">
        <f aca="false">4*DEGREES(U69*SIN(2*RADIANS(I69))-2*K69*SIN(RADIANS(J69))+4*K69*U69*SIN(RADIANS(J69))*COS(2*RADIANS(I69))-0.5*U69*U69*SIN(4*RADIANS(I69))-1.25*K69*K69*SIN(2*RADIANS(J69)))</f>
        <v>-1.88878088381792</v>
      </c>
      <c r="W69" s="5" t="n">
        <f aca="false">DEGREES(ACOS(COS(RADIANS(90.833))/(COS(RADIANS(dados!$B$4))*COS(RADIANS(T69)))-TAN(RADIANS(dados!$B$4))*TAN(RADIANS(T69))))</f>
        <v>76.5691964226549</v>
      </c>
      <c r="X69" s="21" t="n">
        <f aca="false">(720-4*dados!$B$5-V69+dados!$B$6*60)/1440</f>
        <v>0.518617208947096</v>
      </c>
      <c r="Y69" s="21" t="n">
        <f aca="false">X69-W69*4/1440</f>
        <v>0.305924996661933</v>
      </c>
      <c r="Z69" s="21" t="n">
        <f aca="false">X69+W69*4/1440</f>
        <v>0.731309421232246</v>
      </c>
      <c r="AA69" s="24" t="n">
        <f aca="false">8*W69</f>
        <v>612.553571381239</v>
      </c>
      <c r="AB69" s="5" t="n">
        <f aca="false">MOD(E69*1440+V69+4*dados!$B$5-60*dados!$B$6,1440)</f>
        <v>381.191219116182</v>
      </c>
      <c r="AC69" s="5" t="n">
        <f aca="false">IF(AB69/4&lt;0,AB69/4+180,AB69/4-180)</f>
        <v>-84.7021952209544</v>
      </c>
      <c r="AD69" s="5" t="n">
        <f aca="false">DEGREES(ACOS(SIN(RADIANS(dados!$B$4))*SIN(RADIANS(T69))+COS(RADIANS(dados!$B$4))*COS(RADIANS(T69))*COS(RADIANS(AC69))))</f>
        <v>97.2210229009842</v>
      </c>
      <c r="AE69" s="5" t="n">
        <f aca="false">90-AD69</f>
        <v>-7.22102290098417</v>
      </c>
      <c r="AF69" s="5" t="n">
        <f aca="false">IF(AE69&gt;85,0,IF(AE69&gt;5,58.1/TAN(RADIANS(AE69))-0.07/POWER(TAN(RADIANS(AE69)),3)+0.000086/POWER(TAN(RADIANS(AE69)),5),IF(AE69&gt;-0.575,1735+AE69*(-518.2+AE69*(103.4+AE69*(-12.79+AE69*0.711))),-20.772/TAN(RADIANS(AE69)))))/3600</f>
        <v>0.0455398671321595</v>
      </c>
      <c r="AG69" s="5" t="n">
        <f aca="false">AE69+AF69</f>
        <v>-7.17548303385201</v>
      </c>
      <c r="AH69" s="5" t="n">
        <f aca="false">IF(AC69&gt;0,MOD(DEGREES(ACOS(((SIN(RADIANS(dados!$B$4))*COS(RADIANS(AD69)))-SIN(RADIANS(T69)))/(COS(RADIANS(dados!$B$4))*SIN(RADIANS(AD69)))))+180,360),MOD(540-DEGREES(ACOS(((SIN(RADIANS(dados!$B$4))*COS(RADIANS(AD69)))-SIN(RADIANS(T69)))/(COS(RADIANS(dados!$B$4))*SIN(RADIANS(AD69))))),360))</f>
        <v>67.0566690158981</v>
      </c>
      <c r="AI69" s="5" t="n">
        <f aca="false">TAN(RADIANS(AG69))</f>
        <v>-0.125894671204073</v>
      </c>
      <c r="AJ69" s="5" t="n">
        <f aca="false">dados!$B$20/calculos!AI69</f>
        <v>-8.34786802840454</v>
      </c>
      <c r="AK69" s="5" t="n">
        <f aca="false">AJ69*COS(RADIANS(180-AG69))</f>
        <v>8.28248953616222</v>
      </c>
      <c r="AL69" s="5" t="n">
        <f aca="false">ABS(AK69)</f>
        <v>8.28248953616222</v>
      </c>
      <c r="AM69" s="5" t="n">
        <f aca="false">IF((E69&gt;Y69)*AND(E69&lt;Z69),AL69,0)</f>
        <v>0</v>
      </c>
      <c r="AN69" s="21" t="n">
        <f aca="false">E69</f>
        <v>0.283333333333333</v>
      </c>
    </row>
    <row r="70" customFormat="false" ht="15" hidden="false" customHeight="false" outlineLevel="0" collapsed="false">
      <c r="D70" s="20" t="n">
        <f aca="false">dados!$B$7</f>
        <v>44003</v>
      </c>
      <c r="E70" s="21" t="n">
        <f aca="false">E69+0.1/24</f>
        <v>0.2875</v>
      </c>
      <c r="F70" s="22" t="n">
        <f aca="false">D70+2415018.5+E70-dados!$B$6/24</f>
        <v>2459021.9125</v>
      </c>
      <c r="G70" s="23" t="n">
        <f aca="false">(F70-2451545)/36525</f>
        <v>0.204706707734431</v>
      </c>
      <c r="I70" s="5" t="n">
        <f aca="false">MOD(280.46646+G70*(36000.76983 + G70*0.0003032),360)</f>
        <v>90.0655405098787</v>
      </c>
      <c r="J70" s="5" t="n">
        <f aca="false">357.52911+G70*(35999.05029 - 0.0001537*G70)</f>
        <v>7726.77616999134</v>
      </c>
      <c r="K70" s="5" t="n">
        <f aca="false">0.016708634-G70*(0.000042037+0.0000001267*G70)</f>
        <v>0.0167000234347842</v>
      </c>
      <c r="L70" s="5" t="n">
        <f aca="false">SIN(RADIANS(J70))*(1.914602-G70*(0.004817+0.000014*G70))+SIN(RADIANS(2*J70))*(0.019993-0.000101*G70)+SIN(RADIANS(3*J70))*0.000289</f>
        <v>0.429039775038401</v>
      </c>
      <c r="M70" s="5" t="n">
        <f aca="false">I70+L70</f>
        <v>90.4945802849171</v>
      </c>
      <c r="N70" s="5" t="n">
        <f aca="false">J70+L70</f>
        <v>7727.20520976638</v>
      </c>
      <c r="O70" s="5" t="n">
        <f aca="false">(1.000001018*(1-K70*K70))/(1+K70*COS(RADIANS(N70)))</f>
        <v>1.01627248349998</v>
      </c>
      <c r="P70" s="5" t="n">
        <f aca="false">M70-0.00569-0.00478*SIN(RADIANS(125.04-1934.136*G70))</f>
        <v>90.484110862377</v>
      </c>
      <c r="Q70" s="5" t="n">
        <f aca="false">23+(26+((21.448-G70*(46.815+G70*(0.00059-G70*0.001813))))/60)/60</f>
        <v>23.4366290684183</v>
      </c>
      <c r="R70" s="5" t="n">
        <f aca="false">Q70+0.00256*COS(RADIANS(125.04-1934.136*G70))</f>
        <v>23.4366688597808</v>
      </c>
      <c r="S70" s="5" t="n">
        <f aca="false">DEGREES(ATAN2(COS(RADIANS(P70)),COS(RADIANS(R70))*SIN(RADIANS(P70))))</f>
        <v>90.527638754299</v>
      </c>
      <c r="T70" s="5" t="n">
        <f aca="false">DEGREES(ASIN(SIN(RADIANS(R70))*SIN(RADIANS(P70))))</f>
        <v>23.4357822739676</v>
      </c>
      <c r="U70" s="5" t="n">
        <f aca="false">TAN(RADIANS(R70/2))*TAN(RADIANS(R70/2))</f>
        <v>0.0430246270695715</v>
      </c>
      <c r="V70" s="5" t="n">
        <f aca="false">4*DEGREES(U70*SIN(2*RADIANS(I70))-2*K70*SIN(RADIANS(J70))+4*K70*U70*SIN(RADIANS(J70))*COS(2*RADIANS(I70))-0.5*U70*U70*SIN(4*RADIANS(I70))-1.25*K70*K70*SIN(2*RADIANS(J70)))</f>
        <v>-1.88968541661754</v>
      </c>
      <c r="W70" s="5" t="n">
        <f aca="false">DEGREES(ACOS(COS(RADIANS(90.833))/(COS(RADIANS(dados!$B$4))*COS(RADIANS(T70)))-TAN(RADIANS(dados!$B$4))*TAN(RADIANS(T70))))</f>
        <v>76.5692065369894</v>
      </c>
      <c r="X70" s="21" t="n">
        <f aca="false">(720-4*dados!$B$5-V70+dados!$B$6*60)/1440</f>
        <v>0.518617837094873</v>
      </c>
      <c r="Y70" s="21" t="n">
        <f aca="false">X70-W70*4/1440</f>
        <v>0.30592559671434</v>
      </c>
      <c r="Z70" s="21" t="n">
        <f aca="false">X70+W70*4/1440</f>
        <v>0.731310077475394</v>
      </c>
      <c r="AA70" s="24" t="n">
        <f aca="false">8*W70</f>
        <v>612.553652295915</v>
      </c>
      <c r="AB70" s="5" t="n">
        <f aca="false">MOD(E70*1440+V70+4*dados!$B$5-60*dados!$B$6,1440)</f>
        <v>387.190314583383</v>
      </c>
      <c r="AC70" s="5" t="n">
        <f aca="false">IF(AB70/4&lt;0,AB70/4+180,AB70/4-180)</f>
        <v>-83.2024213541543</v>
      </c>
      <c r="AD70" s="5" t="n">
        <f aca="false">DEGREES(ACOS(SIN(RADIANS(dados!$B$4))*SIN(RADIANS(T70))+COS(RADIANS(dados!$B$4))*COS(RADIANS(T70))*COS(RADIANS(AC70))))</f>
        <v>96.0283595937645</v>
      </c>
      <c r="AE70" s="5" t="n">
        <f aca="false">90-AD70</f>
        <v>-6.02835959376449</v>
      </c>
      <c r="AF70" s="5" t="n">
        <f aca="false">IF(AE70&gt;85,0,IF(AE70&gt;5,58.1/TAN(RADIANS(AE70))-0.07/POWER(TAN(RADIANS(AE70)),3)+0.000086/POWER(TAN(RADIANS(AE70)),5),IF(AE70&gt;-0.575,1735+AE70*(-518.2+AE70*(103.4+AE70*(-12.79+AE70*0.711))),-20.772/TAN(RADIANS(AE70)))))/3600</f>
        <v>0.0546377210196521</v>
      </c>
      <c r="AG70" s="5" t="n">
        <f aca="false">AE70+AF70</f>
        <v>-5.97372187274484</v>
      </c>
      <c r="AH70" s="5" t="n">
        <f aca="false">IF(AC70&gt;0,MOD(DEGREES(ACOS(((SIN(RADIANS(dados!$B$4))*COS(RADIANS(AD70)))-SIN(RADIANS(T70)))/(COS(RADIANS(dados!$B$4))*SIN(RADIANS(AD70)))))+180,360),MOD(540-DEGREES(ACOS(((SIN(RADIANS(dados!$B$4))*COS(RADIANS(AD70)))-SIN(RADIANS(T70)))/(COS(RADIANS(dados!$B$4))*SIN(RADIANS(AD70))))),360))</f>
        <v>66.3657070894255</v>
      </c>
      <c r="AI70" s="5" t="n">
        <f aca="false">TAN(RADIANS(AG70))</f>
        <v>-0.104640551194596</v>
      </c>
      <c r="AJ70" s="5" t="n">
        <f aca="false">dados!$B$20/calculos!AI70</f>
        <v>-10.0434495871162</v>
      </c>
      <c r="AK70" s="5" t="n">
        <f aca="false">AJ70*COS(RADIANS(180-AG70))</f>
        <v>9.98891096105369</v>
      </c>
      <c r="AL70" s="5" t="n">
        <f aca="false">ABS(AK70)</f>
        <v>9.98891096105369</v>
      </c>
      <c r="AM70" s="5" t="n">
        <f aca="false">IF((E70&gt;Y70)*AND(E70&lt;Z70),AL70,0)</f>
        <v>0</v>
      </c>
      <c r="AN70" s="21" t="n">
        <f aca="false">E70</f>
        <v>0.2875</v>
      </c>
    </row>
    <row r="71" customFormat="false" ht="15" hidden="false" customHeight="false" outlineLevel="0" collapsed="false">
      <c r="D71" s="20" t="n">
        <f aca="false">dados!$B$7</f>
        <v>44003</v>
      </c>
      <c r="E71" s="21" t="n">
        <f aca="false">E70+0.1/24</f>
        <v>0.291666666666667</v>
      </c>
      <c r="F71" s="22" t="n">
        <f aca="false">D71+2415018.5+E71-dados!$B$6/24</f>
        <v>2459021.91666667</v>
      </c>
      <c r="G71" s="23" t="n">
        <f aca="false">(F71-2451545)/36525</f>
        <v>0.20470682181154</v>
      </c>
      <c r="I71" s="5" t="n">
        <f aca="false">MOD(280.46646+G71*(36000.76983 + G71*0.0003032),360)</f>
        <v>90.0696473736471</v>
      </c>
      <c r="J71" s="5" t="n">
        <f aca="false">357.52911+G71*(35999.05029 - 0.0001537*G71)</f>
        <v>7726.78027665893</v>
      </c>
      <c r="K71" s="5" t="n">
        <f aca="false">0.016708634-G71*(0.000042037+0.0000001267*G71)</f>
        <v>0.0167000234299828</v>
      </c>
      <c r="L71" s="5" t="n">
        <f aca="false">SIN(RADIANS(J71))*(1.914602-G71*(0.004817+0.000014*G71))+SIN(RADIANS(2*J71))*(0.019993-0.000101*G71)+SIN(RADIANS(3*J71))*0.000289</f>
        <v>0.428908768210463</v>
      </c>
      <c r="M71" s="5" t="n">
        <f aca="false">I71+L71</f>
        <v>90.4985561418575</v>
      </c>
      <c r="N71" s="5" t="n">
        <f aca="false">J71+L71</f>
        <v>7727.20918542714</v>
      </c>
      <c r="O71" s="5" t="n">
        <f aca="false">(1.000001018*(1-K71*K71))/(1+K71*COS(RADIANS(N71)))</f>
        <v>1.0162727485732</v>
      </c>
      <c r="P71" s="5" t="n">
        <f aca="false">M71-0.00569-0.00478*SIN(RADIANS(125.04-1934.136*G71))</f>
        <v>90.4880867196036</v>
      </c>
      <c r="Q71" s="5" t="n">
        <f aca="false">23+(26+((21.448-G71*(46.815+G71*(0.00059-G71*0.001813))))/60)/60</f>
        <v>23.4366290669348</v>
      </c>
      <c r="R71" s="5" t="n">
        <f aca="false">Q71+0.00256*COS(RADIANS(125.04-1934.136*G71))</f>
        <v>23.4366688681545</v>
      </c>
      <c r="S71" s="5" t="n">
        <f aca="false">DEGREES(ATAN2(COS(RADIANS(P71)),COS(RADIANS(R71))*SIN(RADIANS(P71))))</f>
        <v>90.5319720538382</v>
      </c>
      <c r="T71" s="5" t="n">
        <f aca="false">DEGREES(ASIN(SIN(RADIANS(R71))*SIN(RADIANS(P71))))</f>
        <v>23.4357676601539</v>
      </c>
      <c r="U71" s="5" t="n">
        <f aca="false">TAN(RADIANS(R71/2))*TAN(RADIANS(R71/2))</f>
        <v>0.0430246271011903</v>
      </c>
      <c r="V71" s="5" t="n">
        <f aca="false">4*DEGREES(U71*SIN(2*RADIANS(I71))-2*K71*SIN(RADIANS(J71))+4*K71*U71*SIN(RADIANS(J71))*COS(2*RADIANS(I71))-0.5*U71*U71*SIN(4*RADIANS(I71))-1.25*K71*K71*SIN(2*RADIANS(J71)))</f>
        <v>-1.89058993666902</v>
      </c>
      <c r="W71" s="5" t="n">
        <f aca="false">DEGREES(ACOS(COS(RADIANS(90.833))/(COS(RADIANS(dados!$B$4))*COS(RADIANS(T71)))-TAN(RADIANS(dados!$B$4))*TAN(RADIANS(T71))))</f>
        <v>76.5692167347685</v>
      </c>
      <c r="X71" s="21" t="n">
        <f aca="false">(720-4*dados!$B$5-V71+dados!$B$6*60)/1440</f>
        <v>0.518618465233798</v>
      </c>
      <c r="Y71" s="21" t="n">
        <f aca="false">X71-W71*4/1440</f>
        <v>0.3059261965261</v>
      </c>
      <c r="Z71" s="21" t="n">
        <f aca="false">X71+W71*4/1440</f>
        <v>0.731310733941482</v>
      </c>
      <c r="AA71" s="24" t="n">
        <f aca="false">8*W71</f>
        <v>612.553733878148</v>
      </c>
      <c r="AB71" s="5" t="n">
        <f aca="false">MOD(E71*1440+V71+4*dados!$B$5-60*dados!$B$6,1440)</f>
        <v>393.189410063331</v>
      </c>
      <c r="AC71" s="5" t="n">
        <f aca="false">IF(AB71/4&lt;0,AB71/4+180,AB71/4-180)</f>
        <v>-81.7026474841672</v>
      </c>
      <c r="AD71" s="5" t="n">
        <f aca="false">DEGREES(ACOS(SIN(RADIANS(dados!$B$4))*SIN(RADIANS(T71))+COS(RADIANS(dados!$B$4))*COS(RADIANS(T71))*COS(RADIANS(AC71))))</f>
        <v>94.8420165144113</v>
      </c>
      <c r="AE71" s="5" t="n">
        <f aca="false">90-AD71</f>
        <v>-4.84201651441128</v>
      </c>
      <c r="AF71" s="5" t="n">
        <f aca="false">IF(AE71&gt;85,0,IF(AE71&gt;5,58.1/TAN(RADIANS(AE71))-0.07/POWER(TAN(RADIANS(AE71)),3)+0.000086/POWER(TAN(RADIANS(AE71)),5),IF(AE71&gt;-0.575,1735+AE71*(-518.2+AE71*(103.4+AE71*(-12.79+AE71*0.711))),-20.772/TAN(RADIANS(AE71)))))/3600</f>
        <v>0.0681140293953408</v>
      </c>
      <c r="AG71" s="5" t="n">
        <f aca="false">AE71+AF71</f>
        <v>-4.77390248501594</v>
      </c>
      <c r="AH71" s="5" t="n">
        <f aca="false">IF(AC71&gt;0,MOD(DEGREES(ACOS(((SIN(RADIANS(dados!$B$4))*COS(RADIANS(AD71)))-SIN(RADIANS(T71)))/(COS(RADIANS(dados!$B$4))*SIN(RADIANS(AD71)))))+180,360),MOD(540-DEGREES(ACOS(((SIN(RADIANS(dados!$B$4))*COS(RADIANS(AD71)))-SIN(RADIANS(T71)))/(COS(RADIANS(dados!$B$4))*SIN(RADIANS(AD71))))),360))</f>
        <v>65.6653418891348</v>
      </c>
      <c r="AI71" s="5" t="n">
        <f aca="false">TAN(RADIANS(AG71))</f>
        <v>-0.0835136643140592</v>
      </c>
      <c r="AJ71" s="5" t="n">
        <f aca="false">dados!$B$20/calculos!AI71</f>
        <v>-12.5841933691091</v>
      </c>
      <c r="AK71" s="5" t="n">
        <f aca="false">AJ71*COS(RADIANS(180-AG71))</f>
        <v>12.5405371675555</v>
      </c>
      <c r="AL71" s="5" t="n">
        <f aca="false">ABS(AK71)</f>
        <v>12.5405371675555</v>
      </c>
      <c r="AM71" s="5" t="n">
        <f aca="false">IF((E71&gt;Y71)*AND(E71&lt;Z71),AL71,0)</f>
        <v>0</v>
      </c>
      <c r="AN71" s="21" t="n">
        <f aca="false">E71</f>
        <v>0.291666666666667</v>
      </c>
    </row>
    <row r="72" customFormat="false" ht="15" hidden="false" customHeight="false" outlineLevel="0" collapsed="false">
      <c r="D72" s="20" t="n">
        <f aca="false">dados!$B$7</f>
        <v>44003</v>
      </c>
      <c r="E72" s="21" t="n">
        <f aca="false">E71+0.1/24</f>
        <v>0.295833333333333</v>
      </c>
      <c r="F72" s="22" t="n">
        <f aca="false">D72+2415018.5+E72-dados!$B$6/24</f>
        <v>2459021.92083333</v>
      </c>
      <c r="G72" s="23" t="n">
        <f aca="false">(F72-2451545)/36525</f>
        <v>0.204706935888662</v>
      </c>
      <c r="I72" s="5" t="n">
        <f aca="false">MOD(280.46646+G72*(36000.76983 + G72*0.0003032),360)</f>
        <v>90.0737542378765</v>
      </c>
      <c r="J72" s="5" t="n">
        <f aca="false">357.52911+G72*(35999.05029 - 0.0001537*G72)</f>
        <v>7726.78438332698</v>
      </c>
      <c r="K72" s="5" t="n">
        <f aca="false">0.016708634-G72*(0.000042037+0.0000001267*G72)</f>
        <v>0.0167000234251815</v>
      </c>
      <c r="L72" s="5" t="n">
        <f aca="false">SIN(RADIANS(J72))*(1.914602-G72*(0.004817+0.000014*G72))+SIN(RADIANS(2*J72))*(0.019993-0.000101*G72)+SIN(RADIANS(3*J72))*0.000289</f>
        <v>0.428777759294045</v>
      </c>
      <c r="M72" s="5" t="n">
        <f aca="false">I72+L72</f>
        <v>90.5025319971706</v>
      </c>
      <c r="N72" s="5" t="n">
        <f aca="false">J72+L72</f>
        <v>7727.21316108627</v>
      </c>
      <c r="O72" s="5" t="n">
        <f aca="false">(1.000001018*(1-K72*K72))/(1+K72*COS(RADIANS(N72)))</f>
        <v>1.01627301356545</v>
      </c>
      <c r="P72" s="5" t="n">
        <f aca="false">M72-0.00569-0.00478*SIN(RADIANS(125.04-1934.136*G72))</f>
        <v>90.4920625752028</v>
      </c>
      <c r="Q72" s="5" t="n">
        <f aca="false">23+(26+((21.448-G72*(46.815+G72*(0.00059-G72*0.001813))))/60)/60</f>
        <v>23.4366290654513</v>
      </c>
      <c r="R72" s="5" t="n">
        <f aca="false">Q72+0.00256*COS(RADIANS(125.04-1934.136*G72))</f>
        <v>23.4366688765281</v>
      </c>
      <c r="S72" s="5" t="n">
        <f aca="false">DEGREES(ATAN2(COS(RADIANS(P72)),COS(RADIANS(R72))*SIN(RADIANS(P72))))</f>
        <v>90.5363053506417</v>
      </c>
      <c r="T72" s="5" t="n">
        <f aca="false">DEGREES(ASIN(SIN(RADIANS(R72))*SIN(RADIANS(P72))))</f>
        <v>23.4357529267543</v>
      </c>
      <c r="U72" s="5" t="n">
        <f aca="false">TAN(RADIANS(R72/2))*TAN(RADIANS(R72/2))</f>
        <v>0.0430246271328091</v>
      </c>
      <c r="V72" s="5" t="n">
        <f aca="false">4*DEGREES(U72*SIN(2*RADIANS(I72))-2*K72*SIN(RADIANS(J72))+4*K72*U72*SIN(RADIANS(J72))*COS(2*RADIANS(I72))-0.5*U72*U72*SIN(4*RADIANS(I72))-1.25*K72*K72*SIN(2*RADIANS(J72)))</f>
        <v>-1.89149444414821</v>
      </c>
      <c r="W72" s="5" t="n">
        <f aca="false">DEGREES(ACOS(COS(RADIANS(90.833))/(COS(RADIANS(dados!$B$4))*COS(RADIANS(T72)))-TAN(RADIANS(dados!$B$4))*TAN(RADIANS(T72))))</f>
        <v>76.5692270159941</v>
      </c>
      <c r="X72" s="21" t="n">
        <f aca="false">(720-4*dados!$B$5-V72+dados!$B$6*60)/1440</f>
        <v>0.518619093363992</v>
      </c>
      <c r="Y72" s="21" t="n">
        <f aca="false">X72-W72*4/1440</f>
        <v>0.305926796097338</v>
      </c>
      <c r="Z72" s="21" t="n">
        <f aca="false">X72+W72*4/1440</f>
        <v>0.731311390630637</v>
      </c>
      <c r="AA72" s="24" t="n">
        <f aca="false">8*W72</f>
        <v>612.553816127953</v>
      </c>
      <c r="AB72" s="5" t="n">
        <f aca="false">MOD(E72*1440+V72+4*dados!$B$5-60*dados!$B$6,1440)</f>
        <v>399.188505555852</v>
      </c>
      <c r="AC72" s="5" t="n">
        <f aca="false">IF(AB72/4&lt;0,AB72/4+180,AB72/4-180)</f>
        <v>-80.202873611037</v>
      </c>
      <c r="AD72" s="5" t="n">
        <f aca="false">DEGREES(ACOS(SIN(RADIANS(dados!$B$4))*SIN(RADIANS(T72))+COS(RADIANS(dados!$B$4))*COS(RADIANS(T72))*COS(RADIANS(AC72))))</f>
        <v>93.6622598471008</v>
      </c>
      <c r="AE72" s="5" t="n">
        <f aca="false">90-AD72</f>
        <v>-3.66225984710081</v>
      </c>
      <c r="AF72" s="5" t="n">
        <f aca="false">IF(AE72&gt;85,0,IF(AE72&gt;5,58.1/TAN(RADIANS(AE72))-0.07/POWER(TAN(RADIANS(AE72)),3)+0.000086/POWER(TAN(RADIANS(AE72)),5),IF(AE72&gt;-0.575,1735+AE72*(-518.2+AE72*(103.4+AE72*(-12.79+AE72*0.711))),-20.772/TAN(RADIANS(AE72)))))/3600</f>
        <v>0.0901482454125209</v>
      </c>
      <c r="AG72" s="5" t="n">
        <f aca="false">AE72+AF72</f>
        <v>-3.57211160168829</v>
      </c>
      <c r="AH72" s="5" t="n">
        <f aca="false">IF(AC72&gt;0,MOD(DEGREES(ACOS(((SIN(RADIANS(dados!$B$4))*COS(RADIANS(AD72)))-SIN(RADIANS(T72)))/(COS(RADIANS(dados!$B$4))*SIN(RADIANS(AD72)))))+180,360),MOD(540-DEGREES(ACOS(((SIN(RADIANS(dados!$B$4))*COS(RADIANS(AD72)))-SIN(RADIANS(T72)))/(COS(RADIANS(dados!$B$4))*SIN(RADIANS(AD72))))),360))</f>
        <v>64.9550822964594</v>
      </c>
      <c r="AI72" s="5" t="n">
        <f aca="false">TAN(RADIANS(AG72))</f>
        <v>-0.0624260111471802</v>
      </c>
      <c r="AJ72" s="5" t="n">
        <f aca="false">dados!$B$20/calculos!AI72</f>
        <v>-16.8351634419374</v>
      </c>
      <c r="AK72" s="5" t="n">
        <f aca="false">AJ72*COS(RADIANS(180-AG72))</f>
        <v>16.80245563409</v>
      </c>
      <c r="AL72" s="5" t="n">
        <f aca="false">ABS(AK72)</f>
        <v>16.80245563409</v>
      </c>
      <c r="AM72" s="5" t="n">
        <f aca="false">IF((E72&gt;Y72)*AND(E72&lt;Z72),AL72,0)</f>
        <v>0</v>
      </c>
      <c r="AN72" s="21" t="n">
        <f aca="false">E72</f>
        <v>0.295833333333333</v>
      </c>
    </row>
    <row r="73" customFormat="false" ht="15" hidden="false" customHeight="false" outlineLevel="0" collapsed="false">
      <c r="D73" s="20" t="n">
        <f aca="false">dados!$B$7</f>
        <v>44003</v>
      </c>
      <c r="E73" s="21" t="n">
        <f aca="false">E72+0.1/24</f>
        <v>0.3</v>
      </c>
      <c r="F73" s="22" t="n">
        <f aca="false">D73+2415018.5+E73-dados!$B$6/24</f>
        <v>2459021.925</v>
      </c>
      <c r="G73" s="23" t="n">
        <f aca="false">(F73-2451545)/36525</f>
        <v>0.204707049965772</v>
      </c>
      <c r="I73" s="5" t="n">
        <f aca="false">MOD(280.46646+G73*(36000.76983 + G73*0.0003032),360)</f>
        <v>90.0778611016467</v>
      </c>
      <c r="J73" s="5" t="n">
        <f aca="false">357.52911+G73*(35999.05029 - 0.0001537*G73)</f>
        <v>7726.78848999457</v>
      </c>
      <c r="K73" s="5" t="n">
        <f aca="false">0.016708634-G73*(0.000042037+0.0000001267*G73)</f>
        <v>0.0167000234203801</v>
      </c>
      <c r="L73" s="5" t="n">
        <f aca="false">SIN(RADIANS(J73))*(1.914602-G73*(0.004817+0.000014*G73))+SIN(RADIANS(2*J73))*(0.019993-0.000101*G73)+SIN(RADIANS(3*J73))*0.000289</f>
        <v>0.428646748319032</v>
      </c>
      <c r="M73" s="5" t="n">
        <f aca="false">I73+L73</f>
        <v>90.5065078499657</v>
      </c>
      <c r="N73" s="5" t="n">
        <f aca="false">J73+L73</f>
        <v>7727.21713674289</v>
      </c>
      <c r="O73" s="5" t="n">
        <f aca="false">(1.000001018*(1-K73*K73))/(1+K73*COS(RADIANS(N73)))</f>
        <v>1.01627327847666</v>
      </c>
      <c r="P73" s="5" t="n">
        <f aca="false">M73-0.00569-0.00478*SIN(RADIANS(125.04-1934.136*G73))</f>
        <v>90.4960384282843</v>
      </c>
      <c r="Q73" s="5" t="n">
        <f aca="false">23+(26+((21.448-G73*(46.815+G73*(0.00059-G73*0.001813))))/60)/60</f>
        <v>23.4366290639679</v>
      </c>
      <c r="R73" s="5" t="n">
        <f aca="false">Q73+0.00256*COS(RADIANS(125.04-1934.136*G73))</f>
        <v>23.4366688849018</v>
      </c>
      <c r="S73" s="5" t="n">
        <f aca="false">DEGREES(ATAN2(COS(RADIANS(P73)),COS(RADIANS(R73))*SIN(RADIANS(P73))))</f>
        <v>90.5406386437311</v>
      </c>
      <c r="T73" s="5" t="n">
        <f aca="false">DEGREES(ASIN(SIN(RADIANS(R73))*SIN(RADIANS(P73))))</f>
        <v>23.4357380737723</v>
      </c>
      <c r="U73" s="5" t="n">
        <f aca="false">TAN(RADIANS(R73/2))*TAN(RADIANS(R73/2))</f>
        <v>0.0430246271644279</v>
      </c>
      <c r="V73" s="5" t="n">
        <f aca="false">4*DEGREES(U73*SIN(2*RADIANS(I73))-2*K73*SIN(RADIANS(J73))+4*K73*U73*SIN(RADIANS(J73))*COS(2*RADIANS(I73))-0.5*U73*U73*SIN(4*RADIANS(I73))-1.25*K73*K73*SIN(2*RADIANS(J73)))</f>
        <v>-1.89239893882345</v>
      </c>
      <c r="W73" s="5" t="n">
        <f aca="false">DEGREES(ACOS(COS(RADIANS(90.833))/(COS(RADIANS(dados!$B$4))*COS(RADIANS(T73)))-TAN(RADIANS(dados!$B$4))*TAN(RADIANS(T73))))</f>
        <v>76.5692373806637</v>
      </c>
      <c r="X73" s="21" t="n">
        <f aca="false">(720-4*dados!$B$5-V73+dados!$B$6*60)/1440</f>
        <v>0.518619721485294</v>
      </c>
      <c r="Y73" s="21" t="n">
        <f aca="false">X73-W73*4/1440</f>
        <v>0.305927395427894</v>
      </c>
      <c r="Z73" s="21" t="n">
        <f aca="false">X73+W73*4/1440</f>
        <v>0.731312047542685</v>
      </c>
      <c r="AA73" s="24" t="n">
        <f aca="false">8*W73</f>
        <v>612.553899045309</v>
      </c>
      <c r="AB73" s="5" t="n">
        <f aca="false">MOD(E73*1440+V73+4*dados!$B$5-60*dados!$B$6,1440)</f>
        <v>405.187601061177</v>
      </c>
      <c r="AC73" s="5" t="n">
        <f aca="false">IF(AB73/4&lt;0,AB73/4+180,AB73/4-180)</f>
        <v>-78.7030997347058</v>
      </c>
      <c r="AD73" s="5" t="n">
        <f aca="false">DEGREES(ACOS(SIN(RADIANS(dados!$B$4))*SIN(RADIANS(T73))+COS(RADIANS(dados!$B$4))*COS(RADIANS(T73))*COS(RADIANS(AC73))))</f>
        <v>92.4893669417195</v>
      </c>
      <c r="AE73" s="5" t="n">
        <f aca="false">90-AD73</f>
        <v>-2.48936694171947</v>
      </c>
      <c r="AF73" s="5" t="n">
        <f aca="false">IF(AE73&gt;85,0,IF(AE73&gt;5,58.1/TAN(RADIANS(AE73))-0.07/POWER(TAN(RADIANS(AE73)),3)+0.000086/POWER(TAN(RADIANS(AE73)),5),IF(AE73&gt;-0.575,1735+AE73*(-518.2+AE73*(103.4+AE73*(-12.79+AE73*0.711))),-20.772/TAN(RADIANS(AE73)))))/3600</f>
        <v>0.132719927236567</v>
      </c>
      <c r="AG73" s="5" t="n">
        <f aca="false">AE73+AF73</f>
        <v>-2.3566470144829</v>
      </c>
      <c r="AH73" s="5" t="n">
        <f aca="false">IF(AC73&gt;0,MOD(DEGREES(ACOS(((SIN(RADIANS(dados!$B$4))*COS(RADIANS(AD73)))-SIN(RADIANS(T73)))/(COS(RADIANS(dados!$B$4))*SIN(RADIANS(AD73)))))+180,360),MOD(540-DEGREES(ACOS(((SIN(RADIANS(dados!$B$4))*COS(RADIANS(AD73)))-SIN(RADIANS(T73)))/(COS(RADIANS(dados!$B$4))*SIN(RADIANS(AD73))))),360))</f>
        <v>64.2344303520371</v>
      </c>
      <c r="AI73" s="5" t="n">
        <f aca="false">TAN(RADIANS(AG73))</f>
        <v>-0.0411544604215807</v>
      </c>
      <c r="AJ73" s="5" t="n">
        <f aca="false">dados!$B$20/calculos!AI73</f>
        <v>-25.5367726833294</v>
      </c>
      <c r="AK73" s="5" t="n">
        <f aca="false">AJ73*COS(RADIANS(180-AG73))</f>
        <v>25.5151744316948</v>
      </c>
      <c r="AL73" s="5" t="n">
        <f aca="false">ABS(AK73)</f>
        <v>25.5151744316948</v>
      </c>
      <c r="AM73" s="5" t="n">
        <f aca="false">IF((E73&gt;Y73)*AND(E73&lt;Z73),AL73,0)</f>
        <v>0</v>
      </c>
      <c r="AN73" s="21" t="n">
        <f aca="false">E73</f>
        <v>0.3</v>
      </c>
    </row>
    <row r="74" customFormat="false" ht="15" hidden="false" customHeight="false" outlineLevel="0" collapsed="false">
      <c r="D74" s="20" t="n">
        <f aca="false">dados!$B$7</f>
        <v>44003</v>
      </c>
      <c r="E74" s="21" t="n">
        <f aca="false">E73+0.1/24</f>
        <v>0.304166666666667</v>
      </c>
      <c r="F74" s="22" t="n">
        <f aca="false">D74+2415018.5+E74-dados!$B$6/24</f>
        <v>2459021.92916667</v>
      </c>
      <c r="G74" s="23" t="n">
        <f aca="false">(F74-2451545)/36525</f>
        <v>0.204707164042894</v>
      </c>
      <c r="I74" s="5" t="n">
        <f aca="false">MOD(280.46646+G74*(36000.76983 + G74*0.0003032),360)</f>
        <v>90.0819679658762</v>
      </c>
      <c r="J74" s="5" t="n">
        <f aca="false">357.52911+G74*(35999.05029 - 0.0001537*G74)</f>
        <v>7726.79259666261</v>
      </c>
      <c r="K74" s="5" t="n">
        <f aca="false">0.016708634-G74*(0.000042037+0.0000001267*G74)</f>
        <v>0.0167000234155787</v>
      </c>
      <c r="L74" s="5" t="n">
        <f aca="false">SIN(RADIANS(J74))*(1.914602-G74*(0.004817+0.000014*G74))+SIN(RADIANS(2*J74))*(0.019993-0.000101*G74)+SIN(RADIANS(3*J74))*0.000289</f>
        <v>0.428515735256707</v>
      </c>
      <c r="M74" s="5" t="n">
        <f aca="false">I74+L74</f>
        <v>90.5104837011329</v>
      </c>
      <c r="N74" s="5" t="n">
        <f aca="false">J74+L74</f>
        <v>7727.22111239787</v>
      </c>
      <c r="O74" s="5" t="n">
        <f aca="false">(1.000001018*(1-K74*K74))/(1+K74*COS(RADIANS(N74)))</f>
        <v>1.01627354330689</v>
      </c>
      <c r="P74" s="5" t="n">
        <f aca="false">M74-0.00569-0.00478*SIN(RADIANS(125.04-1934.136*G74))</f>
        <v>90.5000142797378</v>
      </c>
      <c r="Q74" s="5" t="n">
        <f aca="false">23+(26+((21.448-G74*(46.815+G74*(0.00059-G74*0.001813))))/60)/60</f>
        <v>23.4366290624844</v>
      </c>
      <c r="R74" s="5" t="n">
        <f aca="false">Q74+0.00256*COS(RADIANS(125.04-1934.136*G74))</f>
        <v>23.4366688932754</v>
      </c>
      <c r="S74" s="5" t="n">
        <f aca="false">DEGREES(ATAN2(COS(RADIANS(P74)),COS(RADIANS(R74))*SIN(RADIANS(P74))))</f>
        <v>90.5449719340684</v>
      </c>
      <c r="T74" s="5" t="n">
        <f aca="false">DEGREES(ASIN(SIN(RADIANS(R74))*SIN(RADIANS(P74))))</f>
        <v>23.435723101205</v>
      </c>
      <c r="U74" s="5" t="n">
        <f aca="false">TAN(RADIANS(R74/2))*TAN(RADIANS(R74/2))</f>
        <v>0.0430246271960467</v>
      </c>
      <c r="V74" s="5" t="n">
        <f aca="false">4*DEGREES(U74*SIN(2*RADIANS(I74))-2*K74*SIN(RADIANS(J74))+4*K74*U74*SIN(RADIANS(J74))*COS(2*RADIANS(I74))-0.5*U74*U74*SIN(4*RADIANS(I74))-1.25*K74*K74*SIN(2*RADIANS(J74)))</f>
        <v>-1.89330342086842</v>
      </c>
      <c r="W74" s="5" t="n">
        <f aca="false">DEGREES(ACOS(COS(RADIANS(90.833))/(COS(RADIANS(dados!$B$4))*COS(RADIANS(T74)))-TAN(RADIANS(dados!$B$4))*TAN(RADIANS(T74))))</f>
        <v>76.5692478287793</v>
      </c>
      <c r="X74" s="21" t="n">
        <f aca="false">(720-4*dados!$B$5-V74+dados!$B$6*60)/1440</f>
        <v>0.518620349597825</v>
      </c>
      <c r="Y74" s="21" t="n">
        <f aca="false">X74-W74*4/1440</f>
        <v>0.305927994517882</v>
      </c>
      <c r="Z74" s="21" t="n">
        <f aca="false">X74+W74*4/1440</f>
        <v>0.731312704677766</v>
      </c>
      <c r="AA74" s="24" t="n">
        <f aca="false">8*W74</f>
        <v>612.553982630234</v>
      </c>
      <c r="AB74" s="5" t="n">
        <f aca="false">MOD(E74*1440+V74+4*dados!$B$5-60*dados!$B$6,1440)</f>
        <v>411.186696579132</v>
      </c>
      <c r="AC74" s="5" t="n">
        <f aca="false">IF(AB74/4&lt;0,AB74/4+180,AB74/4-180)</f>
        <v>-77.203325855217</v>
      </c>
      <c r="AD74" s="5" t="n">
        <f aca="false">DEGREES(ACOS(SIN(RADIANS(dados!$B$4))*SIN(RADIANS(T74))+COS(RADIANS(dados!$B$4))*COS(RADIANS(T74))*COS(RADIANS(AC74))))</f>
        <v>91.3236268844264</v>
      </c>
      <c r="AE74" s="5" t="n">
        <f aca="false">90-AD74</f>
        <v>-1.32362688442636</v>
      </c>
      <c r="AF74" s="5" t="n">
        <f aca="false">IF(AE74&gt;85,0,IF(AE74&gt;5,58.1/TAN(RADIANS(AE74))-0.07/POWER(TAN(RADIANS(AE74)),3)+0.000086/POWER(TAN(RADIANS(AE74)),5),IF(AE74&gt;-0.575,1735+AE74*(-518.2+AE74*(103.4+AE74*(-12.79+AE74*0.711))),-20.772/TAN(RADIANS(AE74)))))/3600</f>
        <v>0.249721305886676</v>
      </c>
      <c r="AG74" s="5" t="n">
        <f aca="false">AE74+AF74</f>
        <v>-1.07390557853968</v>
      </c>
      <c r="AH74" s="5" t="n">
        <f aca="false">IF(AC74&gt;0,MOD(DEGREES(ACOS(((SIN(RADIANS(dados!$B$4))*COS(RADIANS(AD74)))-SIN(RADIANS(T74)))/(COS(RADIANS(dados!$B$4))*SIN(RADIANS(AD74)))))+180,360),MOD(540-DEGREES(ACOS(((SIN(RADIANS(dados!$B$4))*COS(RADIANS(AD74)))-SIN(RADIANS(T74)))/(COS(RADIANS(dados!$B$4))*SIN(RADIANS(AD74))))),360))</f>
        <v>63.5028807078892</v>
      </c>
      <c r="AI74" s="5" t="n">
        <f aca="false">TAN(RADIANS(AG74))</f>
        <v>-0.0187453833812474</v>
      </c>
      <c r="AJ74" s="5" t="n">
        <f aca="false">dados!$B$20/calculos!AI74</f>
        <v>-56.0645829064421</v>
      </c>
      <c r="AK74" s="5" t="n">
        <f aca="false">AJ74*COS(RADIANS(180-AG74))</f>
        <v>56.0547352516159</v>
      </c>
      <c r="AL74" s="5" t="n">
        <f aca="false">ABS(AK74)</f>
        <v>56.0547352516159</v>
      </c>
      <c r="AM74" s="5" t="n">
        <f aca="false">IF((E74&gt;Y74)*AND(E74&lt;Z74),AL74,0)</f>
        <v>0</v>
      </c>
      <c r="AN74" s="21" t="n">
        <f aca="false">E74</f>
        <v>0.304166666666667</v>
      </c>
    </row>
    <row r="75" customFormat="false" ht="15" hidden="false" customHeight="false" outlineLevel="0" collapsed="false">
      <c r="D75" s="20" t="n">
        <f aca="false">dados!$B$7</f>
        <v>44003</v>
      </c>
      <c r="E75" s="21" t="n">
        <f aca="false">E74+0.1/24</f>
        <v>0.308333333333333</v>
      </c>
      <c r="F75" s="22" t="n">
        <f aca="false">D75+2415018.5+E75-dados!$B$6/24</f>
        <v>2459021.93333333</v>
      </c>
      <c r="G75" s="23" t="n">
        <f aca="false">(F75-2451545)/36525</f>
        <v>0.204707278120003</v>
      </c>
      <c r="I75" s="5" t="n">
        <f aca="false">MOD(280.46646+G75*(36000.76983 + G75*0.0003032),360)</f>
        <v>90.0860748296445</v>
      </c>
      <c r="J75" s="5" t="n">
        <f aca="false">357.52911+G75*(35999.05029 - 0.0001537*G75)</f>
        <v>7726.7967033302</v>
      </c>
      <c r="K75" s="5" t="n">
        <f aca="false">0.016708634-G75*(0.000042037+0.0000001267*G75)</f>
        <v>0.0167000234107773</v>
      </c>
      <c r="L75" s="5" t="n">
        <f aca="false">SIN(RADIANS(J75))*(1.914602-G75*(0.004817+0.000014*G75))+SIN(RADIANS(2*J75))*(0.019993-0.000101*G75)+SIN(RADIANS(3*J75))*0.000289</f>
        <v>0.428384720137162</v>
      </c>
      <c r="M75" s="5" t="n">
        <f aca="false">I75+L75</f>
        <v>90.5144595497817</v>
      </c>
      <c r="N75" s="5" t="n">
        <f aca="false">J75+L75</f>
        <v>7727.22508805034</v>
      </c>
      <c r="O75" s="5" t="n">
        <f aca="false">(1.000001018*(1-K75*K75))/(1+K75*COS(RADIANS(N75)))</f>
        <v>1.01627380805607</v>
      </c>
      <c r="P75" s="5" t="n">
        <f aca="false">M75-0.00569-0.00478*SIN(RADIANS(125.04-1934.136*G75))</f>
        <v>90.503990128673</v>
      </c>
      <c r="Q75" s="5" t="n">
        <f aca="false">23+(26+((21.448-G75*(46.815+G75*(0.00059-G75*0.001813))))/60)/60</f>
        <v>23.4366290610009</v>
      </c>
      <c r="R75" s="5" t="n">
        <f aca="false">Q75+0.00256*COS(RADIANS(125.04-1934.136*G75))</f>
        <v>23.4366689016491</v>
      </c>
      <c r="S75" s="5" t="n">
        <f aca="false">DEGREES(ATAN2(COS(RADIANS(P75)),COS(RADIANS(R75))*SIN(RADIANS(P75))))</f>
        <v>90.5493052206753</v>
      </c>
      <c r="T75" s="5" t="n">
        <f aca="false">DEGREES(ASIN(SIN(RADIANS(R75))*SIN(RADIANS(P75))))</f>
        <v>23.4357080090559</v>
      </c>
      <c r="U75" s="5" t="n">
        <f aca="false">TAN(RADIANS(R75/2))*TAN(RADIANS(R75/2))</f>
        <v>0.0430246272276654</v>
      </c>
      <c r="V75" s="5" t="n">
        <f aca="false">4*DEGREES(U75*SIN(2*RADIANS(I75))-2*K75*SIN(RADIANS(J75))+4*K75*U75*SIN(RADIANS(J75))*COS(2*RADIANS(I75))-0.5*U75*U75*SIN(4*RADIANS(I75))-1.25*K75*K75*SIN(2*RADIANS(J75)))</f>
        <v>-1.89420789005235</v>
      </c>
      <c r="W75" s="5" t="n">
        <f aca="false">DEGREES(ACOS(COS(RADIANS(90.833))/(COS(RADIANS(dados!$B$4))*COS(RADIANS(T75)))-TAN(RADIANS(dados!$B$4))*TAN(RADIANS(T75))))</f>
        <v>76.5692583603382</v>
      </c>
      <c r="X75" s="21" t="n">
        <f aca="false">(720-4*dados!$B$5-V75+dados!$B$6*60)/1440</f>
        <v>0.518620977701425</v>
      </c>
      <c r="Y75" s="21" t="n">
        <f aca="false">X75-W75*4/1440</f>
        <v>0.305928593367141</v>
      </c>
      <c r="Z75" s="21" t="n">
        <f aca="false">X75+W75*4/1440</f>
        <v>0.731313362035695</v>
      </c>
      <c r="AA75" s="24" t="n">
        <f aca="false">8*W75</f>
        <v>612.554066882706</v>
      </c>
      <c r="AB75" s="5" t="n">
        <f aca="false">MOD(E75*1440+V75+4*dados!$B$5-60*dados!$B$6,1440)</f>
        <v>417.185792109948</v>
      </c>
      <c r="AC75" s="5" t="n">
        <f aca="false">IF(AB75/4&lt;0,AB75/4+180,AB75/4-180)</f>
        <v>-75.7035519725131</v>
      </c>
      <c r="AD75" s="5" t="n">
        <f aca="false">DEGREES(ACOS(SIN(RADIANS(dados!$B$4))*SIN(RADIANS(T75))+COS(RADIANS(dados!$B$4))*COS(RADIANS(T75))*COS(RADIANS(AC75))))</f>
        <v>90.1653410860404</v>
      </c>
      <c r="AE75" s="5" t="n">
        <f aca="false">90-AD75</f>
        <v>-0.165341086040371</v>
      </c>
      <c r="AF75" s="5" t="n">
        <f aca="false">IF(AE75&gt;85,0,IF(AE75&gt;5,58.1/TAN(RADIANS(AE75))-0.07/POWER(TAN(RADIANS(AE75)),3)+0.000086/POWER(TAN(RADIANS(AE75)),5),IF(AE75&gt;-0.575,1735+AE75*(-518.2+AE75*(103.4+AE75*(-12.79+AE75*0.711))),-20.772/TAN(RADIANS(AE75)))))/3600</f>
        <v>0.506545780289024</v>
      </c>
      <c r="AG75" s="5" t="n">
        <f aca="false">AE75+AF75</f>
        <v>0.341204694248653</v>
      </c>
      <c r="AH75" s="5" t="n">
        <f aca="false">IF(AC75&gt;0,MOD(DEGREES(ACOS(((SIN(RADIANS(dados!$B$4))*COS(RADIANS(AD75)))-SIN(RADIANS(T75)))/(COS(RADIANS(dados!$B$4))*SIN(RADIANS(AD75)))))+180,360),MOD(540-DEGREES(ACOS(((SIN(RADIANS(dados!$B$4))*COS(RADIANS(AD75)))-SIN(RADIANS(T75)))/(COS(RADIANS(dados!$B$4))*SIN(RADIANS(AD75))))),360))</f>
        <v>62.7599201563452</v>
      </c>
      <c r="AI75" s="5" t="n">
        <f aca="false">TAN(RADIANS(AG75))</f>
        <v>0.00595521573617192</v>
      </c>
      <c r="AJ75" s="5" t="n">
        <f aca="false">dados!$B$20/calculos!AI75</f>
        <v>176.475907381073</v>
      </c>
      <c r="AK75" s="5" t="n">
        <f aca="false">AJ75*COS(RADIANS(180-AG75))</f>
        <v>-176.472778141062</v>
      </c>
      <c r="AL75" s="5" t="n">
        <f aca="false">ABS(AK75)</f>
        <v>176.472778141062</v>
      </c>
      <c r="AM75" s="5" t="n">
        <f aca="false">IF((E75&gt;Y75)*AND(E75&lt;Z75),AL75,0)</f>
        <v>176.472778141062</v>
      </c>
      <c r="AN75" s="21" t="n">
        <f aca="false">E75</f>
        <v>0.308333333333333</v>
      </c>
    </row>
    <row r="76" customFormat="false" ht="15" hidden="false" customHeight="false" outlineLevel="0" collapsed="false">
      <c r="D76" s="20" t="n">
        <f aca="false">dados!$B$7</f>
        <v>44003</v>
      </c>
      <c r="E76" s="21" t="n">
        <f aca="false">E75+0.1/24</f>
        <v>0.3125</v>
      </c>
      <c r="F76" s="22" t="n">
        <f aca="false">D76+2415018.5+E76-dados!$B$6/24</f>
        <v>2459021.9375</v>
      </c>
      <c r="G76" s="23" t="n">
        <f aca="false">(F76-2451545)/36525</f>
        <v>0.204707392197125</v>
      </c>
      <c r="I76" s="5" t="n">
        <f aca="false">MOD(280.46646+G76*(36000.76983 + G76*0.0003032),360)</f>
        <v>90.090181693874</v>
      </c>
      <c r="J76" s="5" t="n">
        <f aca="false">357.52911+G76*(35999.05029 - 0.0001537*G76)</f>
        <v>7726.80080999825</v>
      </c>
      <c r="K76" s="5" t="n">
        <f aca="false">0.016708634-G76*(0.000042037+0.0000001267*G76)</f>
        <v>0.016700023405976</v>
      </c>
      <c r="L76" s="5" t="n">
        <f aca="false">SIN(RADIANS(J76))*(1.914602-G76*(0.004817+0.000014*G76))+SIN(RADIANS(2*J76))*(0.019993-0.000101*G76)+SIN(RADIANS(3*J76))*0.000289</f>
        <v>0.428253702931523</v>
      </c>
      <c r="M76" s="5" t="n">
        <f aca="false">I76+L76</f>
        <v>90.5184353968055</v>
      </c>
      <c r="N76" s="5" t="n">
        <f aca="false">J76+L76</f>
        <v>7727.22906370118</v>
      </c>
      <c r="O76" s="5" t="n">
        <f aca="false">(1.000001018*(1-K76*K76))/(1+K76*COS(RADIANS(N76)))</f>
        <v>1.01627407272428</v>
      </c>
      <c r="P76" s="5" t="n">
        <f aca="false">M76-0.00569-0.00478*SIN(RADIANS(125.04-1934.136*G76))</f>
        <v>90.5079659759834</v>
      </c>
      <c r="Q76" s="5" t="n">
        <f aca="false">23+(26+((21.448-G76*(46.815+G76*(0.00059-G76*0.001813))))/60)/60</f>
        <v>23.4366290595174</v>
      </c>
      <c r="R76" s="5" t="n">
        <f aca="false">Q76+0.00256*COS(RADIANS(125.04-1934.136*G76))</f>
        <v>23.4366689100227</v>
      </c>
      <c r="S76" s="5" t="n">
        <f aca="false">DEGREES(ATAN2(COS(RADIANS(P76)),COS(RADIANS(R76))*SIN(RADIANS(P76))))</f>
        <v>90.5536385045178</v>
      </c>
      <c r="T76" s="5" t="n">
        <f aca="false">DEGREES(ASIN(SIN(RADIANS(R76))*SIN(RADIANS(P76))))</f>
        <v>23.4356927973221</v>
      </c>
      <c r="U76" s="5" t="n">
        <f aca="false">TAN(RADIANS(R76/2))*TAN(RADIANS(R76/2))</f>
        <v>0.0430246272592842</v>
      </c>
      <c r="V76" s="5" t="n">
        <f aca="false">4*DEGREES(U76*SIN(2*RADIANS(I76))-2*K76*SIN(RADIANS(J76))+4*K76*U76*SIN(RADIANS(J76))*COS(2*RADIANS(I76))-0.5*U76*U76*SIN(4*RADIANS(I76))-1.25*K76*K76*SIN(2*RADIANS(J76)))</f>
        <v>-1.89511234654954</v>
      </c>
      <c r="W76" s="5" t="n">
        <f aca="false">DEGREES(ACOS(COS(RADIANS(90.833))/(COS(RADIANS(dados!$B$4))*COS(RADIANS(T76)))-TAN(RADIANS(dados!$B$4))*TAN(RADIANS(T76))))</f>
        <v>76.5692689753427</v>
      </c>
      <c r="X76" s="21" t="n">
        <f aca="false">(720-4*dados!$B$5-V76+dados!$B$6*60)/1440</f>
        <v>0.518621605796215</v>
      </c>
      <c r="Y76" s="21" t="n">
        <f aca="false">X76-W76*4/1440</f>
        <v>0.30592919197581</v>
      </c>
      <c r="Z76" s="21" t="n">
        <f aca="false">X76+W76*4/1440</f>
        <v>0.731314019616609</v>
      </c>
      <c r="AA76" s="24" t="n">
        <f aca="false">8*W76</f>
        <v>612.554151802742</v>
      </c>
      <c r="AB76" s="5" t="n">
        <f aca="false">MOD(E76*1440+V76+4*dados!$B$5-60*dados!$B$6,1440)</f>
        <v>423.184887653451</v>
      </c>
      <c r="AC76" s="5" t="n">
        <f aca="false">IF(AB76/4&lt;0,AB76/4+180,AB76/4-180)</f>
        <v>-74.2037780866373</v>
      </c>
      <c r="AD76" s="5" t="n">
        <f aca="false">DEGREES(ACOS(SIN(RADIANS(dados!$B$4))*SIN(RADIANS(T76))+COS(RADIANS(dados!$B$4))*COS(RADIANS(T76))*COS(RADIANS(AC76))))</f>
        <v>89.0148238885819</v>
      </c>
      <c r="AE76" s="5" t="n">
        <f aca="false">90-AD76</f>
        <v>0.985176111418085</v>
      </c>
      <c r="AF76" s="5" t="n">
        <f aca="false">IF(AE76&gt;85,0,IF(AE76&gt;5,58.1/TAN(RADIANS(AE76))-0.07/POWER(TAN(RADIANS(AE76)),3)+0.000086/POWER(TAN(RADIANS(AE76)),5),IF(AE76&gt;-0.575,1735+AE76*(-518.2+AE76*(103.4+AE76*(-12.79+AE76*0.711))),-20.772/TAN(RADIANS(AE76)))))/3600</f>
        <v>0.364799736788465</v>
      </c>
      <c r="AG76" s="5" t="n">
        <f aca="false">AE76+AF76</f>
        <v>1.34997584820655</v>
      </c>
      <c r="AH76" s="5" t="n">
        <f aca="false">IF(AC76&gt;0,MOD(DEGREES(ACOS(((SIN(RADIANS(dados!$B$4))*COS(RADIANS(AD76)))-SIN(RADIANS(T76)))/(COS(RADIANS(dados!$B$4))*SIN(RADIANS(AD76)))))+180,360),MOD(540-DEGREES(ACOS(((SIN(RADIANS(dados!$B$4))*COS(RADIANS(AD76)))-SIN(RADIANS(T76)))/(COS(RADIANS(dados!$B$4))*SIN(RADIANS(AD76))))),360))</f>
        <v>62.0050272407827</v>
      </c>
      <c r="AI76" s="5" t="n">
        <f aca="false">TAN(RADIANS(AG76))</f>
        <v>0.0235658843656484</v>
      </c>
      <c r="AJ76" s="5" t="n">
        <f aca="false">dados!$B$20/calculos!AI76</f>
        <v>44.5963361435713</v>
      </c>
      <c r="AK76" s="5" t="n">
        <f aca="false">AJ76*COS(RADIANS(180-AG76))</f>
        <v>-44.583957991157</v>
      </c>
      <c r="AL76" s="5" t="n">
        <f aca="false">ABS(AK76)</f>
        <v>44.583957991157</v>
      </c>
      <c r="AM76" s="5" t="n">
        <f aca="false">IF((E76&gt;Y76)*AND(E76&lt;Z76),AL76,0)</f>
        <v>44.583957991157</v>
      </c>
      <c r="AN76" s="21" t="n">
        <f aca="false">E76</f>
        <v>0.3125</v>
      </c>
    </row>
    <row r="77" customFormat="false" ht="15" hidden="false" customHeight="false" outlineLevel="0" collapsed="false">
      <c r="D77" s="20" t="n">
        <f aca="false">dados!$B$7</f>
        <v>44003</v>
      </c>
      <c r="E77" s="21" t="n">
        <f aca="false">E76+0.1/24</f>
        <v>0.316666666666667</v>
      </c>
      <c r="F77" s="22" t="n">
        <f aca="false">D77+2415018.5+E77-dados!$B$6/24</f>
        <v>2459021.94166667</v>
      </c>
      <c r="G77" s="23" t="n">
        <f aca="false">(F77-2451545)/36525</f>
        <v>0.204707506274247</v>
      </c>
      <c r="I77" s="5" t="n">
        <f aca="false">MOD(280.46646+G77*(36000.76983 + G77*0.0003032),360)</f>
        <v>90.0942885581035</v>
      </c>
      <c r="J77" s="5" t="n">
        <f aca="false">357.52911+G77*(35999.05029 - 0.0001537*G77)</f>
        <v>7726.8049166663</v>
      </c>
      <c r="K77" s="5" t="n">
        <f aca="false">0.016708634-G77*(0.000042037+0.0000001267*G77)</f>
        <v>0.0167000234011746</v>
      </c>
      <c r="L77" s="5" t="n">
        <f aca="false">SIN(RADIANS(J77))*(1.914602-G77*(0.004817+0.000014*G77))+SIN(RADIANS(2*J77))*(0.019993-0.000101*G77)+SIN(RADIANS(3*J77))*0.000289</f>
        <v>0.428122683655232</v>
      </c>
      <c r="M77" s="5" t="n">
        <f aca="false">I77+L77</f>
        <v>90.5224112417587</v>
      </c>
      <c r="N77" s="5" t="n">
        <f aca="false">J77+L77</f>
        <v>7727.23303934995</v>
      </c>
      <c r="O77" s="5" t="n">
        <f aca="false">(1.000001018*(1-K77*K77))/(1+K77*COS(RADIANS(N77)))</f>
        <v>1.01627433731148</v>
      </c>
      <c r="P77" s="5" t="n">
        <f aca="false">M77-0.00569-0.00478*SIN(RADIANS(125.04-1934.136*G77))</f>
        <v>90.5119418212231</v>
      </c>
      <c r="Q77" s="5" t="n">
        <f aca="false">23+(26+((21.448-G77*(46.815+G77*(0.00059-G77*0.001813))))/60)/60</f>
        <v>23.4366290580339</v>
      </c>
      <c r="R77" s="5" t="n">
        <f aca="false">Q77+0.00256*COS(RADIANS(125.04-1934.136*G77))</f>
        <v>23.4366689183964</v>
      </c>
      <c r="S77" s="5" t="n">
        <f aca="false">DEGREES(ATAN2(COS(RADIANS(P77)),COS(RADIANS(R77))*SIN(RADIANS(P77))))</f>
        <v>90.5579717851022</v>
      </c>
      <c r="T77" s="5" t="n">
        <f aca="false">DEGREES(ASIN(SIN(RADIANS(R77))*SIN(RADIANS(P77))))</f>
        <v>23.4356774660054</v>
      </c>
      <c r="U77" s="5" t="n">
        <f aca="false">TAN(RADIANS(R77/2))*TAN(RADIANS(R77/2))</f>
        <v>0.043024627290903</v>
      </c>
      <c r="V77" s="5" t="n">
        <f aca="false">4*DEGREES(U77*SIN(2*RADIANS(I77))-2*K77*SIN(RADIANS(J77))+4*K77*U77*SIN(RADIANS(J77))*COS(2*RADIANS(I77))-0.5*U77*U77*SIN(4*RADIANS(I77))-1.25*K77*K77*SIN(2*RADIANS(J77)))</f>
        <v>-1.8960167902304</v>
      </c>
      <c r="W77" s="5" t="n">
        <f aca="false">DEGREES(ACOS(COS(RADIANS(90.833))/(COS(RADIANS(dados!$B$4))*COS(RADIANS(T77)))-TAN(RADIANS(dados!$B$4))*TAN(RADIANS(T77))))</f>
        <v>76.5692796737913</v>
      </c>
      <c r="X77" s="21" t="n">
        <f aca="false">(720-4*dados!$B$5-V77+dados!$B$6*60)/1440</f>
        <v>0.518622233882105</v>
      </c>
      <c r="Y77" s="21" t="n">
        <f aca="false">X77-W77*4/1440</f>
        <v>0.305929790343785</v>
      </c>
      <c r="Z77" s="21" t="n">
        <f aca="false">X77+W77*4/1440</f>
        <v>0.731314677420405</v>
      </c>
      <c r="AA77" s="24" t="n">
        <f aca="false">8*W77</f>
        <v>612.55423739033</v>
      </c>
      <c r="AB77" s="5" t="n">
        <f aca="false">MOD(E77*1440+V77+4*dados!$B$5-60*dados!$B$6,1440)</f>
        <v>429.18398320977</v>
      </c>
      <c r="AC77" s="5" t="n">
        <f aca="false">IF(AB77/4&lt;0,AB77/4+180,AB77/4-180)</f>
        <v>-72.7040041975576</v>
      </c>
      <c r="AD77" s="5" t="n">
        <f aca="false">DEGREES(ACOS(SIN(RADIANS(dados!$B$4))*SIN(RADIANS(T77))+COS(RADIANS(dados!$B$4))*COS(RADIANS(T77))*COS(RADIANS(AC77))))</f>
        <v>87.8724031888272</v>
      </c>
      <c r="AE77" s="5" t="n">
        <f aca="false">90-AD77</f>
        <v>2.12759681117282</v>
      </c>
      <c r="AF77" s="5" t="n">
        <f aca="false">IF(AE77&gt;85,0,IF(AE77&gt;5,58.1/TAN(RADIANS(AE77))-0.07/POWER(TAN(RADIANS(AE77)),3)+0.000086/POWER(TAN(RADIANS(AE77)),5),IF(AE77&gt;-0.575,1735+AE77*(-518.2+AE77*(103.4+AE77*(-12.79+AE77*0.711))),-20.772/TAN(RADIANS(AE77)))))/3600</f>
        <v>0.275535055695805</v>
      </c>
      <c r="AG77" s="5" t="n">
        <f aca="false">AE77+AF77</f>
        <v>2.40313186686863</v>
      </c>
      <c r="AH77" s="5" t="n">
        <f aca="false">IF(AC77&gt;0,MOD(DEGREES(ACOS(((SIN(RADIANS(dados!$B$4))*COS(RADIANS(AD77)))-SIN(RADIANS(T77)))/(COS(RADIANS(dados!$B$4))*SIN(RADIANS(AD77)))))+180,360),MOD(540-DEGREES(ACOS(((SIN(RADIANS(dados!$B$4))*COS(RADIANS(AD77)))-SIN(RADIANS(T77)))/(COS(RADIANS(dados!$B$4))*SIN(RADIANS(AD77))))),360))</f>
        <v>61.2376719537314</v>
      </c>
      <c r="AI77" s="5" t="n">
        <f aca="false">TAN(RADIANS(AG77))</f>
        <v>0.0419671755758555</v>
      </c>
      <c r="AJ77" s="5" t="n">
        <f aca="false">dados!$B$20/calculos!AI77</f>
        <v>25.0422404240998</v>
      </c>
      <c r="AK77" s="5" t="n">
        <f aca="false">AJ77*COS(RADIANS(180-AG77))</f>
        <v>-25.020216765942</v>
      </c>
      <c r="AL77" s="5" t="n">
        <f aca="false">ABS(AK77)</f>
        <v>25.020216765942</v>
      </c>
      <c r="AM77" s="5" t="n">
        <f aca="false">IF((E77&gt;Y77)*AND(E77&lt;Z77),AL77,0)</f>
        <v>25.020216765942</v>
      </c>
      <c r="AN77" s="21" t="n">
        <f aca="false">E77</f>
        <v>0.316666666666667</v>
      </c>
    </row>
    <row r="78" customFormat="false" ht="15" hidden="false" customHeight="false" outlineLevel="0" collapsed="false">
      <c r="D78" s="20" t="n">
        <f aca="false">dados!$B$7</f>
        <v>44003</v>
      </c>
      <c r="E78" s="21" t="n">
        <f aca="false">E77+0.1/24</f>
        <v>0.320833333333333</v>
      </c>
      <c r="F78" s="22" t="n">
        <f aca="false">D78+2415018.5+E78-dados!$B$6/24</f>
        <v>2459021.94583333</v>
      </c>
      <c r="G78" s="23" t="n">
        <f aca="false">(F78-2451545)/36525</f>
        <v>0.204707620351357</v>
      </c>
      <c r="I78" s="5" t="n">
        <f aca="false">MOD(280.46646+G78*(36000.76983 + G78*0.0003032),360)</f>
        <v>90.0983954218746</v>
      </c>
      <c r="J78" s="5" t="n">
        <f aca="false">357.52911+G78*(35999.05029 - 0.0001537*G78)</f>
        <v>7726.80902333389</v>
      </c>
      <c r="K78" s="5" t="n">
        <f aca="false">0.016708634-G78*(0.000042037+0.0000001267*G78)</f>
        <v>0.0167000233963732</v>
      </c>
      <c r="L78" s="5" t="n">
        <f aca="false">SIN(RADIANS(J78))*(1.914602-G78*(0.004817+0.000014*G78))+SIN(RADIANS(2*J78))*(0.019993-0.000101*G78)+SIN(RADIANS(3*J78))*0.000289</f>
        <v>0.427991662323525</v>
      </c>
      <c r="M78" s="5" t="n">
        <f aca="false">I78+L78</f>
        <v>90.5263870841981</v>
      </c>
      <c r="N78" s="5" t="n">
        <f aca="false">J78+L78</f>
        <v>7727.23701499621</v>
      </c>
      <c r="O78" s="5" t="n">
        <f aca="false">(1.000001018*(1-K78*K78))/(1+K78*COS(RADIANS(N78)))</f>
        <v>1.01627460181763</v>
      </c>
      <c r="P78" s="5" t="n">
        <f aca="false">M78-0.00569-0.00478*SIN(RADIANS(125.04-1934.136*G78))</f>
        <v>90.5159176639492</v>
      </c>
      <c r="Q78" s="5" t="n">
        <f aca="false">23+(26+((21.448-G78*(46.815+G78*(0.00059-G78*0.001813))))/60)/60</f>
        <v>23.4366290565505</v>
      </c>
      <c r="R78" s="5" t="n">
        <f aca="false">Q78+0.00256*COS(RADIANS(125.04-1934.136*G78))</f>
        <v>23.43666892677</v>
      </c>
      <c r="S78" s="5" t="n">
        <f aca="false">DEGREES(ATAN2(COS(RADIANS(P78)),COS(RADIANS(R78))*SIN(RADIANS(P78))))</f>
        <v>90.5623050619378</v>
      </c>
      <c r="T78" s="5" t="n">
        <f aca="false">DEGREES(ASIN(SIN(RADIANS(R78))*SIN(RADIANS(P78))))</f>
        <v>23.4356620151079</v>
      </c>
      <c r="U78" s="5" t="n">
        <f aca="false">TAN(RADIANS(R78/2))*TAN(RADIANS(R78/2))</f>
        <v>0.0430246273225218</v>
      </c>
      <c r="V78" s="5" t="n">
        <f aca="false">4*DEGREES(U78*SIN(2*RADIANS(I78))-2*K78*SIN(RADIANS(J78))+4*K78*U78*SIN(RADIANS(J78))*COS(2*RADIANS(I78))-0.5*U78*U78*SIN(4*RADIANS(I78))-1.25*K78*K78*SIN(2*RADIANS(J78)))</f>
        <v>-1.89692122096544</v>
      </c>
      <c r="W78" s="5" t="n">
        <f aca="false">DEGREES(ACOS(COS(RADIANS(90.833))/(COS(RADIANS(dados!$B$4))*COS(RADIANS(T78)))-TAN(RADIANS(dados!$B$4))*TAN(RADIANS(T78))))</f>
        <v>76.5692904556824</v>
      </c>
      <c r="X78" s="21" t="n">
        <f aca="false">(720-4*dados!$B$5-V78+dados!$B$6*60)/1440</f>
        <v>0.518622861959004</v>
      </c>
      <c r="Y78" s="21" t="n">
        <f aca="false">X78-W78*4/1440</f>
        <v>0.305930388470995</v>
      </c>
      <c r="Z78" s="21" t="n">
        <f aca="false">X78+W78*4/1440</f>
        <v>0.731315335447002</v>
      </c>
      <c r="AA78" s="24" t="n">
        <f aca="false">8*W78</f>
        <v>612.554323645459</v>
      </c>
      <c r="AB78" s="5" t="n">
        <f aca="false">MOD(E78*1440+V78+4*dados!$B$5-60*dados!$B$6,1440)</f>
        <v>435.183078779035</v>
      </c>
      <c r="AC78" s="5" t="n">
        <f aca="false">IF(AB78/4&lt;0,AB78/4+180,AB78/4-180)</f>
        <v>-71.2042303052413</v>
      </c>
      <c r="AD78" s="5" t="n">
        <f aca="false">DEGREES(ACOS(SIN(RADIANS(dados!$B$4))*SIN(RADIANS(T78))+COS(RADIANS(dados!$B$4))*COS(RADIANS(T78))*COS(RADIANS(AC78))))</f>
        <v>86.7384210784495</v>
      </c>
      <c r="AE78" s="5" t="n">
        <f aca="false">90-AD78</f>
        <v>3.26157892155051</v>
      </c>
      <c r="AF78" s="5" t="n">
        <f aca="false">IF(AE78&gt;85,0,IF(AE78&gt;5,58.1/TAN(RADIANS(AE78))-0.07/POWER(TAN(RADIANS(AE78)),3)+0.000086/POWER(TAN(RADIANS(AE78)),5),IF(AE78&gt;-0.575,1735+AE78*(-518.2+AE78*(103.4+AE78*(-12.79+AE78*0.711))),-20.772/TAN(RADIANS(AE78)))))/3600</f>
        <v>0.217083991936486</v>
      </c>
      <c r="AG78" s="5" t="n">
        <f aca="false">AE78+AF78</f>
        <v>3.478662913487</v>
      </c>
      <c r="AH78" s="5" t="n">
        <f aca="false">IF(AC78&gt;0,MOD(DEGREES(ACOS(((SIN(RADIANS(dados!$B$4))*COS(RADIANS(AD78)))-SIN(RADIANS(T78)))/(COS(RADIANS(dados!$B$4))*SIN(RADIANS(AD78)))))+180,360),MOD(540-DEGREES(ACOS(((SIN(RADIANS(dados!$B$4))*COS(RADIANS(AD78)))-SIN(RADIANS(T78)))/(COS(RADIANS(dados!$B$4))*SIN(RADIANS(AD78))))),360))</f>
        <v>60.4573155300276</v>
      </c>
      <c r="AI78" s="5" t="n">
        <f aca="false">TAN(RADIANS(AG78))</f>
        <v>0.0607888331269957</v>
      </c>
      <c r="AJ78" s="5" t="n">
        <f aca="false">dados!$B$20/calculos!AI78</f>
        <v>17.2885717101266</v>
      </c>
      <c r="AK78" s="5" t="n">
        <f aca="false">AJ78*COS(RADIANS(180-AG78))</f>
        <v>-17.2567168914628</v>
      </c>
      <c r="AL78" s="5" t="n">
        <f aca="false">ABS(AK78)</f>
        <v>17.2567168914628</v>
      </c>
      <c r="AM78" s="5" t="n">
        <f aca="false">IF((E78&gt;Y78)*AND(E78&lt;Z78),AL78,0)</f>
        <v>17.2567168914628</v>
      </c>
      <c r="AN78" s="21" t="n">
        <f aca="false">E78</f>
        <v>0.320833333333333</v>
      </c>
    </row>
    <row r="79" customFormat="false" ht="15" hidden="false" customHeight="false" outlineLevel="0" collapsed="false">
      <c r="D79" s="20" t="n">
        <f aca="false">dados!$B$7</f>
        <v>44003</v>
      </c>
      <c r="E79" s="21" t="n">
        <f aca="false">E78+0.1/24</f>
        <v>0.325</v>
      </c>
      <c r="F79" s="22" t="n">
        <f aca="false">D79+2415018.5+E79-dados!$B$6/24</f>
        <v>2459021.95</v>
      </c>
      <c r="G79" s="23" t="n">
        <f aca="false">(F79-2451545)/36525</f>
        <v>0.204707734428479</v>
      </c>
      <c r="I79" s="5" t="n">
        <f aca="false">MOD(280.46646+G79*(36000.76983 + G79*0.0003032),360)</f>
        <v>90.1025022861022</v>
      </c>
      <c r="J79" s="5" t="n">
        <f aca="false">357.52911+G79*(35999.05029 - 0.0001537*G79)</f>
        <v>7726.81313000193</v>
      </c>
      <c r="K79" s="5" t="n">
        <f aca="false">0.016708634-G79*(0.000042037+0.0000001267*G79)</f>
        <v>0.0167000233915718</v>
      </c>
      <c r="L79" s="5" t="n">
        <f aca="false">SIN(RADIANS(J79))*(1.914602-G79*(0.004817+0.000014*G79))+SIN(RADIANS(2*J79))*(0.019993-0.000101*G79)+SIN(RADIANS(3*J79))*0.000289</f>
        <v>0.427860638907681</v>
      </c>
      <c r="M79" s="5" t="n">
        <f aca="false">I79+L79</f>
        <v>90.5303629250099</v>
      </c>
      <c r="N79" s="5" t="n">
        <f aca="false">J79+L79</f>
        <v>7727.24099064084</v>
      </c>
      <c r="O79" s="5" t="n">
        <f aca="false">(1.000001018*(1-K79*K79))/(1+K79*COS(RADIANS(N79)))</f>
        <v>1.0162748662428</v>
      </c>
      <c r="P79" s="5" t="n">
        <f aca="false">M79-0.00569-0.00478*SIN(RADIANS(125.04-1934.136*G79))</f>
        <v>90.5198935050477</v>
      </c>
      <c r="Q79" s="5" t="n">
        <f aca="false">23+(26+((21.448-G79*(46.815+G79*(0.00059-G79*0.001813))))/60)/60</f>
        <v>23.436629055067</v>
      </c>
      <c r="R79" s="5" t="n">
        <f aca="false">Q79+0.00256*COS(RADIANS(125.04-1934.136*G79))</f>
        <v>23.4366689351437</v>
      </c>
      <c r="S79" s="5" t="n">
        <f aca="false">DEGREES(ATAN2(COS(RADIANS(P79)),COS(RADIANS(R79))*SIN(RADIANS(P79))))</f>
        <v>90.5666383359825</v>
      </c>
      <c r="T79" s="5" t="n">
        <f aca="false">DEGREES(ASIN(SIN(RADIANS(R79))*SIN(RADIANS(P79))))</f>
        <v>23.4356464446265</v>
      </c>
      <c r="U79" s="5" t="n">
        <f aca="false">TAN(RADIANS(R79/2))*TAN(RADIANS(R79/2))</f>
        <v>0.0430246273541406</v>
      </c>
      <c r="V79" s="5" t="n">
        <f aca="false">4*DEGREES(U79*SIN(2*RADIANS(I79))-2*K79*SIN(RADIANS(J79))+4*K79*U79*SIN(RADIANS(J79))*COS(2*RADIANS(I79))-0.5*U79*U79*SIN(4*RADIANS(I79))-1.25*K79*K79*SIN(2*RADIANS(J79)))</f>
        <v>-1.89782563892698</v>
      </c>
      <c r="W79" s="5" t="n">
        <f aca="false">DEGREES(ACOS(COS(RADIANS(90.833))/(COS(RADIANS(dados!$B$4))*COS(RADIANS(T79)))-TAN(RADIANS(dados!$B$4))*TAN(RADIANS(T79))))</f>
        <v>76.5693013210181</v>
      </c>
      <c r="X79" s="21" t="n">
        <f aca="false">(720-4*dados!$B$5-V79+dados!$B$6*60)/1440</f>
        <v>0.518623490027033</v>
      </c>
      <c r="Y79" s="21" t="n">
        <f aca="false">X79-W79*4/1440</f>
        <v>0.305930986357535</v>
      </c>
      <c r="Z79" s="21" t="n">
        <f aca="false">X79+W79*4/1440</f>
        <v>0.731315993696516</v>
      </c>
      <c r="AA79" s="24" t="n">
        <f aca="false">8*W79</f>
        <v>612.554410568145</v>
      </c>
      <c r="AB79" s="5" t="n">
        <f aca="false">MOD(E79*1440+V79+4*dados!$B$5-60*dados!$B$6,1440)</f>
        <v>441.182174361073</v>
      </c>
      <c r="AC79" s="5" t="n">
        <f aca="false">IF(AB79/4&lt;0,AB79/4+180,AB79/4-180)</f>
        <v>-69.7044564097317</v>
      </c>
      <c r="AD79" s="5" t="n">
        <f aca="false">DEGREES(ACOS(SIN(RADIANS(dados!$B$4))*SIN(RADIANS(T79))+COS(RADIANS(dados!$B$4))*COS(RADIANS(T79))*COS(RADIANS(AC79))))</f>
        <v>85.6132344992863</v>
      </c>
      <c r="AE79" s="5" t="n">
        <f aca="false">90-AD79</f>
        <v>4.38676550071372</v>
      </c>
      <c r="AF79" s="5" t="n">
        <f aca="false">IF(AE79&gt;85,0,IF(AE79&gt;5,58.1/TAN(RADIANS(AE79))-0.07/POWER(TAN(RADIANS(AE79)),3)+0.000086/POWER(TAN(RADIANS(AE79)),5),IF(AE79&gt;-0.575,1735+AE79*(-518.2+AE79*(103.4+AE79*(-12.79+AE79*0.711))),-20.772/TAN(RADIANS(AE79)))))/3600</f>
        <v>0.176437216250114</v>
      </c>
      <c r="AG79" s="5" t="n">
        <f aca="false">AE79+AF79</f>
        <v>4.56320271696384</v>
      </c>
      <c r="AH79" s="5" t="n">
        <f aca="false">IF(AC79&gt;0,MOD(DEGREES(ACOS(((SIN(RADIANS(dados!$B$4))*COS(RADIANS(AD79)))-SIN(RADIANS(T79)))/(COS(RADIANS(dados!$B$4))*SIN(RADIANS(AD79)))))+180,360),MOD(540-DEGREES(ACOS(((SIN(RADIANS(dados!$B$4))*COS(RADIANS(AD79)))-SIN(RADIANS(T79)))/(COS(RADIANS(dados!$B$4))*SIN(RADIANS(AD79))))),360))</f>
        <v>59.6634103436538</v>
      </c>
      <c r="AI79" s="5" t="n">
        <f aca="false">TAN(RADIANS(AG79))</f>
        <v>0.0798117316774052</v>
      </c>
      <c r="AJ79" s="5" t="n">
        <f aca="false">dados!$B$20/calculos!AI79</f>
        <v>13.1678899655865</v>
      </c>
      <c r="AK79" s="5" t="n">
        <f aca="false">AJ79*COS(RADIANS(180-AG79))</f>
        <v>-13.1261501159305</v>
      </c>
      <c r="AL79" s="5" t="n">
        <f aca="false">ABS(AK79)</f>
        <v>13.1261501159305</v>
      </c>
      <c r="AM79" s="5" t="n">
        <f aca="false">IF((E79&gt;Y79)*AND(E79&lt;Z79),AL79,0)</f>
        <v>13.1261501159305</v>
      </c>
      <c r="AN79" s="21" t="n">
        <f aca="false">E79</f>
        <v>0.325</v>
      </c>
    </row>
    <row r="80" customFormat="false" ht="15" hidden="false" customHeight="false" outlineLevel="0" collapsed="false">
      <c r="D80" s="20" t="n">
        <f aca="false">dados!$B$7</f>
        <v>44003</v>
      </c>
      <c r="E80" s="21" t="n">
        <f aca="false">E79+0.1/24</f>
        <v>0.329166666666667</v>
      </c>
      <c r="F80" s="22" t="n">
        <f aca="false">D80+2415018.5+E80-dados!$B$6/24</f>
        <v>2459021.95416667</v>
      </c>
      <c r="G80" s="23" t="n">
        <f aca="false">(F80-2451545)/36525</f>
        <v>0.204707848505588</v>
      </c>
      <c r="I80" s="5" t="n">
        <f aca="false">MOD(280.46646+G80*(36000.76983 + G80*0.0003032),360)</f>
        <v>90.1066091498724</v>
      </c>
      <c r="J80" s="5" t="n">
        <f aca="false">357.52911+G80*(35999.05029 - 0.0001537*G80)</f>
        <v>7726.81723666952</v>
      </c>
      <c r="K80" s="5" t="n">
        <f aca="false">0.016708634-G80*(0.000042037+0.0000001267*G80)</f>
        <v>0.0167000233867705</v>
      </c>
      <c r="L80" s="5" t="n">
        <f aca="false">SIN(RADIANS(J80))*(1.914602-G80*(0.004817+0.000014*G80))+SIN(RADIANS(2*J80))*(0.019993-0.000101*G80)+SIN(RADIANS(3*J80))*0.000289</f>
        <v>0.427729613437796</v>
      </c>
      <c r="M80" s="5" t="n">
        <f aca="false">I80+L80</f>
        <v>90.5343387633102</v>
      </c>
      <c r="N80" s="5" t="n">
        <f aca="false">J80+L80</f>
        <v>7727.24496628296</v>
      </c>
      <c r="O80" s="5" t="n">
        <f aca="false">(1.000001018*(1-K80*K80))/(1+K80*COS(RADIANS(N80)))</f>
        <v>1.01627513058692</v>
      </c>
      <c r="P80" s="5" t="n">
        <f aca="false">M80-0.00569-0.00478*SIN(RADIANS(125.04-1934.136*G80))</f>
        <v>90.5238693436348</v>
      </c>
      <c r="Q80" s="5" t="n">
        <f aca="false">23+(26+((21.448-G80*(46.815+G80*(0.00059-G80*0.001813))))/60)/60</f>
        <v>23.4366290535835</v>
      </c>
      <c r="R80" s="5" t="n">
        <f aca="false">Q80+0.00256*COS(RADIANS(125.04-1934.136*G80))</f>
        <v>23.4366689435173</v>
      </c>
      <c r="S80" s="5" t="n">
        <f aca="false">DEGREES(ATAN2(COS(RADIANS(P80)),COS(RADIANS(R80))*SIN(RADIANS(P80))))</f>
        <v>90.5709716062652</v>
      </c>
      <c r="T80" s="5" t="n">
        <f aca="false">DEGREES(ASIN(SIN(RADIANS(R80))*SIN(RADIANS(P80))))</f>
        <v>23.435630754565</v>
      </c>
      <c r="U80" s="5" t="n">
        <f aca="false">TAN(RADIANS(R80/2))*TAN(RADIANS(R80/2))</f>
        <v>0.0430246273857593</v>
      </c>
      <c r="V80" s="5" t="n">
        <f aca="false">4*DEGREES(U80*SIN(2*RADIANS(I80))-2*K80*SIN(RADIANS(J80))+4*K80*U80*SIN(RADIANS(J80))*COS(2*RADIANS(I80))-0.5*U80*U80*SIN(4*RADIANS(I80))-1.25*K80*K80*SIN(2*RADIANS(J80)))</f>
        <v>-1.89873004388658</v>
      </c>
      <c r="W80" s="5" t="n">
        <f aca="false">DEGREES(ACOS(COS(RADIANS(90.833))/(COS(RADIANS(dados!$B$4))*COS(RADIANS(T80)))-TAN(RADIANS(dados!$B$4))*TAN(RADIANS(T80))))</f>
        <v>76.5693122697958</v>
      </c>
      <c r="X80" s="21" t="n">
        <f aca="false">(720-4*dados!$B$5-V80+dados!$B$6*60)/1440</f>
        <v>0.518624118086032</v>
      </c>
      <c r="Y80" s="21" t="n">
        <f aca="false">X80-W80*4/1440</f>
        <v>0.305931584003264</v>
      </c>
      <c r="Z80" s="21" t="n">
        <f aca="false">X80+W80*4/1440</f>
        <v>0.731316652168796</v>
      </c>
      <c r="AA80" s="24" t="n">
        <f aca="false">8*W80</f>
        <v>612.554498158367</v>
      </c>
      <c r="AB80" s="5" t="n">
        <f aca="false">MOD(E80*1440+V80+4*dados!$B$5-60*dados!$B$6,1440)</f>
        <v>447.181269956114</v>
      </c>
      <c r="AC80" s="5" t="n">
        <f aca="false">IF(AB80/4&lt;0,AB80/4+180,AB80/4-180)</f>
        <v>-68.2046825109716</v>
      </c>
      <c r="AD80" s="5" t="n">
        <f aca="false">DEGREES(ACOS(SIN(RADIANS(dados!$B$4))*SIN(RADIANS(T80))+COS(RADIANS(dados!$B$4))*COS(RADIANS(T80))*COS(RADIANS(AC80))))</f>
        <v>84.4972159118442</v>
      </c>
      <c r="AE80" s="5" t="n">
        <f aca="false">90-AD80</f>
        <v>5.50278408815582</v>
      </c>
      <c r="AF80" s="5" t="n">
        <f aca="false">IF(AE80&gt;85,0,IF(AE80&gt;5,58.1/TAN(RADIANS(AE80))-0.07/POWER(TAN(RADIANS(AE80)),3)+0.000086/POWER(TAN(RADIANS(AE80)),5),IF(AE80&gt;-0.575,1735+AE80*(-518.2+AE80*(103.4+AE80*(-12.79+AE80*0.711))),-20.772/TAN(RADIANS(AE80)))))/3600</f>
        <v>0.148655103758019</v>
      </c>
      <c r="AG80" s="5" t="n">
        <f aca="false">AE80+AF80</f>
        <v>5.65143919191384</v>
      </c>
      <c r="AH80" s="5" t="n">
        <f aca="false">IF(AC80&gt;0,MOD(DEGREES(ACOS(((SIN(RADIANS(dados!$B$4))*COS(RADIANS(AD80)))-SIN(RADIANS(T80)))/(COS(RADIANS(dados!$B$4))*SIN(RADIANS(AD80)))))+180,360),MOD(540-DEGREES(ACOS(((SIN(RADIANS(dados!$B$4))*COS(RADIANS(AD80)))-SIN(RADIANS(T80)))/(COS(RADIANS(dados!$B$4))*SIN(RADIANS(AD80))))),360))</f>
        <v>58.8553999183473</v>
      </c>
      <c r="AI80" s="5" t="n">
        <f aca="false">TAN(RADIANS(AG80))</f>
        <v>0.0989573518486037</v>
      </c>
      <c r="AJ80" s="5" t="n">
        <f aca="false">dados!$B$20/calculos!AI80</f>
        <v>10.6202528772077</v>
      </c>
      <c r="AK80" s="5" t="n">
        <f aca="false">AJ80*COS(RADIANS(180-AG80))</f>
        <v>-10.5686319764061</v>
      </c>
      <c r="AL80" s="5" t="n">
        <f aca="false">ABS(AK80)</f>
        <v>10.5686319764061</v>
      </c>
      <c r="AM80" s="5" t="n">
        <f aca="false">IF((E80&gt;Y80)*AND(E80&lt;Z80),AL80,0)</f>
        <v>10.5686319764061</v>
      </c>
      <c r="AN80" s="21" t="n">
        <f aca="false">E80</f>
        <v>0.329166666666667</v>
      </c>
    </row>
    <row r="81" customFormat="false" ht="15" hidden="false" customHeight="false" outlineLevel="0" collapsed="false">
      <c r="D81" s="20" t="n">
        <f aca="false">dados!$B$7</f>
        <v>44003</v>
      </c>
      <c r="E81" s="21" t="n">
        <f aca="false">E80+0.1/24</f>
        <v>0.333333333333333</v>
      </c>
      <c r="F81" s="22" t="n">
        <f aca="false">D81+2415018.5+E81-dados!$B$6/24</f>
        <v>2459021.95833333</v>
      </c>
      <c r="G81" s="23" t="n">
        <f aca="false">(F81-2451545)/36525</f>
        <v>0.20470796258271</v>
      </c>
      <c r="I81" s="5" t="n">
        <f aca="false">MOD(280.46646+G81*(36000.76983 + G81*0.0003032),360)</f>
        <v>90.1107160141019</v>
      </c>
      <c r="J81" s="5" t="n">
        <f aca="false">357.52911+G81*(35999.05029 - 0.0001537*G81)</f>
        <v>7726.82134333757</v>
      </c>
      <c r="K81" s="5" t="n">
        <f aca="false">0.016708634-G81*(0.000042037+0.0000001267*G81)</f>
        <v>0.0167000233819691</v>
      </c>
      <c r="L81" s="5" t="n">
        <f aca="false">SIN(RADIANS(J81))*(1.914602-G81*(0.004817+0.000014*G81))+SIN(RADIANS(2*J81))*(0.019993-0.000101*G81)+SIN(RADIANS(3*J81))*0.000289</f>
        <v>0.427598585884994</v>
      </c>
      <c r="M81" s="5" t="n">
        <f aca="false">I81+L81</f>
        <v>90.5383145999869</v>
      </c>
      <c r="N81" s="5" t="n">
        <f aca="false">J81+L81</f>
        <v>7727.24894192345</v>
      </c>
      <c r="O81" s="5" t="n">
        <f aca="false">(1.000001018*(1-K81*K81))/(1+K81*COS(RADIANS(N81)))</f>
        <v>1.01627539485005</v>
      </c>
      <c r="P81" s="5" t="n">
        <f aca="false">M81-0.00569-0.00478*SIN(RADIANS(125.04-1934.136*G81))</f>
        <v>90.5278451805983</v>
      </c>
      <c r="Q81" s="5" t="n">
        <f aca="false">23+(26+((21.448-G81*(46.815+G81*(0.00059-G81*0.001813))))/60)/60</f>
        <v>23.4366290521</v>
      </c>
      <c r="R81" s="5" t="n">
        <f aca="false">Q81+0.00256*COS(RADIANS(125.04-1934.136*G81))</f>
        <v>23.436668951891</v>
      </c>
      <c r="S81" s="5" t="n">
        <f aca="false">DEGREES(ATAN2(COS(RADIANS(P81)),COS(RADIANS(R81))*SIN(RADIANS(P81))))</f>
        <v>90.5753048737456</v>
      </c>
      <c r="T81" s="5" t="n">
        <f aca="false">DEGREES(ASIN(SIN(RADIANS(R81))*SIN(RADIANS(P81))))</f>
        <v>23.4356149449201</v>
      </c>
      <c r="U81" s="5" t="n">
        <f aca="false">TAN(RADIANS(R81/2))*TAN(RADIANS(R81/2))</f>
        <v>0.0430246274173781</v>
      </c>
      <c r="V81" s="5" t="n">
        <f aca="false">4*DEGREES(U81*SIN(2*RADIANS(I81))-2*K81*SIN(RADIANS(J81))+4*K81*U81*SIN(RADIANS(J81))*COS(2*RADIANS(I81))-0.5*U81*U81*SIN(4*RADIANS(I81))-1.25*K81*K81*SIN(2*RADIANS(J81)))</f>
        <v>-1.89963443601657</v>
      </c>
      <c r="W81" s="5" t="n">
        <f aca="false">DEGREES(ACOS(COS(RADIANS(90.833))/(COS(RADIANS(dados!$B$4))*COS(RADIANS(T81)))-TAN(RADIANS(dados!$B$4))*TAN(RADIANS(T81))))</f>
        <v>76.5693233020177</v>
      </c>
      <c r="X81" s="21" t="n">
        <f aca="false">(720-4*dados!$B$5-V81+dados!$B$6*60)/1440</f>
        <v>0.518624746136123</v>
      </c>
      <c r="Y81" s="21" t="n">
        <f aca="false">X81-W81*4/1440</f>
        <v>0.305932181408287</v>
      </c>
      <c r="Z81" s="21" t="n">
        <f aca="false">X81+W81*4/1440</f>
        <v>0.731317310863947</v>
      </c>
      <c r="AA81" s="24" t="n">
        <f aca="false">8*W81</f>
        <v>612.554586416142</v>
      </c>
      <c r="AB81" s="5" t="n">
        <f aca="false">MOD(E81*1440+V81+4*dados!$B$5-60*dados!$B$6,1440)</f>
        <v>453.180365563984</v>
      </c>
      <c r="AC81" s="5" t="n">
        <f aca="false">IF(AB81/4&lt;0,AB81/4+180,AB81/4-180)</f>
        <v>-66.7049086090041</v>
      </c>
      <c r="AD81" s="5" t="n">
        <f aca="false">DEGREES(ACOS(SIN(RADIANS(dados!$B$4))*SIN(RADIANS(T81))+COS(RADIANS(dados!$B$4))*COS(RADIANS(T81))*COS(RADIANS(AC81))))</f>
        <v>83.3907539752795</v>
      </c>
      <c r="AE81" s="5" t="n">
        <f aca="false">90-AD81</f>
        <v>6.60924602472049</v>
      </c>
      <c r="AF81" s="5" t="n">
        <f aca="false">IF(AE81&gt;85,0,IF(AE81&gt;5,58.1/TAN(RADIANS(AE81))-0.07/POWER(TAN(RADIANS(AE81)),3)+0.000086/POWER(TAN(RADIANS(AE81)),5),IF(AE81&gt;-0.575,1735+AE81*(-518.2+AE81*(103.4+AE81*(-12.79+AE81*0.711))),-20.772/TAN(RADIANS(AE81)))))/3600</f>
        <v>0.1279313480839</v>
      </c>
      <c r="AG81" s="5" t="n">
        <f aca="false">AE81+AF81</f>
        <v>6.73717737280439</v>
      </c>
      <c r="AH81" s="5" t="n">
        <f aca="false">IF(AC81&gt;0,MOD(DEGREES(ACOS(((SIN(RADIANS(dados!$B$4))*COS(RADIANS(AD81)))-SIN(RADIANS(T81)))/(COS(RADIANS(dados!$B$4))*SIN(RADIANS(AD81)))))+180,360),MOD(540-DEGREES(ACOS(((SIN(RADIANS(dados!$B$4))*COS(RADIANS(AD81)))-SIN(RADIANS(T81)))/(COS(RADIANS(dados!$B$4))*SIN(RADIANS(AD81))))),360))</f>
        <v>58.0327190641009</v>
      </c>
      <c r="AI81" s="5" t="n">
        <f aca="false">TAN(RADIANS(AG81))</f>
        <v>0.118130873507964</v>
      </c>
      <c r="AJ81" s="5" t="n">
        <f aca="false">dados!$B$20/calculos!AI81</f>
        <v>8.89650664117142</v>
      </c>
      <c r="AK81" s="5" t="n">
        <f aca="false">AJ81*COS(RADIANS(180-AG81))</f>
        <v>-8.83507391956422</v>
      </c>
      <c r="AL81" s="5" t="n">
        <f aca="false">ABS(AK81)</f>
        <v>8.83507391956422</v>
      </c>
      <c r="AM81" s="5" t="n">
        <f aca="false">IF((E81&gt;Y81)*AND(E81&lt;Z81),AL81,0)</f>
        <v>8.83507391956422</v>
      </c>
      <c r="AN81" s="21" t="n">
        <f aca="false">E81</f>
        <v>0.333333333333333</v>
      </c>
    </row>
    <row r="82" customFormat="false" ht="15" hidden="false" customHeight="false" outlineLevel="0" collapsed="false">
      <c r="D82" s="20" t="n">
        <f aca="false">dados!$B$7</f>
        <v>44003</v>
      </c>
      <c r="E82" s="21" t="n">
        <f aca="false">E81+0.1/24</f>
        <v>0.3375</v>
      </c>
      <c r="F82" s="22" t="n">
        <f aca="false">D82+2415018.5+E82-dados!$B$6/24</f>
        <v>2459021.9625</v>
      </c>
      <c r="G82" s="23" t="n">
        <f aca="false">(F82-2451545)/36525</f>
        <v>0.20470807665982</v>
      </c>
      <c r="I82" s="5" t="n">
        <f aca="false">MOD(280.46646+G82*(36000.76983 + G82*0.0003032),360)</f>
        <v>90.1148228778729</v>
      </c>
      <c r="J82" s="5" t="n">
        <f aca="false">357.52911+G82*(35999.05029 - 0.0001537*G82)</f>
        <v>7726.82545000516</v>
      </c>
      <c r="K82" s="5" t="n">
        <f aca="false">0.016708634-G82*(0.000042037+0.0000001267*G82)</f>
        <v>0.0167000233771677</v>
      </c>
      <c r="L82" s="5" t="n">
        <f aca="false">SIN(RADIANS(J82))*(1.914602-G82*(0.004817+0.000014*G82))+SIN(RADIANS(2*J82))*(0.019993-0.000101*G82)+SIN(RADIANS(3*J82))*0.000289</f>
        <v>0.427467556279371</v>
      </c>
      <c r="M82" s="5" t="n">
        <f aca="false">I82+L82</f>
        <v>90.5422904341523</v>
      </c>
      <c r="N82" s="5" t="n">
        <f aca="false">J82+L82</f>
        <v>7727.25291756144</v>
      </c>
      <c r="O82" s="5" t="n">
        <f aca="false">(1.000001018*(1-K82*K82))/(1+K82*COS(RADIANS(N82)))</f>
        <v>1.01627565903214</v>
      </c>
      <c r="P82" s="5" t="n">
        <f aca="false">M82-0.00569-0.00478*SIN(RADIANS(125.04-1934.136*G82))</f>
        <v>90.5318210150507</v>
      </c>
      <c r="Q82" s="5" t="n">
        <f aca="false">23+(26+((21.448-G82*(46.815+G82*(0.00059-G82*0.001813))))/60)/60</f>
        <v>23.4366290506166</v>
      </c>
      <c r="R82" s="5" t="n">
        <f aca="false">Q82+0.00256*COS(RADIANS(125.04-1934.136*G82))</f>
        <v>23.4366689602646</v>
      </c>
      <c r="S82" s="5" t="n">
        <f aca="false">DEGREES(ATAN2(COS(RADIANS(P82)),COS(RADIANS(R82))*SIN(RADIANS(P82))))</f>
        <v>90.5796381374487</v>
      </c>
      <c r="T82" s="5" t="n">
        <f aca="false">DEGREES(ASIN(SIN(RADIANS(R82))*SIN(RADIANS(P82))))</f>
        <v>23.4355990156956</v>
      </c>
      <c r="U82" s="5" t="n">
        <f aca="false">TAN(RADIANS(R82/2))*TAN(RADIANS(R82/2))</f>
        <v>0.0430246274489969</v>
      </c>
      <c r="V82" s="5" t="n">
        <f aca="false">4*DEGREES(U82*SIN(2*RADIANS(I82))-2*K82*SIN(RADIANS(J82))+4*K82*U82*SIN(RADIANS(J82))*COS(2*RADIANS(I82))-0.5*U82*U82*SIN(4*RADIANS(I82))-1.25*K82*K82*SIN(2*RADIANS(J82)))</f>
        <v>-1.90053881508719</v>
      </c>
      <c r="W82" s="5" t="n">
        <f aca="false">DEGREES(ACOS(COS(RADIANS(90.833))/(COS(RADIANS(dados!$B$4))*COS(RADIANS(T82)))-TAN(RADIANS(dados!$B$4))*TAN(RADIANS(T82))))</f>
        <v>76.569334417681</v>
      </c>
      <c r="X82" s="21" t="n">
        <f aca="false">(720-4*dados!$B$5-V82+dados!$B$6*60)/1440</f>
        <v>0.518625374177144</v>
      </c>
      <c r="Y82" s="21" t="n">
        <f aca="false">X82-W82*4/1440</f>
        <v>0.305932778572465</v>
      </c>
      <c r="Z82" s="21" t="n">
        <f aca="false">X82+W82*4/1440</f>
        <v>0.731317969781806</v>
      </c>
      <c r="AA82" s="24" t="n">
        <f aca="false">8*W82</f>
        <v>612.554675341448</v>
      </c>
      <c r="AB82" s="5" t="n">
        <f aca="false">MOD(E82*1440+V82+4*dados!$B$5-60*dados!$B$6,1440)</f>
        <v>459.179461184913</v>
      </c>
      <c r="AC82" s="5" t="n">
        <f aca="false">IF(AB82/4&lt;0,AB82/4+180,AB82/4-180)</f>
        <v>-65.2051347037718</v>
      </c>
      <c r="AD82" s="5" t="n">
        <f aca="false">DEGREES(ACOS(SIN(RADIANS(dados!$B$4))*SIN(RADIANS(T82))+COS(RADIANS(dados!$B$4))*COS(RADIANS(T82))*COS(RADIANS(AC82))))</f>
        <v>82.2942542355211</v>
      </c>
      <c r="AE82" s="5" t="n">
        <f aca="false">90-AD82</f>
        <v>7.70574576447889</v>
      </c>
      <c r="AF82" s="5" t="n">
        <f aca="false">IF(AE82&gt;85,0,IF(AE82&gt;5,58.1/TAN(RADIANS(AE82))-0.07/POWER(TAN(RADIANS(AE82)),3)+0.000086/POWER(TAN(RADIANS(AE82)),5),IF(AE82&gt;-0.575,1735+AE82*(-518.2+AE82*(103.4+AE82*(-12.79+AE82*0.711))),-20.772/TAN(RADIANS(AE82)))))/3600</f>
        <v>0.111953144863812</v>
      </c>
      <c r="AG82" s="5" t="n">
        <f aca="false">AE82+AF82</f>
        <v>7.8176989093427</v>
      </c>
      <c r="AH82" s="5" t="n">
        <f aca="false">IF(AC82&gt;0,MOD(DEGREES(ACOS(((SIN(RADIANS(dados!$B$4))*COS(RADIANS(AD82)))-SIN(RADIANS(T82)))/(COS(RADIANS(dados!$B$4))*SIN(RADIANS(AD82)))))+180,360),MOD(540-DEGREES(ACOS(((SIN(RADIANS(dados!$B$4))*COS(RADIANS(AD82)))-SIN(RADIANS(T82)))/(COS(RADIANS(dados!$B$4))*SIN(RADIANS(AD82))))),360))</f>
        <v>57.1947941524265</v>
      </c>
      <c r="AI82" s="5" t="n">
        <f aca="false">TAN(RADIANS(AG82))</f>
        <v>0.137297674589483</v>
      </c>
      <c r="AJ82" s="5" t="n">
        <f aca="false">dados!$B$20/calculos!AI82</f>
        <v>7.65455135225932</v>
      </c>
      <c r="AK82" s="5" t="n">
        <f aca="false">AJ82*COS(RADIANS(180-AG82))</f>
        <v>-7.58340895756254</v>
      </c>
      <c r="AL82" s="5" t="n">
        <f aca="false">ABS(AK82)</f>
        <v>7.58340895756254</v>
      </c>
      <c r="AM82" s="5" t="n">
        <f aca="false">IF((E82&gt;Y82)*AND(E82&lt;Z82),AL82,0)</f>
        <v>7.58340895756254</v>
      </c>
      <c r="AN82" s="21" t="n">
        <f aca="false">E82</f>
        <v>0.3375</v>
      </c>
    </row>
    <row r="83" customFormat="false" ht="15" hidden="false" customHeight="false" outlineLevel="0" collapsed="false">
      <c r="D83" s="20" t="n">
        <f aca="false">dados!$B$7</f>
        <v>44003</v>
      </c>
      <c r="E83" s="21" t="n">
        <f aca="false">E82+0.1/24</f>
        <v>0.341666666666667</v>
      </c>
      <c r="F83" s="22" t="n">
        <f aca="false">D83+2415018.5+E83-dados!$B$6/24</f>
        <v>2459021.96666667</v>
      </c>
      <c r="G83" s="23" t="n">
        <f aca="false">(F83-2451545)/36525</f>
        <v>0.204708190736942</v>
      </c>
      <c r="I83" s="5" t="n">
        <f aca="false">MOD(280.46646+G83*(36000.76983 + G83*0.0003032),360)</f>
        <v>90.1189297421006</v>
      </c>
      <c r="J83" s="5" t="n">
        <f aca="false">357.52911+G83*(35999.05029 - 0.0001537*G83)</f>
        <v>7726.82955667321</v>
      </c>
      <c r="K83" s="5" t="n">
        <f aca="false">0.016708634-G83*(0.000042037+0.0000001267*G83)</f>
        <v>0.0167000233723663</v>
      </c>
      <c r="L83" s="5" t="n">
        <f aca="false">SIN(RADIANS(J83))*(1.914602-G83*(0.004817+0.000014*G83))+SIN(RADIANS(2*J83))*(0.019993-0.000101*G83)+SIN(RADIANS(3*J83))*0.000289</f>
        <v>0.427336524592153</v>
      </c>
      <c r="M83" s="5" t="n">
        <f aca="false">I83+L83</f>
        <v>90.5462662666927</v>
      </c>
      <c r="N83" s="5" t="n">
        <f aca="false">J83+L83</f>
        <v>7727.2568931978</v>
      </c>
      <c r="O83" s="5" t="n">
        <f aca="false">(1.000001018*(1-K83*K83))/(1+K83*COS(RADIANS(N83)))</f>
        <v>1.01627592313323</v>
      </c>
      <c r="P83" s="5" t="n">
        <f aca="false">M83-0.00569-0.00478*SIN(RADIANS(125.04-1934.136*G83))</f>
        <v>90.5357968478781</v>
      </c>
      <c r="Q83" s="5" t="n">
        <f aca="false">23+(26+((21.448-G83*(46.815+G83*(0.00059-G83*0.001813))))/60)/60</f>
        <v>23.4366290491331</v>
      </c>
      <c r="R83" s="5" t="n">
        <f aca="false">Q83+0.00256*COS(RADIANS(125.04-1934.136*G83))</f>
        <v>23.4366689686382</v>
      </c>
      <c r="S83" s="5" t="n">
        <f aca="false">DEGREES(ATAN2(COS(RADIANS(P83)),COS(RADIANS(R83))*SIN(RADIANS(P83))))</f>
        <v>90.5839713983323</v>
      </c>
      <c r="T83" s="5" t="n">
        <f aca="false">DEGREES(ASIN(SIN(RADIANS(R83))*SIN(RADIANS(P83))))</f>
        <v>23.4355829668884</v>
      </c>
      <c r="U83" s="5" t="n">
        <f aca="false">TAN(RADIANS(R83/2))*TAN(RADIANS(R83/2))</f>
        <v>0.0430246274806156</v>
      </c>
      <c r="V83" s="5" t="n">
        <f aca="false">4*DEGREES(U83*SIN(2*RADIANS(I83))-2*K83*SIN(RADIANS(J83))+4*K83*U83*SIN(RADIANS(J83))*COS(2*RADIANS(I83))-0.5*U83*U83*SIN(4*RADIANS(I83))-1.25*K83*K83*SIN(2*RADIANS(J83)))</f>
        <v>-1.90144318127053</v>
      </c>
      <c r="W83" s="5" t="n">
        <f aca="false">DEGREES(ACOS(COS(RADIANS(90.833))/(COS(RADIANS(dados!$B$4))*COS(RADIANS(T83)))-TAN(RADIANS(dados!$B$4))*TAN(RADIANS(T83))))</f>
        <v>76.5693456167879</v>
      </c>
      <c r="X83" s="21" t="n">
        <f aca="false">(720-4*dados!$B$5-V83+dados!$B$6*60)/1440</f>
        <v>0.518626002209216</v>
      </c>
      <c r="Y83" s="21" t="n">
        <f aca="false">X83-W83*4/1440</f>
        <v>0.305933375495914</v>
      </c>
      <c r="Z83" s="21" t="n">
        <f aca="false">X83+W83*4/1440</f>
        <v>0.731318628922512</v>
      </c>
      <c r="AA83" s="24" t="n">
        <f aca="false">8*W83</f>
        <v>612.554764934303</v>
      </c>
      <c r="AB83" s="5" t="n">
        <f aca="false">MOD(E83*1440+V83+4*dados!$B$5-60*dados!$B$6,1440)</f>
        <v>465.17855681873</v>
      </c>
      <c r="AC83" s="5" t="n">
        <f aca="false">IF(AB83/4&lt;0,AB83/4+180,AB83/4-180)</f>
        <v>-63.7053607953176</v>
      </c>
      <c r="AD83" s="5" t="n">
        <f aca="false">DEGREES(ACOS(SIN(RADIANS(dados!$B$4))*SIN(RADIANS(T83))+COS(RADIANS(dados!$B$4))*COS(RADIANS(T83))*COS(RADIANS(AC83))))</f>
        <v>81.2081398186693</v>
      </c>
      <c r="AE83" s="5" t="n">
        <f aca="false">90-AD83</f>
        <v>8.79186018133072</v>
      </c>
      <c r="AF83" s="5" t="n">
        <f aca="false">IF(AE83&gt;85,0,IF(AE83&gt;5,58.1/TAN(RADIANS(AE83))-0.07/POWER(TAN(RADIANS(AE83)),3)+0.000086/POWER(TAN(RADIANS(AE83)),5),IF(AE83&gt;-0.575,1735+AE83*(-518.2+AE83*(103.4+AE83*(-12.79+AE83*0.711))),-20.772/TAN(RADIANS(AE83)))))/3600</f>
        <v>0.0993630753096931</v>
      </c>
      <c r="AG83" s="5" t="n">
        <f aca="false">AE83+AF83</f>
        <v>8.89122325664041</v>
      </c>
      <c r="AH83" s="5" t="n">
        <f aca="false">IF(AC83&gt;0,MOD(DEGREES(ACOS(((SIN(RADIANS(dados!$B$4))*COS(RADIANS(AD83)))-SIN(RADIANS(T83)))/(COS(RADIANS(dados!$B$4))*SIN(RADIANS(AD83)))))+180,360),MOD(540-DEGREES(ACOS(((SIN(RADIANS(dados!$B$4))*COS(RADIANS(AD83)))-SIN(RADIANS(T83)))/(COS(RADIANS(dados!$B$4))*SIN(RADIANS(AD83))))),360))</f>
        <v>56.3410435457889</v>
      </c>
      <c r="AI83" s="5" t="n">
        <f aca="false">TAN(RADIANS(AG83))</f>
        <v>0.156438885304708</v>
      </c>
      <c r="AJ83" s="5" t="n">
        <f aca="false">dados!$B$20/calculos!AI83</f>
        <v>6.71797231643504</v>
      </c>
      <c r="AK83" s="5" t="n">
        <f aca="false">AJ83*COS(RADIANS(180-AG83))</f>
        <v>-6.63724615942251</v>
      </c>
      <c r="AL83" s="5" t="n">
        <f aca="false">ABS(AK83)</f>
        <v>6.63724615942251</v>
      </c>
      <c r="AM83" s="5" t="n">
        <f aca="false">IF((E83&gt;Y83)*AND(E83&lt;Z83),AL83,0)</f>
        <v>6.63724615942251</v>
      </c>
      <c r="AN83" s="21" t="n">
        <f aca="false">E83</f>
        <v>0.341666666666667</v>
      </c>
    </row>
    <row r="84" customFormat="false" ht="15" hidden="false" customHeight="false" outlineLevel="0" collapsed="false">
      <c r="D84" s="20" t="n">
        <f aca="false">dados!$B$7</f>
        <v>44003</v>
      </c>
      <c r="E84" s="21" t="n">
        <f aca="false">E83+0.1/24</f>
        <v>0.345833333333333</v>
      </c>
      <c r="F84" s="22" t="n">
        <f aca="false">D84+2415018.5+E84-dados!$B$6/24</f>
        <v>2459021.97083333</v>
      </c>
      <c r="G84" s="23" t="n">
        <f aca="false">(F84-2451545)/36525</f>
        <v>0.204708304814051</v>
      </c>
      <c r="I84" s="5" t="n">
        <f aca="false">MOD(280.46646+G84*(36000.76983 + G84*0.0003032),360)</f>
        <v>90.1230366058708</v>
      </c>
      <c r="J84" s="5" t="n">
        <f aca="false">357.52911+G84*(35999.05029 - 0.0001537*G84)</f>
        <v>7726.83366334079</v>
      </c>
      <c r="K84" s="5" t="n">
        <f aca="false">0.016708634-G84*(0.000042037+0.0000001267*G84)</f>
        <v>0.0167000233675649</v>
      </c>
      <c r="L84" s="5" t="n">
        <f aca="false">SIN(RADIANS(J84))*(1.914602-G84*(0.004817+0.000014*G84))+SIN(RADIANS(2*J84))*(0.019993-0.000101*G84)+SIN(RADIANS(3*J84))*0.000289</f>
        <v>0.427205490853384</v>
      </c>
      <c r="M84" s="5" t="n">
        <f aca="false">I84+L84</f>
        <v>90.5502420967242</v>
      </c>
      <c r="N84" s="5" t="n">
        <f aca="false">J84+L84</f>
        <v>7727.26086883165</v>
      </c>
      <c r="O84" s="5" t="n">
        <f aca="false">(1.000001018*(1-K84*K84))/(1+K84*COS(RADIANS(N84)))</f>
        <v>1.01627618715327</v>
      </c>
      <c r="P84" s="5" t="n">
        <f aca="false">M84-0.00569-0.00478*SIN(RADIANS(125.04-1934.136*G84))</f>
        <v>90.5397726781966</v>
      </c>
      <c r="Q84" s="5" t="n">
        <f aca="false">23+(26+((21.448-G84*(46.815+G84*(0.00059-G84*0.001813))))/60)/60</f>
        <v>23.4366290476496</v>
      </c>
      <c r="R84" s="5" t="n">
        <f aca="false">Q84+0.00256*COS(RADIANS(125.04-1934.136*G84))</f>
        <v>23.4366689770119</v>
      </c>
      <c r="S84" s="5" t="n">
        <f aca="false">DEGREES(ATAN2(COS(RADIANS(P84)),COS(RADIANS(R84))*SIN(RADIANS(P84))))</f>
        <v>90.5883046554253</v>
      </c>
      <c r="T84" s="5" t="n">
        <f aca="false">DEGREES(ASIN(SIN(RADIANS(R84))*SIN(RADIANS(P84))))</f>
        <v>23.4355667985023</v>
      </c>
      <c r="U84" s="5" t="n">
        <f aca="false">TAN(RADIANS(R84/2))*TAN(RADIANS(R84/2))</f>
        <v>0.0430246275122344</v>
      </c>
      <c r="V84" s="5" t="n">
        <f aca="false">4*DEGREES(U84*SIN(2*RADIANS(I84))-2*K84*SIN(RADIANS(J84))+4*K84*U84*SIN(RADIANS(J84))*COS(2*RADIANS(I84))-0.5*U84*U84*SIN(4*RADIANS(I84))-1.25*K84*K84*SIN(2*RADIANS(J84)))</f>
        <v>-1.90234753433795</v>
      </c>
      <c r="W84" s="5" t="n">
        <f aca="false">DEGREES(ACOS(COS(RADIANS(90.833))/(COS(RADIANS(dados!$B$4))*COS(RADIANS(T84)))-TAN(RADIANS(dados!$B$4))*TAN(RADIANS(T84))))</f>
        <v>76.5693568993356</v>
      </c>
      <c r="X84" s="21" t="n">
        <f aca="false">(720-4*dados!$B$5-V84+dados!$B$6*60)/1440</f>
        <v>0.518626630232179</v>
      </c>
      <c r="Y84" s="21" t="n">
        <f aca="false">X84-W84*4/1440</f>
        <v>0.305933972178461</v>
      </c>
      <c r="Z84" s="21" t="n">
        <f aca="false">X84+W84*4/1440</f>
        <v>0.73131928828588</v>
      </c>
      <c r="AA84" s="24" t="n">
        <f aca="false">8*W84</f>
        <v>612.554855194685</v>
      </c>
      <c r="AB84" s="5" t="n">
        <f aca="false">MOD(E84*1440+V84+4*dados!$B$5-60*dados!$B$6,1440)</f>
        <v>471.177652465662</v>
      </c>
      <c r="AC84" s="5" t="n">
        <f aca="false">IF(AB84/4&lt;0,AB84/4+180,AB84/4-180)</f>
        <v>-62.2055868835845</v>
      </c>
      <c r="AD84" s="5" t="n">
        <f aca="false">DEGREES(ACOS(SIN(RADIANS(dados!$B$4))*SIN(RADIANS(T84))+COS(RADIANS(dados!$B$4))*COS(RADIANS(T84))*COS(RADIANS(AC84))))</f>
        <v>80.1328521249484</v>
      </c>
      <c r="AE84" s="5" t="n">
        <f aca="false">90-AD84</f>
        <v>9.86714787505164</v>
      </c>
      <c r="AF84" s="5" t="n">
        <f aca="false">IF(AE84&gt;85,0,IF(AE84&gt;5,58.1/TAN(RADIANS(AE84))-0.07/POWER(TAN(RADIANS(AE84)),3)+0.000086/POWER(TAN(RADIANS(AE84)),5),IF(AE84&gt;-0.575,1735+AE84*(-518.2+AE84*(103.4+AE84*(-12.79+AE84*0.711))),-20.772/TAN(RADIANS(AE84)))))/3600</f>
        <v>0.0892407623662803</v>
      </c>
      <c r="AG84" s="5" t="n">
        <f aca="false">AE84+AF84</f>
        <v>9.95638863741792</v>
      </c>
      <c r="AH84" s="5" t="n">
        <f aca="false">IF(AC84&gt;0,MOD(DEGREES(ACOS(((SIN(RADIANS(dados!$B$4))*COS(RADIANS(AD84)))-SIN(RADIANS(T84)))/(COS(RADIANS(dados!$B$4))*SIN(RADIANS(AD84)))))+180,360),MOD(540-DEGREES(ACOS(((SIN(RADIANS(dados!$B$4))*COS(RADIANS(AD84)))-SIN(RADIANS(T84)))/(COS(RADIANS(dados!$B$4))*SIN(RADIANS(AD84))))),360))</f>
        <v>55.4708781972863</v>
      </c>
      <c r="AI84" s="5" t="n">
        <f aca="false">TAN(RADIANS(AG84))</f>
        <v>0.175542258569764</v>
      </c>
      <c r="AJ84" s="5" t="n">
        <f aca="false">dados!$B$20/calculos!AI84</f>
        <v>5.98688947751755</v>
      </c>
      <c r="AK84" s="5" t="n">
        <f aca="false">AJ84*COS(RADIANS(180-AG84))</f>
        <v>-5.89672477920689</v>
      </c>
      <c r="AL84" s="5" t="n">
        <f aca="false">ABS(AK84)</f>
        <v>5.89672477920689</v>
      </c>
      <c r="AM84" s="5" t="n">
        <f aca="false">IF((E84&gt;Y84)*AND(E84&lt;Z84),AL84,0)</f>
        <v>5.89672477920689</v>
      </c>
      <c r="AN84" s="21" t="n">
        <f aca="false">E84</f>
        <v>0.345833333333333</v>
      </c>
    </row>
    <row r="85" customFormat="false" ht="15" hidden="false" customHeight="false" outlineLevel="0" collapsed="false">
      <c r="D85" s="20" t="n">
        <f aca="false">dados!$B$7</f>
        <v>44003</v>
      </c>
      <c r="E85" s="21" t="n">
        <f aca="false">E84+0.1/24</f>
        <v>0.35</v>
      </c>
      <c r="F85" s="22" t="n">
        <f aca="false">D85+2415018.5+E85-dados!$B$6/24</f>
        <v>2459021.975</v>
      </c>
      <c r="G85" s="23" t="n">
        <f aca="false">(F85-2451545)/36525</f>
        <v>0.204708418891173</v>
      </c>
      <c r="I85" s="5" t="n">
        <f aca="false">MOD(280.46646+G85*(36000.76983 + G85*0.0003032),360)</f>
        <v>90.1271434701002</v>
      </c>
      <c r="J85" s="5" t="n">
        <f aca="false">357.52911+G85*(35999.05029 - 0.0001537*G85)</f>
        <v>7726.83777000884</v>
      </c>
      <c r="K85" s="5" t="n">
        <f aca="false">0.016708634-G85*(0.000042037+0.0000001267*G85)</f>
        <v>0.0167000233627636</v>
      </c>
      <c r="L85" s="5" t="n">
        <f aca="false">SIN(RADIANS(J85))*(1.914602-G85*(0.004817+0.000014*G85))+SIN(RADIANS(2*J85))*(0.019993-0.000101*G85)+SIN(RADIANS(3*J85))*0.000289</f>
        <v>0.427074455034396</v>
      </c>
      <c r="M85" s="5" t="n">
        <f aca="false">I85+L85</f>
        <v>90.5542179251346</v>
      </c>
      <c r="N85" s="5" t="n">
        <f aca="false">J85+L85</f>
        <v>7727.26484446387</v>
      </c>
      <c r="O85" s="5" t="n">
        <f aca="false">(1.000001018*(1-K85*K85))/(1+K85*COS(RADIANS(N85)))</f>
        <v>1.01627645109232</v>
      </c>
      <c r="P85" s="5" t="n">
        <f aca="false">M85-0.00569-0.00478*SIN(RADIANS(125.04-1934.136*G85))</f>
        <v>90.5437485068942</v>
      </c>
      <c r="Q85" s="5" t="n">
        <f aca="false">23+(26+((21.448-G85*(46.815+G85*(0.00059-G85*0.001813))))/60)/60</f>
        <v>23.4366290461661</v>
      </c>
      <c r="R85" s="5" t="n">
        <f aca="false">Q85+0.00256*COS(RADIANS(125.04-1934.136*G85))</f>
        <v>23.4366689853855</v>
      </c>
      <c r="S85" s="5" t="n">
        <f aca="false">DEGREES(ATAN2(COS(RADIANS(P85)),COS(RADIANS(R85))*SIN(RADIANS(P85))))</f>
        <v>90.5926379096877</v>
      </c>
      <c r="T85" s="5" t="n">
        <f aca="false">DEGREES(ASIN(SIN(RADIANS(R85))*SIN(RADIANS(P85))))</f>
        <v>23.435550510534</v>
      </c>
      <c r="U85" s="5" t="n">
        <f aca="false">TAN(RADIANS(R85/2))*TAN(RADIANS(R85/2))</f>
        <v>0.0430246275438532</v>
      </c>
      <c r="V85" s="5" t="n">
        <f aca="false">4*DEGREES(U85*SIN(2*RADIANS(I85))-2*K85*SIN(RADIANS(J85))+4*K85*U85*SIN(RADIANS(J85))*COS(2*RADIANS(I85))-0.5*U85*U85*SIN(4*RADIANS(I85))-1.25*K85*K85*SIN(2*RADIANS(J85)))</f>
        <v>-1.90325187446264</v>
      </c>
      <c r="W85" s="5" t="n">
        <f aca="false">DEGREES(ACOS(COS(RADIANS(90.833))/(COS(RADIANS(dados!$B$4))*COS(RADIANS(T85)))-TAN(RADIANS(dados!$B$4))*TAN(RADIANS(T85))))</f>
        <v>76.5693682653263</v>
      </c>
      <c r="X85" s="21" t="n">
        <f aca="false">(720-4*dados!$B$5-V85+dados!$B$6*60)/1440</f>
        <v>0.518627258246155</v>
      </c>
      <c r="Y85" s="21" t="n">
        <f aca="false">X85-W85*4/1440</f>
        <v>0.305934568620243</v>
      </c>
      <c r="Z85" s="21" t="n">
        <f aca="false">X85+W85*4/1440</f>
        <v>0.73131994787206</v>
      </c>
      <c r="AA85" s="24" t="n">
        <f aca="false">8*W85</f>
        <v>612.55494612261</v>
      </c>
      <c r="AB85" s="5" t="n">
        <f aca="false">MOD(E85*1440+V85+4*dados!$B$5-60*dados!$B$6,1440)</f>
        <v>477.176748125537</v>
      </c>
      <c r="AC85" s="5" t="n">
        <f aca="false">IF(AB85/4&lt;0,AB85/4+180,AB85/4-180)</f>
        <v>-60.7058129686157</v>
      </c>
      <c r="AD85" s="5" t="n">
        <f aca="false">DEGREES(ACOS(SIN(RADIANS(dados!$B$4))*SIN(RADIANS(T85))+COS(RADIANS(dados!$B$4))*COS(RADIANS(T85))*COS(RADIANS(AC85))))</f>
        <v>79.0688515187761</v>
      </c>
      <c r="AE85" s="5" t="n">
        <f aca="false">90-AD85</f>
        <v>10.9311484812239</v>
      </c>
      <c r="AF85" s="5" t="n">
        <f aca="false">IF(AE85&gt;85,0,IF(AE85&gt;5,58.1/TAN(RADIANS(AE85))-0.07/POWER(TAN(RADIANS(AE85)),3)+0.000086/POWER(TAN(RADIANS(AE85)),5),IF(AE85&gt;-0.575,1735+AE85*(-518.2+AE85*(103.4+AE85*(-12.79+AE85*0.711))),-20.772/TAN(RADIANS(AE85)))))/3600</f>
        <v>0.0809531584985546</v>
      </c>
      <c r="AG85" s="5" t="n">
        <f aca="false">AE85+AF85</f>
        <v>11.0121016397224</v>
      </c>
      <c r="AH85" s="5" t="n">
        <f aca="false">IF(AC85&gt;0,MOD(DEGREES(ACOS(((SIN(RADIANS(dados!$B$4))*COS(RADIANS(AD85)))-SIN(RADIANS(T85)))/(COS(RADIANS(dados!$B$4))*SIN(RADIANS(AD85)))))+180,360),MOD(540-DEGREES(ACOS(((SIN(RADIANS(dados!$B$4))*COS(RADIANS(AD85)))-SIN(RADIANS(T85)))/(COS(RADIANS(dados!$B$4))*SIN(RADIANS(AD85))))),360))</f>
        <v>54.5837024392671</v>
      </c>
      <c r="AI85" s="5" t="n">
        <f aca="false">TAN(RADIANS(AG85))</f>
        <v>0.194599512025463</v>
      </c>
      <c r="AJ85" s="5" t="n">
        <f aca="false">dados!$B$20/calculos!AI85</f>
        <v>5.40058959938948</v>
      </c>
      <c r="AK85" s="5" t="n">
        <f aca="false">AJ85*COS(RADIANS(180-AG85))</f>
        <v>-5.30114778768563</v>
      </c>
      <c r="AL85" s="5" t="n">
        <f aca="false">ABS(AK85)</f>
        <v>5.30114778768563</v>
      </c>
      <c r="AM85" s="5" t="n">
        <f aca="false">IF((E85&gt;Y85)*AND(E85&lt;Z85),AL85,0)</f>
        <v>5.30114778768563</v>
      </c>
      <c r="AN85" s="21" t="n">
        <f aca="false">E85</f>
        <v>0.35</v>
      </c>
    </row>
    <row r="86" customFormat="false" ht="15" hidden="false" customHeight="false" outlineLevel="0" collapsed="false">
      <c r="D86" s="20" t="n">
        <f aca="false">dados!$B$7</f>
        <v>44003</v>
      </c>
      <c r="E86" s="21" t="n">
        <f aca="false">E85+0.1/24</f>
        <v>0.354166666666667</v>
      </c>
      <c r="F86" s="22" t="n">
        <f aca="false">D86+2415018.5+E86-dados!$B$6/24</f>
        <v>2459021.97916667</v>
      </c>
      <c r="G86" s="23" t="n">
        <f aca="false">(F86-2451545)/36525</f>
        <v>0.204708532968282</v>
      </c>
      <c r="I86" s="5" t="n">
        <f aca="false">MOD(280.46646+G86*(36000.76983 + G86*0.0003032),360)</f>
        <v>90.1312503338704</v>
      </c>
      <c r="J86" s="5" t="n">
        <f aca="false">357.52911+G86*(35999.05029 - 0.0001537*G86)</f>
        <v>7726.84187667643</v>
      </c>
      <c r="K86" s="5" t="n">
        <f aca="false">0.016708634-G86*(0.000042037+0.0000001267*G86)</f>
        <v>0.0167000233579622</v>
      </c>
      <c r="L86" s="5" t="n">
        <f aca="false">SIN(RADIANS(J86))*(1.914602-G86*(0.004817+0.000014*G86))+SIN(RADIANS(2*J86))*(0.019993-0.000101*G86)+SIN(RADIANS(3*J86))*0.000289</f>
        <v>0.426943417164922</v>
      </c>
      <c r="M86" s="5" t="n">
        <f aca="false">I86+L86</f>
        <v>90.5581937510353</v>
      </c>
      <c r="N86" s="5" t="n">
        <f aca="false">J86+L86</f>
        <v>7727.2688200936</v>
      </c>
      <c r="O86" s="5" t="n">
        <f aca="false">(1.000001018*(1-K86*K86))/(1+K86*COS(RADIANS(N86)))</f>
        <v>1.01627671495032</v>
      </c>
      <c r="P86" s="5" t="n">
        <f aca="false">M86-0.00569-0.00478*SIN(RADIANS(125.04-1934.136*G86))</f>
        <v>90.5477243330821</v>
      </c>
      <c r="Q86" s="5" t="n">
        <f aca="false">23+(26+((21.448-G86*(46.815+G86*(0.00059-G86*0.001813))))/60)/60</f>
        <v>23.4366290446826</v>
      </c>
      <c r="R86" s="5" t="n">
        <f aca="false">Q86+0.00256*COS(RADIANS(125.04-1934.136*G86))</f>
        <v>23.4366689937592</v>
      </c>
      <c r="S86" s="5" t="n">
        <f aca="false">DEGREES(ATAN2(COS(RADIANS(P86)),COS(RADIANS(R86))*SIN(RADIANS(P86))))</f>
        <v>90.5969711601428</v>
      </c>
      <c r="T86" s="5" t="n">
        <f aca="false">DEGREES(ASIN(SIN(RADIANS(R86))*SIN(RADIANS(P86))))</f>
        <v>23.4355341029874</v>
      </c>
      <c r="U86" s="5" t="n">
        <f aca="false">TAN(RADIANS(R86/2))*TAN(RADIANS(R86/2))</f>
        <v>0.0430246275754719</v>
      </c>
      <c r="V86" s="5" t="n">
        <f aca="false">4*DEGREES(U86*SIN(2*RADIANS(I86))-2*K86*SIN(RADIANS(J86))+4*K86*U86*SIN(RADIANS(J86))*COS(2*RADIANS(I86))-0.5*U86*U86*SIN(4*RADIANS(I86))-1.25*K86*K86*SIN(2*RADIANS(J86)))</f>
        <v>-1.90415620141297</v>
      </c>
      <c r="W86" s="5" t="n">
        <f aca="false">DEGREES(ACOS(COS(RADIANS(90.833))/(COS(RADIANS(dados!$B$4))*COS(RADIANS(T86)))-TAN(RADIANS(dados!$B$4))*TAN(RADIANS(T86))))</f>
        <v>76.5693797147573</v>
      </c>
      <c r="X86" s="21" t="n">
        <f aca="false">(720-4*dados!$B$5-V86+dados!$B$6*60)/1440</f>
        <v>0.518627886250981</v>
      </c>
      <c r="Y86" s="21" t="n">
        <f aca="false">X86-W86*4/1440</f>
        <v>0.3059351648211</v>
      </c>
      <c r="Z86" s="21" t="n">
        <f aca="false">X86+W86*4/1440</f>
        <v>0.731320607680857</v>
      </c>
      <c r="AA86" s="24" t="n">
        <f aca="false">8*W86</f>
        <v>612.555037718058</v>
      </c>
      <c r="AB86" s="5" t="n">
        <f aca="false">MOD(E86*1440+V86+4*dados!$B$5-60*dados!$B$6,1440)</f>
        <v>483.175843798587</v>
      </c>
      <c r="AC86" s="5" t="n">
        <f aca="false">IF(AB86/4&lt;0,AB86/4+180,AB86/4-180)</f>
        <v>-59.2060390503533</v>
      </c>
      <c r="AD86" s="5" t="n">
        <f aca="false">DEGREES(ACOS(SIN(RADIANS(dados!$B$4))*SIN(RADIANS(T86))+COS(RADIANS(dados!$B$4))*COS(RADIANS(T86))*COS(RADIANS(AC86))))</f>
        <v>78.0166180084915</v>
      </c>
      <c r="AE86" s="5" t="n">
        <f aca="false">90-AD86</f>
        <v>11.9833819915085</v>
      </c>
      <c r="AF86" s="5" t="n">
        <f aca="false">IF(AE86&gt;85,0,IF(AE86&gt;5,58.1/TAN(RADIANS(AE86))-0.07/POWER(TAN(RADIANS(AE86)),3)+0.000086/POWER(TAN(RADIANS(AE86)),5),IF(AE86&gt;-0.575,1735+AE86*(-518.2+AE86*(103.4+AE86*(-12.79+AE86*0.711))),-20.772/TAN(RADIANS(AE86)))))/3600</f>
        <v>0.0740579492648971</v>
      </c>
      <c r="AG86" s="5" t="n">
        <f aca="false">AE86+AF86</f>
        <v>12.0574399407734</v>
      </c>
      <c r="AH86" s="5" t="n">
        <f aca="false">IF(AC86&gt;0,MOD(DEGREES(ACOS(((SIN(RADIANS(dados!$B$4))*COS(RADIANS(AD86)))-SIN(RADIANS(T86)))/(COS(RADIANS(dados!$B$4))*SIN(RADIANS(AD86)))))+180,360),MOD(540-DEGREES(ACOS(((SIN(RADIANS(dados!$B$4))*COS(RADIANS(AD86)))-SIN(RADIANS(T86)))/(COS(RADIANS(dados!$B$4))*SIN(RADIANS(AD86))))),360))</f>
        <v>53.6789149801814</v>
      </c>
      <c r="AI86" s="5" t="n">
        <f aca="false">TAN(RADIANS(AG86))</f>
        <v>0.213604595406249</v>
      </c>
      <c r="AJ86" s="5" t="n">
        <f aca="false">dados!$B$20/calculos!AI86</f>
        <v>4.92008188631057</v>
      </c>
      <c r="AK86" s="5" t="n">
        <f aca="false">AJ86*COS(RADIANS(180-AG86))</f>
        <v>-4.81153835791524</v>
      </c>
      <c r="AL86" s="5" t="n">
        <f aca="false">ABS(AK86)</f>
        <v>4.81153835791524</v>
      </c>
      <c r="AM86" s="5" t="n">
        <f aca="false">IF((E86&gt;Y86)*AND(E86&lt;Z86),AL86,0)</f>
        <v>4.81153835791524</v>
      </c>
      <c r="AN86" s="21" t="n">
        <f aca="false">E86</f>
        <v>0.354166666666667</v>
      </c>
    </row>
    <row r="87" customFormat="false" ht="15" hidden="false" customHeight="false" outlineLevel="0" collapsed="false">
      <c r="D87" s="20" t="n">
        <f aca="false">dados!$B$7</f>
        <v>44003</v>
      </c>
      <c r="E87" s="21" t="n">
        <f aca="false">E86+0.1/24</f>
        <v>0.358333333333333</v>
      </c>
      <c r="F87" s="22" t="n">
        <f aca="false">D87+2415018.5+E87-dados!$B$6/24</f>
        <v>2459021.98333333</v>
      </c>
      <c r="G87" s="23" t="n">
        <f aca="false">(F87-2451545)/36525</f>
        <v>0.204708647045404</v>
      </c>
      <c r="I87" s="5" t="n">
        <f aca="false">MOD(280.46646+G87*(36000.76983 + G87*0.0003032),360)</f>
        <v>90.135357198099</v>
      </c>
      <c r="J87" s="5" t="n">
        <f aca="false">357.52911+G87*(35999.05029 - 0.0001537*G87)</f>
        <v>7726.84598334448</v>
      </c>
      <c r="K87" s="5" t="n">
        <f aca="false">0.016708634-G87*(0.000042037+0.0000001267*G87)</f>
        <v>0.0167000233531608</v>
      </c>
      <c r="L87" s="5" t="n">
        <f aca="false">SIN(RADIANS(J87))*(1.914602-G87*(0.004817+0.000014*G87))+SIN(RADIANS(2*J87))*(0.019993-0.000101*G87)+SIN(RADIANS(3*J87))*0.000289</f>
        <v>0.426812377216602</v>
      </c>
      <c r="M87" s="5" t="n">
        <f aca="false">I87+L87</f>
        <v>90.5621695753156</v>
      </c>
      <c r="N87" s="5" t="n">
        <f aca="false">J87+L87</f>
        <v>7727.27279572169</v>
      </c>
      <c r="O87" s="5" t="n">
        <f aca="false">(1.000001018*(1-K87*K87))/(1+K87*COS(RADIANS(N87)))</f>
        <v>1.01627697872732</v>
      </c>
      <c r="P87" s="5" t="n">
        <f aca="false">M87-0.00569-0.00478*SIN(RADIANS(125.04-1934.136*G87))</f>
        <v>90.5517001576497</v>
      </c>
      <c r="Q87" s="5" t="n">
        <f aca="false">23+(26+((21.448-G87*(46.815+G87*(0.00059-G87*0.001813))))/60)/60</f>
        <v>23.4366290431992</v>
      </c>
      <c r="R87" s="5" t="n">
        <f aca="false">Q87+0.00256*COS(RADIANS(125.04-1934.136*G87))</f>
        <v>23.4366690021328</v>
      </c>
      <c r="S87" s="5" t="n">
        <f aca="false">DEGREES(ATAN2(COS(RADIANS(P87)),COS(RADIANS(R87))*SIN(RADIANS(P87))))</f>
        <v>90.6013044077522</v>
      </c>
      <c r="T87" s="5" t="n">
        <f aca="false">DEGREES(ASIN(SIN(RADIANS(R87))*SIN(RADIANS(P87))))</f>
        <v>23.4355175758593</v>
      </c>
      <c r="U87" s="5" t="n">
        <f aca="false">TAN(RADIANS(R87/2))*TAN(RADIANS(R87/2))</f>
        <v>0.0430246276070907</v>
      </c>
      <c r="V87" s="5" t="n">
        <f aca="false">4*DEGREES(U87*SIN(2*RADIANS(I87))-2*K87*SIN(RADIANS(J87))+4*K87*U87*SIN(RADIANS(J87))*COS(2*RADIANS(I87))-0.5*U87*U87*SIN(4*RADIANS(I87))-1.25*K87*K87*SIN(2*RADIANS(J87)))</f>
        <v>-1.90506051536381</v>
      </c>
      <c r="W87" s="5" t="n">
        <f aca="false">DEGREES(ACOS(COS(RADIANS(90.833))/(COS(RADIANS(dados!$B$4))*COS(RADIANS(T87)))-TAN(RADIANS(dados!$B$4))*TAN(RADIANS(T87))))</f>
        <v>76.5693912476307</v>
      </c>
      <c r="X87" s="21" t="n">
        <f aca="false">(720-4*dados!$B$5-V87+dados!$B$6*60)/1440</f>
        <v>0.518628514246781</v>
      </c>
      <c r="Y87" s="21" t="n">
        <f aca="false">X87-W87*4/1440</f>
        <v>0.305935760781134</v>
      </c>
      <c r="Z87" s="21" t="n">
        <f aca="false">X87+W87*4/1440</f>
        <v>0.731321267712419</v>
      </c>
      <c r="AA87" s="24" t="n">
        <f aca="false">8*W87</f>
        <v>612.555129981046</v>
      </c>
      <c r="AB87" s="5" t="n">
        <f aca="false">MOD(E87*1440+V87+4*dados!$B$5-60*dados!$B$6,1440)</f>
        <v>489.174939484636</v>
      </c>
      <c r="AC87" s="5" t="n">
        <f aca="false">IF(AB87/4&lt;0,AB87/4+180,AB87/4-180)</f>
        <v>-57.706265128841</v>
      </c>
      <c r="AD87" s="5" t="n">
        <f aca="false">DEGREES(ACOS(SIN(RADIANS(dados!$B$4))*SIN(RADIANS(T87))+COS(RADIANS(dados!$B$4))*COS(RADIANS(T87))*COS(RADIANS(AC87))))</f>
        <v>76.9766519093432</v>
      </c>
      <c r="AE87" s="5" t="n">
        <f aca="false">90-AD87</f>
        <v>13.0233480906568</v>
      </c>
      <c r="AF87" s="5" t="n">
        <f aca="false">IF(AE87&gt;85,0,IF(AE87&gt;5,58.1/TAN(RADIANS(AE87))-0.07/POWER(TAN(RADIANS(AE87)),3)+0.000086/POWER(TAN(RADIANS(AE87)),5),IF(AE87&gt;-0.575,1735+AE87*(-518.2+AE87*(103.4+AE87*(-12.79+AE87*0.711))),-20.772/TAN(RADIANS(AE87)))))/3600</f>
        <v>0.0682401717217151</v>
      </c>
      <c r="AG87" s="5" t="n">
        <f aca="false">AE87+AF87</f>
        <v>13.0915882623785</v>
      </c>
      <c r="AH87" s="5" t="n">
        <f aca="false">IF(AC87&gt;0,MOD(DEGREES(ACOS(((SIN(RADIANS(dados!$B$4))*COS(RADIANS(AD87)))-SIN(RADIANS(T87)))/(COS(RADIANS(dados!$B$4))*SIN(RADIANS(AD87)))))+180,360),MOD(540-DEGREES(ACOS(((SIN(RADIANS(dados!$B$4))*COS(RADIANS(AD87)))-SIN(RADIANS(T87)))/(COS(RADIANS(dados!$B$4))*SIN(RADIANS(AD87))))),360))</f>
        <v>52.7559101315289</v>
      </c>
      <c r="AI87" s="5" t="n">
        <f aca="false">TAN(RADIANS(AG87))</f>
        <v>0.232552532031743</v>
      </c>
      <c r="AJ87" s="5" t="n">
        <f aca="false">dados!$B$20/calculos!AI87</f>
        <v>4.51920300118483</v>
      </c>
      <c r="AK87" s="5" t="n">
        <f aca="false">AJ87*COS(RADIANS(180-AG87))</f>
        <v>-4.40174544457818</v>
      </c>
      <c r="AL87" s="5" t="n">
        <f aca="false">ABS(AK87)</f>
        <v>4.40174544457818</v>
      </c>
      <c r="AM87" s="5" t="n">
        <f aca="false">IF((E87&gt;Y87)*AND(E87&lt;Z87),AL87,0)</f>
        <v>4.40174544457818</v>
      </c>
      <c r="AN87" s="21" t="n">
        <f aca="false">E87</f>
        <v>0.358333333333333</v>
      </c>
    </row>
    <row r="88" customFormat="false" ht="15" hidden="false" customHeight="false" outlineLevel="0" collapsed="false">
      <c r="D88" s="20" t="n">
        <f aca="false">dados!$B$7</f>
        <v>44003</v>
      </c>
      <c r="E88" s="21" t="n">
        <f aca="false">E87+0.1/24</f>
        <v>0.3625</v>
      </c>
      <c r="F88" s="22" t="n">
        <f aca="false">D88+2415018.5+E88-dados!$B$6/24</f>
        <v>2459021.9875</v>
      </c>
      <c r="G88" s="23" t="n">
        <f aca="false">(F88-2451545)/36525</f>
        <v>0.204708761122514</v>
      </c>
      <c r="I88" s="5" t="n">
        <f aca="false">MOD(280.46646+G88*(36000.76983 + G88*0.0003032),360)</f>
        <v>90.1394640618682</v>
      </c>
      <c r="J88" s="5" t="n">
        <f aca="false">357.52911+G88*(35999.05029 - 0.0001537*G88)</f>
        <v>7726.85009001207</v>
      </c>
      <c r="K88" s="5" t="n">
        <f aca="false">0.016708634-G88*(0.000042037+0.0000001267*G88)</f>
        <v>0.0167000233483594</v>
      </c>
      <c r="L88" s="5" t="n">
        <f aca="false">SIN(RADIANS(J88))*(1.914602-G88*(0.004817+0.000014*G88))+SIN(RADIANS(2*J88))*(0.019993-0.000101*G88)+SIN(RADIANS(3*J88))*0.000289</f>
        <v>0.426681335219171</v>
      </c>
      <c r="M88" s="5" t="n">
        <f aca="false">I88+L88</f>
        <v>90.5661453970874</v>
      </c>
      <c r="N88" s="5" t="n">
        <f aca="false">J88+L88</f>
        <v>7727.27677134728</v>
      </c>
      <c r="O88" s="5" t="n">
        <f aca="false">(1.000001018*(1-K88*K88))/(1+K88*COS(RADIANS(N88)))</f>
        <v>1.01627724242327</v>
      </c>
      <c r="P88" s="5" t="n">
        <f aca="false">M88-0.00569-0.00478*SIN(RADIANS(125.04-1934.136*G88))</f>
        <v>90.5556759797088</v>
      </c>
      <c r="Q88" s="5" t="n">
        <f aca="false">23+(26+((21.448-G88*(46.815+G88*(0.00059-G88*0.001813))))/60)/60</f>
        <v>23.4366290417157</v>
      </c>
      <c r="R88" s="5" t="n">
        <f aca="false">Q88+0.00256*COS(RADIANS(125.04-1934.136*G88))</f>
        <v>23.4366690105065</v>
      </c>
      <c r="S88" s="5" t="n">
        <f aca="false">DEGREES(ATAN2(COS(RADIANS(P88)),COS(RADIANS(R88))*SIN(RADIANS(P88))))</f>
        <v>90.6056376515401</v>
      </c>
      <c r="T88" s="5" t="n">
        <f aca="false">DEGREES(ASIN(SIN(RADIANS(R88))*SIN(RADIANS(P88))))</f>
        <v>23.4355009291535</v>
      </c>
      <c r="U88" s="5" t="n">
        <f aca="false">TAN(RADIANS(R88/2))*TAN(RADIANS(R88/2))</f>
        <v>0.0430246276387094</v>
      </c>
      <c r="V88" s="5" t="n">
        <f aca="false">4*DEGREES(U88*SIN(2*RADIANS(I88))-2*K88*SIN(RADIANS(J88))+4*K88*U88*SIN(RADIANS(J88))*COS(2*RADIANS(I88))-0.5*U88*U88*SIN(4*RADIANS(I88))-1.25*K88*K88*SIN(2*RADIANS(J88)))</f>
        <v>-1.90596481608387</v>
      </c>
      <c r="W88" s="5" t="n">
        <f aca="false">DEGREES(ACOS(COS(RADIANS(90.833))/(COS(RADIANS(dados!$B$4))*COS(RADIANS(T88)))-TAN(RADIANS(dados!$B$4))*TAN(RADIANS(T88))))</f>
        <v>76.5694028639438</v>
      </c>
      <c r="X88" s="21" t="n">
        <f aca="false">(720-4*dados!$B$5-V88+dados!$B$6*60)/1440</f>
        <v>0.518629142233392</v>
      </c>
      <c r="Y88" s="21" t="n">
        <f aca="false">X88-W88*4/1440</f>
        <v>0.305936356500208</v>
      </c>
      <c r="Z88" s="21" t="n">
        <f aca="false">X88+W88*4/1440</f>
        <v>0.731321927966563</v>
      </c>
      <c r="AA88" s="24" t="n">
        <f aca="false">8*W88</f>
        <v>612.555222911551</v>
      </c>
      <c r="AB88" s="5" t="n">
        <f aca="false">MOD(E88*1440+V88+4*dados!$B$5-60*dados!$B$6,1440)</f>
        <v>495.174035183916</v>
      </c>
      <c r="AC88" s="5" t="n">
        <f aca="false">IF(AB88/4&lt;0,AB88/4+180,AB88/4-180)</f>
        <v>-56.206491204021</v>
      </c>
      <c r="AD88" s="5" t="n">
        <f aca="false">DEGREES(ACOS(SIN(RADIANS(dados!$B$4))*SIN(RADIANS(T88))+COS(RADIANS(dados!$B$4))*COS(RADIANS(T88))*COS(RADIANS(AC88))))</f>
        <v>75.9494744811286</v>
      </c>
      <c r="AE88" s="5" t="n">
        <f aca="false">90-AD88</f>
        <v>14.0505255188715</v>
      </c>
      <c r="AF88" s="5" t="n">
        <f aca="false">IF(AE88&gt;85,0,IF(AE88&gt;5,58.1/TAN(RADIANS(AE88))-0.07/POWER(TAN(RADIANS(AE88)),3)+0.000086/POWER(TAN(RADIANS(AE88)),5),IF(AE88&gt;-0.575,1735+AE88*(-518.2+AE88*(103.4+AE88*(-12.79+AE88*0.711))),-20.772/TAN(RADIANS(AE88)))))/3600</f>
        <v>0.063271069557995</v>
      </c>
      <c r="AG88" s="5" t="n">
        <f aca="false">AE88+AF88</f>
        <v>14.1137965884294</v>
      </c>
      <c r="AH88" s="5" t="n">
        <f aca="false">IF(AC88&gt;0,MOD(DEGREES(ACOS(((SIN(RADIANS(dados!$B$4))*COS(RADIANS(AD88)))-SIN(RADIANS(T88)))/(COS(RADIANS(dados!$B$4))*SIN(RADIANS(AD88)))))+180,360),MOD(540-DEGREES(ACOS(((SIN(RADIANS(dados!$B$4))*COS(RADIANS(AD88)))-SIN(RADIANS(T88)))/(COS(RADIANS(dados!$B$4))*SIN(RADIANS(AD88))))),360))</f>
        <v>51.8140792871546</v>
      </c>
      <c r="AI88" s="5" t="n">
        <f aca="false">TAN(RADIANS(AG88))</f>
        <v>0.251438642328889</v>
      </c>
      <c r="AJ88" s="5" t="n">
        <f aca="false">dados!$B$20/calculos!AI88</f>
        <v>4.17975570881547</v>
      </c>
      <c r="AK88" s="5" t="n">
        <f aca="false">AJ88*COS(RADIANS(180-AG88))</f>
        <v>-4.0535827844669</v>
      </c>
      <c r="AL88" s="5" t="n">
        <f aca="false">ABS(AK88)</f>
        <v>4.0535827844669</v>
      </c>
      <c r="AM88" s="5" t="n">
        <f aca="false">IF((E88&gt;Y88)*AND(E88&lt;Z88),AL88,0)</f>
        <v>4.0535827844669</v>
      </c>
      <c r="AN88" s="21" t="n">
        <f aca="false">E88</f>
        <v>0.3625</v>
      </c>
    </row>
    <row r="89" customFormat="false" ht="15" hidden="false" customHeight="false" outlineLevel="0" collapsed="false">
      <c r="D89" s="20" t="n">
        <f aca="false">dados!$B$7</f>
        <v>44003</v>
      </c>
      <c r="E89" s="21" t="n">
        <f aca="false">E88+0.1/24</f>
        <v>0.366666666666667</v>
      </c>
      <c r="F89" s="22" t="n">
        <f aca="false">D89+2415018.5+E89-dados!$B$6/24</f>
        <v>2459021.99166667</v>
      </c>
      <c r="G89" s="23" t="n">
        <f aca="false">(F89-2451545)/36525</f>
        <v>0.204708875199636</v>
      </c>
      <c r="I89" s="5" t="n">
        <f aca="false">MOD(280.46646+G89*(36000.76983 + G89*0.0003032),360)</f>
        <v>90.1435709260977</v>
      </c>
      <c r="J89" s="5" t="n">
        <f aca="false">357.52911+G89*(35999.05029 - 0.0001537*G89)</f>
        <v>7726.85419668011</v>
      </c>
      <c r="K89" s="5" t="n">
        <f aca="false">0.016708634-G89*(0.000042037+0.0000001267*G89)</f>
        <v>0.0167000233435581</v>
      </c>
      <c r="L89" s="5" t="n">
        <f aca="false">SIN(RADIANS(J89))*(1.914602-G89*(0.004817+0.000014*G89))+SIN(RADIANS(2*J89))*(0.019993-0.000101*G89)+SIN(RADIANS(3*J89))*0.000289</f>
        <v>0.426550291143958</v>
      </c>
      <c r="M89" s="5" t="n">
        <f aca="false">I89+L89</f>
        <v>90.5701212172417</v>
      </c>
      <c r="N89" s="5" t="n">
        <f aca="false">J89+L89</f>
        <v>7727.28074697126</v>
      </c>
      <c r="O89" s="5" t="n">
        <f aca="false">(1.000001018*(1-K89*K89))/(1+K89*COS(RADIANS(N89)))</f>
        <v>1.01627750603822</v>
      </c>
      <c r="P89" s="5" t="n">
        <f aca="false">M89-0.00569-0.00478*SIN(RADIANS(125.04-1934.136*G89))</f>
        <v>90.5596518001505</v>
      </c>
      <c r="Q89" s="5" t="n">
        <f aca="false">23+(26+((21.448-G89*(46.815+G89*(0.00059-G89*0.001813))))/60)/60</f>
        <v>23.4366290402322</v>
      </c>
      <c r="R89" s="5" t="n">
        <f aca="false">Q89+0.00256*COS(RADIANS(125.04-1934.136*G89))</f>
        <v>23.4366690188801</v>
      </c>
      <c r="S89" s="5" t="n">
        <f aca="false">DEGREES(ATAN2(COS(RADIANS(P89)),COS(RADIANS(R89))*SIN(RADIANS(P89))))</f>
        <v>90.6099708924698</v>
      </c>
      <c r="T89" s="5" t="n">
        <f aca="false">DEGREES(ASIN(SIN(RADIANS(R89))*SIN(RADIANS(P89))))</f>
        <v>23.4354841628667</v>
      </c>
      <c r="U89" s="5" t="n">
        <f aca="false">TAN(RADIANS(R89/2))*TAN(RADIANS(R89/2))</f>
        <v>0.0430246276703282</v>
      </c>
      <c r="V89" s="5" t="n">
        <f aca="false">4*DEGREES(U89*SIN(2*RADIANS(I89))-2*K89*SIN(RADIANS(J89))+4*K89*U89*SIN(RADIANS(J89))*COS(2*RADIANS(I89))-0.5*U89*U89*SIN(4*RADIANS(I89))-1.25*K89*K89*SIN(2*RADIANS(J89)))</f>
        <v>-1.90686910374729</v>
      </c>
      <c r="W89" s="5" t="n">
        <f aca="false">DEGREES(ACOS(COS(RADIANS(90.833))/(COS(RADIANS(dados!$B$4))*COS(RADIANS(T89)))-TAN(RADIANS(dados!$B$4))*TAN(RADIANS(T89))))</f>
        <v>76.5694145636988</v>
      </c>
      <c r="X89" s="21" t="n">
        <f aca="false">(720-4*dados!$B$5-V89+dados!$B$6*60)/1440</f>
        <v>0.518629770210936</v>
      </c>
      <c r="Y89" s="21" t="n">
        <f aca="false">X89-W89*4/1440</f>
        <v>0.305936951978437</v>
      </c>
      <c r="Z89" s="21" t="n">
        <f aca="false">X89+W89*4/1440</f>
        <v>0.731322588443426</v>
      </c>
      <c r="AA89" s="24" t="n">
        <f aca="false">8*W89</f>
        <v>612.555316509591</v>
      </c>
      <c r="AB89" s="5" t="n">
        <f aca="false">MOD(E89*1440+V89+4*dados!$B$5-60*dados!$B$6,1440)</f>
        <v>501.173130896253</v>
      </c>
      <c r="AC89" s="5" t="n">
        <f aca="false">IF(AB89/4&lt;0,AB89/4+180,AB89/4-180)</f>
        <v>-54.7067172759369</v>
      </c>
      <c r="AD89" s="5" t="n">
        <f aca="false">DEGREES(ACOS(SIN(RADIANS(dados!$B$4))*SIN(RADIANS(T89))+COS(RADIANS(dados!$B$4))*COS(RADIANS(T89))*COS(RADIANS(AC89))))</f>
        <v>74.9356285316977</v>
      </c>
      <c r="AE89" s="5" t="n">
        <f aca="false">90-AD89</f>
        <v>15.0643714683023</v>
      </c>
      <c r="AF89" s="5" t="n">
        <f aca="false">IF(AE89&gt;85,0,IF(AE89&gt;5,58.1/TAN(RADIANS(AE89))-0.07/POWER(TAN(RADIANS(AE89)),3)+0.000086/POWER(TAN(RADIANS(AE89)),5),IF(AE89&gt;-0.575,1735+AE89*(-518.2+AE89*(103.4+AE89*(-12.79+AE89*0.711))),-20.772/TAN(RADIANS(AE89)))))/3600</f>
        <v>0.0589812900991983</v>
      </c>
      <c r="AG89" s="5" t="n">
        <f aca="false">AE89+AF89</f>
        <v>15.1233527584015</v>
      </c>
      <c r="AH89" s="5" t="n">
        <f aca="false">IF(AC89&gt;0,MOD(DEGREES(ACOS(((SIN(RADIANS(dados!$B$4))*COS(RADIANS(AD89)))-SIN(RADIANS(T89)))/(COS(RADIANS(dados!$B$4))*SIN(RADIANS(AD89)))))+180,360),MOD(540-DEGREES(ACOS(((SIN(RADIANS(dados!$B$4))*COS(RADIANS(AD89)))-SIN(RADIANS(T89)))/(COS(RADIANS(dados!$B$4))*SIN(RADIANS(AD89))))),360))</f>
        <v>50.8528126794644</v>
      </c>
      <c r="AI89" s="5" t="n">
        <f aca="false">TAN(RADIANS(AG89))</f>
        <v>0.270258011775639</v>
      </c>
      <c r="AJ89" s="5" t="n">
        <f aca="false">dados!$B$20/calculos!AI89</f>
        <v>3.88869915006797</v>
      </c>
      <c r="AK89" s="5" t="n">
        <f aca="false">AJ89*COS(RADIANS(180-AG89))</f>
        <v>-3.75401939653531</v>
      </c>
      <c r="AL89" s="5" t="n">
        <f aca="false">ABS(AK89)</f>
        <v>3.75401939653531</v>
      </c>
      <c r="AM89" s="5" t="n">
        <f aca="false">IF((E89&gt;Y89)*AND(E89&lt;Z89),AL89,0)</f>
        <v>3.75401939653531</v>
      </c>
      <c r="AN89" s="21" t="n">
        <f aca="false">E89</f>
        <v>0.366666666666667</v>
      </c>
    </row>
    <row r="90" customFormat="false" ht="15" hidden="false" customHeight="false" outlineLevel="0" collapsed="false">
      <c r="D90" s="20" t="n">
        <f aca="false">dados!$B$7</f>
        <v>44003</v>
      </c>
      <c r="E90" s="21" t="n">
        <f aca="false">E89+0.1/24</f>
        <v>0.370833333333333</v>
      </c>
      <c r="F90" s="22" t="n">
        <f aca="false">D90+2415018.5+E90-dados!$B$6/24</f>
        <v>2459021.99583333</v>
      </c>
      <c r="G90" s="23" t="n">
        <f aca="false">(F90-2451545)/36525</f>
        <v>0.204708989276745</v>
      </c>
      <c r="I90" s="5" t="n">
        <f aca="false">MOD(280.46646+G90*(36000.76983 + G90*0.0003032),360)</f>
        <v>90.1476777898688</v>
      </c>
      <c r="J90" s="5" t="n">
        <f aca="false">357.52911+G90*(35999.05029 - 0.0001537*G90)</f>
        <v>7726.8583033477</v>
      </c>
      <c r="K90" s="5" t="n">
        <f aca="false">0.016708634-G90*(0.000042037+0.0000001267*G90)</f>
        <v>0.0167000233387567</v>
      </c>
      <c r="L90" s="5" t="n">
        <f aca="false">SIN(RADIANS(J90))*(1.914602-G90*(0.004817+0.000014*G90))+SIN(RADIANS(2*J90))*(0.019993-0.000101*G90)+SIN(RADIANS(3*J90))*0.000289</f>
        <v>0.426419245021011</v>
      </c>
      <c r="M90" s="5" t="n">
        <f aca="false">I90+L90</f>
        <v>90.5740970348898</v>
      </c>
      <c r="N90" s="5" t="n">
        <f aca="false">J90+L90</f>
        <v>7727.28472259272</v>
      </c>
      <c r="O90" s="5" t="n">
        <f aca="false">(1.000001018*(1-K90*K90))/(1+K90*COS(RADIANS(N90)))</f>
        <v>1.01627776957211</v>
      </c>
      <c r="P90" s="5" t="n">
        <f aca="false">M90-0.00569-0.00478*SIN(RADIANS(125.04-1934.136*G90))</f>
        <v>90.5636276180862</v>
      </c>
      <c r="Q90" s="5" t="n">
        <f aca="false">23+(26+((21.448-G90*(46.815+G90*(0.00059-G90*0.001813))))/60)/60</f>
        <v>23.4366290387487</v>
      </c>
      <c r="R90" s="5" t="n">
        <f aca="false">Q90+0.00256*COS(RADIANS(125.04-1934.136*G90))</f>
        <v>23.4366690272537</v>
      </c>
      <c r="S90" s="5" t="n">
        <f aca="false">DEGREES(ATAN2(COS(RADIANS(P90)),COS(RADIANS(R90))*SIN(RADIANS(P90))))</f>
        <v>90.6143041295649</v>
      </c>
      <c r="T90" s="5" t="n">
        <f aca="false">DEGREES(ASIN(SIN(RADIANS(R90))*SIN(RADIANS(P90))))</f>
        <v>23.4354672770029</v>
      </c>
      <c r="U90" s="5" t="n">
        <f aca="false">TAN(RADIANS(R90/2))*TAN(RADIANS(R90/2))</f>
        <v>0.0430246277019469</v>
      </c>
      <c r="V90" s="5" t="n">
        <f aca="false">4*DEGREES(U90*SIN(2*RADIANS(I90))-2*K90*SIN(RADIANS(J90))+4*K90*U90*SIN(RADIANS(J90))*COS(2*RADIANS(I90))-0.5*U90*U90*SIN(4*RADIANS(I90))-1.25*K90*K90*SIN(2*RADIANS(J90)))</f>
        <v>-1.90777337812383</v>
      </c>
      <c r="W90" s="5" t="n">
        <f aca="false">DEGREES(ACOS(COS(RADIANS(90.833))/(COS(RADIANS(dados!$B$4))*COS(RADIANS(T90)))-TAN(RADIANS(dados!$B$4))*TAN(RADIANS(T90))))</f>
        <v>76.5694263468929</v>
      </c>
      <c r="X90" s="21" t="n">
        <f aca="false">(720-4*dados!$B$5-V90+dados!$B$6*60)/1440</f>
        <v>0.518630398179253</v>
      </c>
      <c r="Y90" s="21" t="n">
        <f aca="false">X90-W90*4/1440</f>
        <v>0.30593754721566</v>
      </c>
      <c r="Z90" s="21" t="n">
        <f aca="false">X90+W90*4/1440</f>
        <v>0.731323249142836</v>
      </c>
      <c r="AA90" s="24" t="n">
        <f aca="false">8*W90</f>
        <v>612.555410775143</v>
      </c>
      <c r="AB90" s="5" t="n">
        <f aca="false">MOD(E90*1440+V90+4*dados!$B$5-60*dados!$B$6,1440)</f>
        <v>507.172226621876</v>
      </c>
      <c r="AC90" s="5" t="n">
        <f aca="false">IF(AB90/4&lt;0,AB90/4+180,AB90/4-180)</f>
        <v>-53.206943344531</v>
      </c>
      <c r="AD90" s="5" t="n">
        <f aca="false">DEGREES(ACOS(SIN(RADIANS(dados!$B$4))*SIN(RADIANS(T90))+COS(RADIANS(dados!$B$4))*COS(RADIANS(T90))*COS(RADIANS(AC90))))</f>
        <v>73.9356789751306</v>
      </c>
      <c r="AE90" s="5" t="n">
        <f aca="false">90-AD90</f>
        <v>16.0643210248694</v>
      </c>
      <c r="AF90" s="5" t="n">
        <f aca="false">IF(AE90&gt;85,0,IF(AE90&gt;5,58.1/TAN(RADIANS(AE90))-0.07/POWER(TAN(RADIANS(AE90)),3)+0.000086/POWER(TAN(RADIANS(AE90)),5),IF(AE90&gt;-0.575,1735+AE90*(-518.2+AE90*(103.4+AE90*(-12.79+AE90*0.711))),-20.772/TAN(RADIANS(AE90)))))/3600</f>
        <v>0.0552432009251593</v>
      </c>
      <c r="AG90" s="5" t="n">
        <f aca="false">AE90+AF90</f>
        <v>16.1195642257945</v>
      </c>
      <c r="AH90" s="5" t="n">
        <f aca="false">IF(AC90&gt;0,MOD(DEGREES(ACOS(((SIN(RADIANS(dados!$B$4))*COS(RADIANS(AD90)))-SIN(RADIANS(T90)))/(COS(RADIANS(dados!$B$4))*SIN(RADIANS(AD90)))))+180,360),MOD(540-DEGREES(ACOS(((SIN(RADIANS(dados!$B$4))*COS(RADIANS(AD90)))-SIN(RADIANS(T90)))/(COS(RADIANS(dados!$B$4))*SIN(RADIANS(AD90))))),360))</f>
        <v>49.8715014370538</v>
      </c>
      <c r="AI90" s="5" t="n">
        <f aca="false">TAN(RADIANS(AG90))</f>
        <v>0.28900511252642</v>
      </c>
      <c r="AJ90" s="5" t="n">
        <f aca="false">dados!$B$20/calculos!AI90</f>
        <v>3.63644812890605</v>
      </c>
      <c r="AK90" s="5" t="n">
        <f aca="false">AJ90*COS(RADIANS(180-AG90))</f>
        <v>-3.49347901155411</v>
      </c>
      <c r="AL90" s="5" t="n">
        <f aca="false">ABS(AK90)</f>
        <v>3.49347901155411</v>
      </c>
      <c r="AM90" s="5" t="n">
        <f aca="false">IF((E90&gt;Y90)*AND(E90&lt;Z90),AL90,0)</f>
        <v>3.49347901155411</v>
      </c>
      <c r="AN90" s="21" t="n">
        <f aca="false">E90</f>
        <v>0.370833333333333</v>
      </c>
    </row>
    <row r="91" customFormat="false" ht="15" hidden="false" customHeight="false" outlineLevel="0" collapsed="false">
      <c r="D91" s="20" t="n">
        <f aca="false">dados!$B$7</f>
        <v>44003</v>
      </c>
      <c r="E91" s="21" t="n">
        <f aca="false">E90+0.1/24</f>
        <v>0.375</v>
      </c>
      <c r="F91" s="22" t="n">
        <f aca="false">D91+2415018.5+E91-dados!$B$6/24</f>
        <v>2459022</v>
      </c>
      <c r="G91" s="23" t="n">
        <f aca="false">(F91-2451545)/36525</f>
        <v>0.204709103353867</v>
      </c>
      <c r="I91" s="5" t="n">
        <f aca="false">MOD(280.46646+G91*(36000.76983 + G91*0.0003032),360)</f>
        <v>90.1517846540965</v>
      </c>
      <c r="J91" s="5" t="n">
        <f aca="false">357.52911+G91*(35999.05029 - 0.0001537*G91)</f>
        <v>7726.86241001575</v>
      </c>
      <c r="K91" s="5" t="n">
        <f aca="false">0.016708634-G91*(0.000042037+0.0000001267*G91)</f>
        <v>0.0167000233339553</v>
      </c>
      <c r="L91" s="5" t="n">
        <f aca="false">SIN(RADIANS(J91))*(1.914602-G91*(0.004817+0.000014*G91))+SIN(RADIANS(2*J91))*(0.019993-0.000101*G91)+SIN(RADIANS(3*J91))*0.000289</f>
        <v>0.426288196821551</v>
      </c>
      <c r="M91" s="5" t="n">
        <f aca="false">I91+L91</f>
        <v>90.578072850918</v>
      </c>
      <c r="N91" s="5" t="n">
        <f aca="false">J91+L91</f>
        <v>7727.28869821257</v>
      </c>
      <c r="O91" s="5" t="n">
        <f aca="false">(1.000001018*(1-K91*K91))/(1+K91*COS(RADIANS(N91)))</f>
        <v>1.016278033025</v>
      </c>
      <c r="P91" s="5" t="n">
        <f aca="false">M91-0.00569-0.00478*SIN(RADIANS(125.04-1934.136*G91))</f>
        <v>90.5676034344019</v>
      </c>
      <c r="Q91" s="5" t="n">
        <f aca="false">23+(26+((21.448-G91*(46.815+G91*(0.00059-G91*0.001813))))/60)/60</f>
        <v>23.4366290372652</v>
      </c>
      <c r="R91" s="5" t="n">
        <f aca="false">Q91+0.00256*COS(RADIANS(125.04-1934.136*G91))</f>
        <v>23.4366690356274</v>
      </c>
      <c r="S91" s="5" t="n">
        <f aca="false">DEGREES(ATAN2(COS(RADIANS(P91)),COS(RADIANS(R91))*SIN(RADIANS(P91))))</f>
        <v>90.6186373637835</v>
      </c>
      <c r="T91" s="5" t="n">
        <f aca="false">DEGREES(ASIN(SIN(RADIANS(R91))*SIN(RADIANS(P91))))</f>
        <v>23.4354502715588</v>
      </c>
      <c r="U91" s="5" t="n">
        <f aca="false">TAN(RADIANS(R91/2))*TAN(RADIANS(R91/2))</f>
        <v>0.0430246277335657</v>
      </c>
      <c r="V91" s="5" t="n">
        <f aca="false">4*DEGREES(U91*SIN(2*RADIANS(I91))-2*K91*SIN(RADIANS(J91))+4*K91*U91*SIN(RADIANS(J91))*COS(2*RADIANS(I91))-0.5*U91*U91*SIN(4*RADIANS(I91))-1.25*K91*K91*SIN(2*RADIANS(J91)))</f>
        <v>-1.90867763938554</v>
      </c>
      <c r="W91" s="5" t="n">
        <f aca="false">DEGREES(ACOS(COS(RADIANS(90.833))/(COS(RADIANS(dados!$B$4))*COS(RADIANS(T91)))-TAN(RADIANS(dados!$B$4))*TAN(RADIANS(T91))))</f>
        <v>76.5694382135283</v>
      </c>
      <c r="X91" s="21" t="n">
        <f aca="false">(720-4*dados!$B$5-V91+dados!$B$6*60)/1440</f>
        <v>0.518631026138462</v>
      </c>
      <c r="Y91" s="21" t="n">
        <f aca="false">X91-W91*4/1440</f>
        <v>0.305938142211991</v>
      </c>
      <c r="Z91" s="21" t="n">
        <f aca="false">X91+W91*4/1440</f>
        <v>0.731323910064919</v>
      </c>
      <c r="AA91" s="24" t="n">
        <f aca="false">8*W91</f>
        <v>612.555505708227</v>
      </c>
      <c r="AB91" s="5" t="n">
        <f aca="false">MOD(E91*1440+V91+4*dados!$B$5-60*dados!$B$6,1440)</f>
        <v>513.171322360614</v>
      </c>
      <c r="AC91" s="5" t="n">
        <f aca="false">IF(AB91/4&lt;0,AB91/4+180,AB91/4-180)</f>
        <v>-51.7071694098464</v>
      </c>
      <c r="AD91" s="5" t="n">
        <f aca="false">DEGREES(ACOS(SIN(RADIANS(dados!$B$4))*SIN(RADIANS(T91))+COS(RADIANS(dados!$B$4))*COS(RADIANS(T91))*COS(RADIANS(AC91))))</f>
        <v>72.950213332978</v>
      </c>
      <c r="AE91" s="5" t="n">
        <f aca="false">90-AD91</f>
        <v>17.049786667022</v>
      </c>
      <c r="AF91" s="5" t="n">
        <f aca="false">IF(AE91&gt;85,0,IF(AE91&gt;5,58.1/TAN(RADIANS(AE91))-0.07/POWER(TAN(RADIANS(AE91)),3)+0.000086/POWER(TAN(RADIANS(AE91)),5),IF(AE91&gt;-0.575,1735+AE91*(-518.2+AE91*(103.4+AE91*(-12.79+AE91*0.711))),-20.772/TAN(RADIANS(AE91)))))/3600</f>
        <v>0.0519590252458541</v>
      </c>
      <c r="AG91" s="5" t="n">
        <f aca="false">AE91+AF91</f>
        <v>17.1017456922679</v>
      </c>
      <c r="AH91" s="5" t="n">
        <f aca="false">IF(AC91&gt;0,MOD(DEGREES(ACOS(((SIN(RADIANS(dados!$B$4))*COS(RADIANS(AD91)))-SIN(RADIANS(T91)))/(COS(RADIANS(dados!$B$4))*SIN(RADIANS(AD91)))))+180,360),MOD(540-DEGREES(ACOS(((SIN(RADIANS(dados!$B$4))*COS(RADIANS(AD91)))-SIN(RADIANS(T91)))/(COS(RADIANS(dados!$B$4))*SIN(RADIANS(AD91))))),360))</f>
        <v>48.8695399700171</v>
      </c>
      <c r="AI91" s="5" t="n">
        <f aca="false">TAN(RADIANS(AG91))</f>
        <v>0.307673521624585</v>
      </c>
      <c r="AJ91" s="5" t="n">
        <f aca="false">dados!$B$20/calculos!AI91</f>
        <v>3.41580287813434</v>
      </c>
      <c r="AK91" s="5" t="n">
        <f aca="false">AJ91*COS(RADIANS(180-AG91))</f>
        <v>-3.26476992769004</v>
      </c>
      <c r="AL91" s="5" t="n">
        <f aca="false">ABS(AK91)</f>
        <v>3.26476992769004</v>
      </c>
      <c r="AM91" s="5" t="n">
        <f aca="false">IF((E91&gt;Y91)*AND(E91&lt;Z91),AL91,0)</f>
        <v>3.26476992769004</v>
      </c>
      <c r="AN91" s="21" t="n">
        <f aca="false">E91</f>
        <v>0.375</v>
      </c>
    </row>
    <row r="92" customFormat="false" ht="15" hidden="false" customHeight="false" outlineLevel="0" collapsed="false">
      <c r="D92" s="20" t="n">
        <f aca="false">dados!$B$7</f>
        <v>44003</v>
      </c>
      <c r="E92" s="21" t="n">
        <f aca="false">E91+0.1/24</f>
        <v>0.379166666666667</v>
      </c>
      <c r="F92" s="22" t="n">
        <f aca="false">D92+2415018.5+E92-dados!$B$6/24</f>
        <v>2459022.00416667</v>
      </c>
      <c r="G92" s="23" t="n">
        <f aca="false">(F92-2451545)/36525</f>
        <v>0.204709217430989</v>
      </c>
      <c r="I92" s="5" t="n">
        <f aca="false">MOD(280.46646+G92*(36000.76983 + G92*0.0003032),360)</f>
        <v>90.1558915183259</v>
      </c>
      <c r="J92" s="5" t="n">
        <f aca="false">357.52911+G92*(35999.05029 - 0.0001537*G92)</f>
        <v>7726.8665166838</v>
      </c>
      <c r="K92" s="5" t="n">
        <f aca="false">0.016708634-G92*(0.000042037+0.0000001267*G92)</f>
        <v>0.0167000233291539</v>
      </c>
      <c r="L92" s="5" t="n">
        <f aca="false">SIN(RADIANS(J92))*(1.914602-G92*(0.004817+0.000014*G92))+SIN(RADIANS(2*J92))*(0.019993-0.000101*G92)+SIN(RADIANS(3*J92))*0.000289</f>
        <v>0.426157146561026</v>
      </c>
      <c r="M92" s="5" t="n">
        <f aca="false">I92+L92</f>
        <v>90.5820486648869</v>
      </c>
      <c r="N92" s="5" t="n">
        <f aca="false">J92+L92</f>
        <v>7727.29267383036</v>
      </c>
      <c r="O92" s="5" t="n">
        <f aca="false">(1.000001018*(1-K92*K92))/(1+K92*COS(RADIANS(N92)))</f>
        <v>1.01627829639686</v>
      </c>
      <c r="P92" s="5" t="n">
        <f aca="false">M92-0.00569-0.00478*SIN(RADIANS(125.04-1934.136*G92))</f>
        <v>90.5715792486585</v>
      </c>
      <c r="Q92" s="5" t="n">
        <f aca="false">23+(26+((21.448-G92*(46.815+G92*(0.00059-G92*0.001813))))/60)/60</f>
        <v>23.4366290357818</v>
      </c>
      <c r="R92" s="5" t="n">
        <f aca="false">Q92+0.00256*COS(RADIANS(125.04-1934.136*G92))</f>
        <v>23.436669044001</v>
      </c>
      <c r="S92" s="5" t="n">
        <f aca="false">DEGREES(ATAN2(COS(RADIANS(P92)),COS(RADIANS(R92))*SIN(RADIANS(P92))))</f>
        <v>90.6229705946388</v>
      </c>
      <c r="T92" s="5" t="n">
        <f aca="false">DEGREES(ASIN(SIN(RADIANS(R92))*SIN(RADIANS(P92))))</f>
        <v>23.4354331465363</v>
      </c>
      <c r="U92" s="5" t="n">
        <f aca="false">TAN(RADIANS(R92/2))*TAN(RADIANS(R92/2))</f>
        <v>0.0430246277651844</v>
      </c>
      <c r="V92" s="5" t="n">
        <f aca="false">4*DEGREES(U92*SIN(2*RADIANS(I92))-2*K92*SIN(RADIANS(J92))+4*K92*U92*SIN(RADIANS(J92))*COS(2*RADIANS(I92))-0.5*U92*U92*SIN(4*RADIANS(I92))-1.25*K92*K92*SIN(2*RADIANS(J92)))</f>
        <v>-1.90958188740517</v>
      </c>
      <c r="W92" s="5" t="n">
        <f aca="false">DEGREES(ACOS(COS(RADIANS(90.833))/(COS(RADIANS(dados!$B$4))*COS(RADIANS(T92)))-TAN(RADIANS(dados!$B$4))*TAN(RADIANS(T92))))</f>
        <v>76.5694501636036</v>
      </c>
      <c r="X92" s="21" t="n">
        <f aca="false">(720-4*dados!$B$5-V92+dados!$B$6*60)/1440</f>
        <v>0.518631654088476</v>
      </c>
      <c r="Y92" s="21" t="n">
        <f aca="false">X92-W92*4/1440</f>
        <v>0.30593873696735</v>
      </c>
      <c r="Z92" s="21" t="n">
        <f aca="false">X92+W92*4/1440</f>
        <v>0.731324571209595</v>
      </c>
      <c r="AA92" s="24" t="n">
        <f aca="false">8*W92</f>
        <v>612.555601308829</v>
      </c>
      <c r="AB92" s="5" t="n">
        <f aca="false">MOD(E92*1440+V92+4*dados!$B$5-60*dados!$B$6,1440)</f>
        <v>519.170418112595</v>
      </c>
      <c r="AC92" s="5" t="n">
        <f aca="false">IF(AB92/4&lt;0,AB92/4+180,AB92/4-180)</f>
        <v>-50.2073954718513</v>
      </c>
      <c r="AD92" s="5" t="n">
        <f aca="false">DEGREES(ACOS(SIN(RADIANS(dados!$B$4))*SIN(RADIANS(T92))+COS(RADIANS(dados!$B$4))*COS(RADIANS(T92))*COS(RADIANS(AC92))))</f>
        <v>71.9798421644002</v>
      </c>
      <c r="AE92" s="5" t="n">
        <f aca="false">90-AD92</f>
        <v>18.0201578355998</v>
      </c>
      <c r="AF92" s="5" t="n">
        <f aca="false">IF(AE92&gt;85,0,IF(AE92&gt;5,58.1/TAN(RADIANS(AE92))-0.07/POWER(TAN(RADIANS(AE92)),3)+0.000086/POWER(TAN(RADIANS(AE92)),5),IF(AE92&gt;-0.575,1735+AE92*(-518.2+AE92*(103.4+AE92*(-12.79+AE92*0.711))),-20.772/TAN(RADIANS(AE92)))))/3600</f>
        <v>0.0490527354706061</v>
      </c>
      <c r="AG92" s="5" t="n">
        <f aca="false">AE92+AF92</f>
        <v>18.0692105710704</v>
      </c>
      <c r="AH92" s="5" t="n">
        <f aca="false">IF(AC92&gt;0,MOD(DEGREES(ACOS(((SIN(RADIANS(dados!$B$4))*COS(RADIANS(AD92)))-SIN(RADIANS(T92)))/(COS(RADIANS(dados!$B$4))*SIN(RADIANS(AD92)))))+180,360),MOD(540-DEGREES(ACOS(((SIN(RADIANS(dados!$B$4))*COS(RADIANS(AD92)))-SIN(RADIANS(T92)))/(COS(RADIANS(dados!$B$4))*SIN(RADIANS(AD92))))),360))</f>
        <v>47.8463287083208</v>
      </c>
      <c r="AI92" s="5" t="n">
        <f aca="false">TAN(RADIANS(AG92))</f>
        <v>0.326255700511992</v>
      </c>
      <c r="AJ92" s="5" t="n">
        <f aca="false">dados!$B$20/calculos!AI92</f>
        <v>3.22125283647681</v>
      </c>
      <c r="AK92" s="5" t="n">
        <f aca="false">AJ92*COS(RADIANS(180-AG92))</f>
        <v>-3.06238884375964</v>
      </c>
      <c r="AL92" s="5" t="n">
        <f aca="false">ABS(AK92)</f>
        <v>3.06238884375964</v>
      </c>
      <c r="AM92" s="5" t="n">
        <f aca="false">IF((E92&gt;Y92)*AND(E92&lt;Z92),AL92,0)</f>
        <v>3.06238884375964</v>
      </c>
      <c r="AN92" s="21" t="n">
        <f aca="false">E92</f>
        <v>0.379166666666667</v>
      </c>
    </row>
    <row r="93" customFormat="false" ht="15" hidden="false" customHeight="false" outlineLevel="0" collapsed="false">
      <c r="D93" s="20" t="n">
        <f aca="false">dados!$B$7</f>
        <v>44003</v>
      </c>
      <c r="E93" s="21" t="n">
        <f aca="false">E92+0.1/24</f>
        <v>0.383333333333333</v>
      </c>
      <c r="F93" s="22" t="n">
        <f aca="false">D93+2415018.5+E93-dados!$B$6/24</f>
        <v>2459022.00833333</v>
      </c>
      <c r="G93" s="23" t="n">
        <f aca="false">(F93-2451545)/36525</f>
        <v>0.204709331508099</v>
      </c>
      <c r="I93" s="5" t="n">
        <f aca="false">MOD(280.46646+G93*(36000.76983 + G93*0.0003032),360)</f>
        <v>90.1599983820961</v>
      </c>
      <c r="J93" s="5" t="n">
        <f aca="false">357.52911+G93*(35999.05029 - 0.0001537*G93)</f>
        <v>7726.87062335139</v>
      </c>
      <c r="K93" s="5" t="n">
        <f aca="false">0.016708634-G93*(0.000042037+0.0000001267*G93)</f>
        <v>0.0167000233243525</v>
      </c>
      <c r="L93" s="5" t="n">
        <f aca="false">SIN(RADIANS(J93))*(1.914602-G93*(0.004817+0.000014*G93))+SIN(RADIANS(2*J93))*(0.019993-0.000101*G93)+SIN(RADIANS(3*J93))*0.000289</f>
        <v>0.426026094254517</v>
      </c>
      <c r="M93" s="5" t="n">
        <f aca="false">I93+L93</f>
        <v>90.5860244763506</v>
      </c>
      <c r="N93" s="5" t="n">
        <f aca="false">J93+L93</f>
        <v>7727.29664944564</v>
      </c>
      <c r="O93" s="5" t="n">
        <f aca="false">(1.000001018*(1-K93*K93))/(1+K93*COS(RADIANS(N93)))</f>
        <v>1.01627855968766</v>
      </c>
      <c r="P93" s="5" t="n">
        <f aca="false">M93-0.00569-0.00478*SIN(RADIANS(125.04-1934.136*G93))</f>
        <v>90.5755550604099</v>
      </c>
      <c r="Q93" s="5" t="n">
        <f aca="false">23+(26+((21.448-G93*(46.815+G93*(0.00059-G93*0.001813))))/60)/60</f>
        <v>23.4366290342983</v>
      </c>
      <c r="R93" s="5" t="n">
        <f aca="false">Q93+0.00256*COS(RADIANS(125.04-1934.136*G93))</f>
        <v>23.4366690523746</v>
      </c>
      <c r="S93" s="5" t="n">
        <f aca="false">DEGREES(ATAN2(COS(RADIANS(P93)),COS(RADIANS(R93))*SIN(RADIANS(P93))))</f>
        <v>90.6273038216369</v>
      </c>
      <c r="T93" s="5" t="n">
        <f aca="false">DEGREES(ASIN(SIN(RADIANS(R93))*SIN(RADIANS(P93))))</f>
        <v>23.4354159019379</v>
      </c>
      <c r="U93" s="5" t="n">
        <f aca="false">TAN(RADIANS(R93/2))*TAN(RADIANS(R93/2))</f>
        <v>0.0430246277968032</v>
      </c>
      <c r="V93" s="5" t="n">
        <f aca="false">4*DEGREES(U93*SIN(2*RADIANS(I93))-2*K93*SIN(RADIANS(J93))+4*K93*U93*SIN(RADIANS(J93))*COS(2*RADIANS(I93))-0.5*U93*U93*SIN(4*RADIANS(I93))-1.25*K93*K93*SIN(2*RADIANS(J93)))</f>
        <v>-1.91048612205158</v>
      </c>
      <c r="W93" s="5" t="n">
        <f aca="false">DEGREES(ACOS(COS(RADIANS(90.833))/(COS(RADIANS(dados!$B$4))*COS(RADIANS(T93)))-TAN(RADIANS(dados!$B$4))*TAN(RADIANS(T93))))</f>
        <v>76.5694621971169</v>
      </c>
      <c r="X93" s="21" t="n">
        <f aca="false">(720-4*dados!$B$5-V93+dados!$B$6*60)/1440</f>
        <v>0.518632282029202</v>
      </c>
      <c r="Y93" s="21" t="n">
        <f aca="false">X93-W93*4/1440</f>
        <v>0.305939331481655</v>
      </c>
      <c r="Z93" s="21" t="n">
        <f aca="false">X93+W93*4/1440</f>
        <v>0.731325232576748</v>
      </c>
      <c r="AA93" s="24" t="n">
        <f aca="false">8*W93</f>
        <v>612.555697576935</v>
      </c>
      <c r="AB93" s="5" t="n">
        <f aca="false">MOD(E93*1440+V93+4*dados!$B$5-60*dados!$B$6,1440)</f>
        <v>525.169513877948</v>
      </c>
      <c r="AC93" s="5" t="n">
        <f aca="false">IF(AB93/4&lt;0,AB93/4+180,AB93/4-180)</f>
        <v>-48.7076215305129</v>
      </c>
      <c r="AD93" s="5" t="n">
        <f aca="false">DEGREES(ACOS(SIN(RADIANS(dados!$B$4))*SIN(RADIANS(T93))+COS(RADIANS(dados!$B$4))*COS(RADIANS(T93))*COS(RADIANS(AC93))))</f>
        <v>71.025199410289</v>
      </c>
      <c r="AE93" s="5" t="n">
        <f aca="false">90-AD93</f>
        <v>18.974800589711</v>
      </c>
      <c r="AF93" s="5" t="n">
        <f aca="false">IF(AE93&gt;85,0,IF(AE93&gt;5,58.1/TAN(RADIANS(AE93))-0.07/POWER(TAN(RADIANS(AE93)),3)+0.000086/POWER(TAN(RADIANS(AE93)),5),IF(AE93&gt;-0.575,1735+AE93*(-518.2+AE93*(103.4+AE93*(-12.79+AE93*0.711))),-20.772/TAN(RADIANS(AE93)))))/3600</f>
        <v>0.0464644133580197</v>
      </c>
      <c r="AG93" s="5" t="n">
        <f aca="false">AE93+AF93</f>
        <v>19.021265003069</v>
      </c>
      <c r="AH93" s="5" t="n">
        <f aca="false">IF(AC93&gt;0,MOD(DEGREES(ACOS(((SIN(RADIANS(dados!$B$4))*COS(RADIANS(AD93)))-SIN(RADIANS(T93)))/(COS(RADIANS(dados!$B$4))*SIN(RADIANS(AD93)))))+180,360),MOD(540-DEGREES(ACOS(((SIN(RADIANS(dados!$B$4))*COS(RADIANS(AD93)))-SIN(RADIANS(T93)))/(COS(RADIANS(dados!$B$4))*SIN(RADIANS(AD93))))),360))</f>
        <v>46.8012772192611</v>
      </c>
      <c r="AI93" s="5" t="n">
        <f aca="false">TAN(RADIANS(AG93))</f>
        <v>0.344742814117553</v>
      </c>
      <c r="AJ93" s="5" t="n">
        <f aca="false">dados!$B$20/calculos!AI93</f>
        <v>3.04851053496541</v>
      </c>
      <c r="AK93" s="5" t="n">
        <f aca="false">AJ93*COS(RADIANS(180-AG93))</f>
        <v>-2.88205478022901</v>
      </c>
      <c r="AL93" s="5" t="n">
        <f aca="false">ABS(AK93)</f>
        <v>2.88205478022901</v>
      </c>
      <c r="AM93" s="5" t="n">
        <f aca="false">IF((E93&gt;Y93)*AND(E93&lt;Z93),AL93,0)</f>
        <v>2.88205478022901</v>
      </c>
      <c r="AN93" s="21" t="n">
        <f aca="false">E93</f>
        <v>0.383333333333333</v>
      </c>
    </row>
    <row r="94" customFormat="false" ht="15" hidden="false" customHeight="false" outlineLevel="0" collapsed="false">
      <c r="D94" s="20" t="n">
        <f aca="false">dados!$B$7</f>
        <v>44003</v>
      </c>
      <c r="E94" s="21" t="n">
        <f aca="false">E93+0.1/24</f>
        <v>0.3875</v>
      </c>
      <c r="F94" s="22" t="n">
        <f aca="false">D94+2415018.5+E94-dados!$B$6/24</f>
        <v>2459022.0125</v>
      </c>
      <c r="G94" s="23" t="n">
        <f aca="false">(F94-2451545)/36525</f>
        <v>0.204709445585221</v>
      </c>
      <c r="I94" s="5" t="n">
        <f aca="false">MOD(280.46646+G94*(36000.76983 + G94*0.0003032),360)</f>
        <v>90.1641052463256</v>
      </c>
      <c r="J94" s="5" t="n">
        <f aca="false">357.52911+G94*(35999.05029 - 0.0001537*G94)</f>
        <v>7726.87473001943</v>
      </c>
      <c r="K94" s="5" t="n">
        <f aca="false">0.016708634-G94*(0.000042037+0.0000001267*G94)</f>
        <v>0.0167000233195512</v>
      </c>
      <c r="L94" s="5" t="n">
        <f aca="false">SIN(RADIANS(J94))*(1.914602-G94*(0.004817+0.000014*G94))+SIN(RADIANS(2*J94))*(0.019993-0.000101*G94)+SIN(RADIANS(3*J94))*0.000289</f>
        <v>0.425895039873507</v>
      </c>
      <c r="M94" s="5" t="n">
        <f aca="false">I94+L94</f>
        <v>90.5900002861991</v>
      </c>
      <c r="N94" s="5" t="n">
        <f aca="false">J94+L94</f>
        <v>7727.30062505931</v>
      </c>
      <c r="O94" s="5" t="n">
        <f aca="false">(1.000001018*(1-K94*K94))/(1+K94*COS(RADIANS(N94)))</f>
        <v>1.01627882289745</v>
      </c>
      <c r="P94" s="5" t="n">
        <f aca="false">M94-0.00569-0.00478*SIN(RADIANS(125.04-1934.136*G94))</f>
        <v>90.5795308705461</v>
      </c>
      <c r="Q94" s="5" t="n">
        <f aca="false">23+(26+((21.448-G94*(46.815+G94*(0.00059-G94*0.001813))))/60)/60</f>
        <v>23.4366290328148</v>
      </c>
      <c r="R94" s="5" t="n">
        <f aca="false">Q94+0.00256*COS(RADIANS(125.04-1934.136*G94))</f>
        <v>23.4366690607483</v>
      </c>
      <c r="S94" s="5" t="n">
        <f aca="false">DEGREES(ATAN2(COS(RADIANS(P94)),COS(RADIANS(R94))*SIN(RADIANS(P94))))</f>
        <v>90.6316370457402</v>
      </c>
      <c r="T94" s="5" t="n">
        <f aca="false">DEGREES(ASIN(SIN(RADIANS(R94))*SIN(RADIANS(P94))))</f>
        <v>23.43539853776</v>
      </c>
      <c r="U94" s="5" t="n">
        <f aca="false">TAN(RADIANS(R94/2))*TAN(RADIANS(R94/2))</f>
        <v>0.0430246278284219</v>
      </c>
      <c r="V94" s="5" t="n">
        <f aca="false">4*DEGREES(U94*SIN(2*RADIANS(I94))-2*K94*SIN(RADIANS(J94))+4*K94*U94*SIN(RADIANS(J94))*COS(2*RADIANS(I94))-0.5*U94*U94*SIN(4*RADIANS(I94))-1.25*K94*K94*SIN(2*RADIANS(J94)))</f>
        <v>-1.91139034349928</v>
      </c>
      <c r="W94" s="5" t="n">
        <f aca="false">DEGREES(ACOS(COS(RADIANS(90.833))/(COS(RADIANS(dados!$B$4))*COS(RADIANS(T94)))-TAN(RADIANS(dados!$B$4))*TAN(RADIANS(T94))))</f>
        <v>76.5694743140708</v>
      </c>
      <c r="X94" s="21" t="n">
        <f aca="false">(720-4*dados!$B$5-V94+dados!$B$6*60)/1440</f>
        <v>0.518632909960763</v>
      </c>
      <c r="Y94" s="21" t="n">
        <f aca="false">X94-W94*4/1440</f>
        <v>0.305939925755</v>
      </c>
      <c r="Z94" s="21" t="n">
        <f aca="false">X94+W94*4/1440</f>
        <v>0.731325894166505</v>
      </c>
      <c r="AA94" s="24" t="n">
        <f aca="false">8*W94</f>
        <v>612.555794512566</v>
      </c>
      <c r="AB94" s="5" t="n">
        <f aca="false">MOD(E94*1440+V94+4*dados!$B$5-60*dados!$B$6,1440)</f>
        <v>531.168609656501</v>
      </c>
      <c r="AC94" s="5" t="n">
        <f aca="false">IF(AB94/4&lt;0,AB94/4+180,AB94/4-180)</f>
        <v>-47.2078475858749</v>
      </c>
      <c r="AD94" s="5" t="n">
        <f aca="false">DEGREES(ACOS(SIN(RADIANS(dados!$B$4))*SIN(RADIANS(T94))+COS(RADIANS(dados!$B$4))*COS(RADIANS(T94))*COS(RADIANS(AC94))))</f>
        <v>70.086942634217</v>
      </c>
      <c r="AE94" s="5" t="n">
        <f aca="false">90-AD94</f>
        <v>19.913057365783</v>
      </c>
      <c r="AF94" s="5" t="n">
        <f aca="false">IF(AE94&gt;85,0,IF(AE94&gt;5,58.1/TAN(RADIANS(AE94))-0.07/POWER(TAN(RADIANS(AE94)),3)+0.000086/POWER(TAN(RADIANS(AE94)),5),IF(AE94&gt;-0.575,1735+AE94*(-518.2+AE94*(103.4+AE94*(-12.79+AE94*0.711))),-20.772/TAN(RADIANS(AE94)))))/3600</f>
        <v>0.0441462574103685</v>
      </c>
      <c r="AG94" s="5" t="n">
        <f aca="false">AE94+AF94</f>
        <v>19.9572036231934</v>
      </c>
      <c r="AH94" s="5" t="n">
        <f aca="false">IF(AC94&gt;0,MOD(DEGREES(ACOS(((SIN(RADIANS(dados!$B$4))*COS(RADIANS(AD94)))-SIN(RADIANS(T94)))/(COS(RADIANS(dados!$B$4))*SIN(RADIANS(AD94)))))+180,360),MOD(540-DEGREES(ACOS(((SIN(RADIANS(dados!$B$4))*COS(RADIANS(AD94)))-SIN(RADIANS(T94)))/(COS(RADIANS(dados!$B$4))*SIN(RADIANS(AD94))))),360))</f>
        <v>45.7338077283536</v>
      </c>
      <c r="AI94" s="5" t="n">
        <f aca="false">TAN(RADIANS(AG94))</f>
        <v>0.363124576258724</v>
      </c>
      <c r="AJ94" s="5" t="n">
        <f aca="false">dados!$B$20/calculos!AI94</f>
        <v>2.89419160641495</v>
      </c>
      <c r="AK94" s="5" t="n">
        <f aca="false">AJ94*COS(RADIANS(180-AG94))</f>
        <v>-2.7203891095217</v>
      </c>
      <c r="AL94" s="5" t="n">
        <f aca="false">ABS(AK94)</f>
        <v>2.7203891095217</v>
      </c>
      <c r="AM94" s="5" t="n">
        <f aca="false">IF((E94&gt;Y94)*AND(E94&lt;Z94),AL94,0)</f>
        <v>2.7203891095217</v>
      </c>
      <c r="AN94" s="21" t="n">
        <f aca="false">E94</f>
        <v>0.3875</v>
      </c>
    </row>
    <row r="95" customFormat="false" ht="15" hidden="false" customHeight="false" outlineLevel="0" collapsed="false">
      <c r="D95" s="20" t="n">
        <f aca="false">dados!$B$7</f>
        <v>44003</v>
      </c>
      <c r="E95" s="21" t="n">
        <f aca="false">E94+0.1/24</f>
        <v>0.391666666666667</v>
      </c>
      <c r="F95" s="22" t="n">
        <f aca="false">D95+2415018.5+E95-dados!$B$6/24</f>
        <v>2459022.01666667</v>
      </c>
      <c r="G95" s="23" t="n">
        <f aca="false">(F95-2451545)/36525</f>
        <v>0.20470955966233</v>
      </c>
      <c r="I95" s="5" t="n">
        <f aca="false">MOD(280.46646+G95*(36000.76983 + G95*0.0003032),360)</f>
        <v>90.1682121100967</v>
      </c>
      <c r="J95" s="5" t="n">
        <f aca="false">357.52911+G95*(35999.05029 - 0.0001537*G95)</f>
        <v>7726.87883668702</v>
      </c>
      <c r="K95" s="5" t="n">
        <f aca="false">0.016708634-G95*(0.000042037+0.0000001267*G95)</f>
        <v>0.0167000233147498</v>
      </c>
      <c r="L95" s="5" t="n">
        <f aca="false">SIN(RADIANS(J95))*(1.914602-G95*(0.004817+0.000014*G95))+SIN(RADIANS(2*J95))*(0.019993-0.000101*G95)+SIN(RADIANS(3*J95))*0.000289</f>
        <v>0.425763983447837</v>
      </c>
      <c r="M95" s="5" t="n">
        <f aca="false">I95+L95</f>
        <v>90.5939760935445</v>
      </c>
      <c r="N95" s="5" t="n">
        <f aca="false">J95+L95</f>
        <v>7727.30460067047</v>
      </c>
      <c r="O95" s="5" t="n">
        <f aca="false">(1.000001018*(1-K95*K95))/(1+K95*COS(RADIANS(N95)))</f>
        <v>1.01627908602618</v>
      </c>
      <c r="P95" s="5" t="n">
        <f aca="false">M95-0.00569-0.00478*SIN(RADIANS(125.04-1934.136*G95))</f>
        <v>90.5835066781794</v>
      </c>
      <c r="Q95" s="5" t="n">
        <f aca="false">23+(26+((21.448-G95*(46.815+G95*(0.00059-G95*0.001813))))/60)/60</f>
        <v>23.4366290313313</v>
      </c>
      <c r="R95" s="5" t="n">
        <f aca="false">Q95+0.00256*COS(RADIANS(125.04-1934.136*G95))</f>
        <v>23.4366690691219</v>
      </c>
      <c r="S95" s="5" t="n">
        <f aca="false">DEGREES(ATAN2(COS(RADIANS(P95)),COS(RADIANS(R95))*SIN(RADIANS(P95))))</f>
        <v>90.6359702659731</v>
      </c>
      <c r="T95" s="5" t="n">
        <f aca="false">DEGREES(ASIN(SIN(RADIANS(R95))*SIN(RADIANS(P95))))</f>
        <v>23.4353810540067</v>
      </c>
      <c r="U95" s="5" t="n">
        <f aca="false">TAN(RADIANS(R95/2))*TAN(RADIANS(R95/2))</f>
        <v>0.0430246278600407</v>
      </c>
      <c r="V95" s="5" t="n">
        <f aca="false">4*DEGREES(U95*SIN(2*RADIANS(I95))-2*K95*SIN(RADIANS(J95))+4*K95*U95*SIN(RADIANS(J95))*COS(2*RADIANS(I95))-0.5*U95*U95*SIN(4*RADIANS(I95))-1.25*K95*K95*SIN(2*RADIANS(J95)))</f>
        <v>-1.91229455151745</v>
      </c>
      <c r="W95" s="5" t="n">
        <f aca="false">DEGREES(ACOS(COS(RADIANS(90.833))/(COS(RADIANS(dados!$B$4))*COS(RADIANS(T95)))-TAN(RADIANS(dados!$B$4))*TAN(RADIANS(T95))))</f>
        <v>76.5694865144622</v>
      </c>
      <c r="X95" s="21" t="n">
        <f aca="false">(720-4*dados!$B$5-V95+dados!$B$6*60)/1440</f>
        <v>0.518633537882998</v>
      </c>
      <c r="Y95" s="21" t="n">
        <f aca="false">X95-W95*4/1440</f>
        <v>0.305940519787269</v>
      </c>
      <c r="Z95" s="21" t="n">
        <f aca="false">X95+W95*4/1440</f>
        <v>0.731326555978715</v>
      </c>
      <c r="AA95" s="24" t="n">
        <f aca="false">8*W95</f>
        <v>612.555892115698</v>
      </c>
      <c r="AB95" s="5" t="n">
        <f aca="false">MOD(E95*1440+V95+4*dados!$B$5-60*dados!$B$6,1440)</f>
        <v>537.167705448482</v>
      </c>
      <c r="AC95" s="5" t="n">
        <f aca="false">IF(AB95/4&lt;0,AB95/4+180,AB95/4-180)</f>
        <v>-45.7080736378794</v>
      </c>
      <c r="AD95" s="5" t="n">
        <f aca="false">DEGREES(ACOS(SIN(RADIANS(dados!$B$4))*SIN(RADIANS(T95))+COS(RADIANS(dados!$B$4))*COS(RADIANS(T95))*COS(RADIANS(AC95))))</f>
        <v>69.1657531413585</v>
      </c>
      <c r="AE95" s="5" t="n">
        <f aca="false">90-AD95</f>
        <v>20.8342468586416</v>
      </c>
      <c r="AF95" s="5" t="n">
        <f aca="false">IF(AE95&gt;85,0,IF(AE95&gt;5,58.1/TAN(RADIANS(AE95))-0.07/POWER(TAN(RADIANS(AE95)),3)+0.000086/POWER(TAN(RADIANS(AE95)),5),IF(AE95&gt;-0.575,1735+AE95*(-518.2+AE95*(103.4+AE95*(-12.79+AE95*0.711))),-20.772/TAN(RADIANS(AE95)))))/3600</f>
        <v>0.0420597097048302</v>
      </c>
      <c r="AG95" s="5" t="n">
        <f aca="false">AE95+AF95</f>
        <v>20.8763065683464</v>
      </c>
      <c r="AH95" s="5" t="n">
        <f aca="false">IF(AC95&gt;0,MOD(DEGREES(ACOS(((SIN(RADIANS(dados!$B$4))*COS(RADIANS(AD95)))-SIN(RADIANS(T95)))/(COS(RADIANS(dados!$B$4))*SIN(RADIANS(AD95)))))+180,360),MOD(540-DEGREES(ACOS(((SIN(RADIANS(dados!$B$4))*COS(RADIANS(AD95)))-SIN(RADIANS(T95)))/(COS(RADIANS(dados!$B$4))*SIN(RADIANS(AD95))))),360))</f>
        <v>44.6433590660341</v>
      </c>
      <c r="AI95" s="5" t="n">
        <f aca="false">TAN(RADIANS(AG95))</f>
        <v>0.381389113409311</v>
      </c>
      <c r="AJ95" s="5" t="n">
        <f aca="false">dados!$B$20/calculos!AI95</f>
        <v>2.75559019316603</v>
      </c>
      <c r="AK95" s="5" t="n">
        <f aca="false">AJ95*COS(RADIANS(180-AG95))</f>
        <v>-2.57469097595536</v>
      </c>
      <c r="AL95" s="5" t="n">
        <f aca="false">ABS(AK95)</f>
        <v>2.57469097595536</v>
      </c>
      <c r="AM95" s="5" t="n">
        <f aca="false">IF((E95&gt;Y95)*AND(E95&lt;Z95),AL95,0)</f>
        <v>2.57469097595536</v>
      </c>
      <c r="AN95" s="21" t="n">
        <f aca="false">E95</f>
        <v>0.391666666666667</v>
      </c>
    </row>
    <row r="96" s="25" customFormat="true" ht="15" hidden="false" customHeight="false" outlineLevel="0" collapsed="false">
      <c r="D96" s="26" t="n">
        <f aca="false">dados!$B$7</f>
        <v>44003</v>
      </c>
      <c r="E96" s="27" t="n">
        <f aca="false">E95+0.1/24</f>
        <v>0.395833333333333</v>
      </c>
      <c r="F96" s="28" t="n">
        <f aca="false">D96+2415018.5+E96-dados!$B$6/24</f>
        <v>2459022.02083333</v>
      </c>
      <c r="G96" s="29" t="n">
        <f aca="false">(F96-2451545)/36525</f>
        <v>0.204709673739452</v>
      </c>
      <c r="I96" s="25" t="n">
        <f aca="false">MOD(280.46646+G96*(36000.76983 + G96*0.0003032),360)</f>
        <v>90.1723189743243</v>
      </c>
      <c r="J96" s="25" t="n">
        <f aca="false">357.52911+G96*(35999.05029 - 0.0001537*G96)</f>
        <v>7726.88294335507</v>
      </c>
      <c r="K96" s="25" t="n">
        <f aca="false">0.016708634-G96*(0.000042037+0.0000001267*G96)</f>
        <v>0.0167000233099484</v>
      </c>
      <c r="L96" s="25" t="n">
        <f aca="false">SIN(RADIANS(J96))*(1.914602-G96*(0.004817+0.000014*G96))+SIN(RADIANS(2*J96))*(0.019993-0.000101*G96)+SIN(RADIANS(3*J96))*0.000289</f>
        <v>0.425632924948936</v>
      </c>
      <c r="M96" s="25" t="n">
        <f aca="false">I96+L96</f>
        <v>90.5979518992732</v>
      </c>
      <c r="N96" s="25" t="n">
        <f aca="false">J96+L96</f>
        <v>7727.30857628002</v>
      </c>
      <c r="O96" s="25" t="n">
        <f aca="false">(1.000001018*(1-K96*K96))/(1+K96*COS(RADIANS(N96)))</f>
        <v>1.0162793490739</v>
      </c>
      <c r="P96" s="25" t="n">
        <f aca="false">M96-0.00569-0.00478*SIN(RADIANS(125.04-1934.136*G96))</f>
        <v>90.5874824841961</v>
      </c>
      <c r="Q96" s="25" t="n">
        <f aca="false">23+(26+((21.448-G96*(46.815+G96*(0.00059-G96*0.001813))))/60)/60</f>
        <v>23.4366290298479</v>
      </c>
      <c r="R96" s="25" t="n">
        <f aca="false">Q96+0.00256*COS(RADIANS(125.04-1934.136*G96))</f>
        <v>23.4366690774955</v>
      </c>
      <c r="S96" s="25" t="n">
        <f aca="false">DEGREES(ATAN2(COS(RADIANS(P96)),COS(RADIANS(R96))*SIN(RADIANS(P96))))</f>
        <v>90.6403034832938</v>
      </c>
      <c r="T96" s="25" t="n">
        <f aca="false">DEGREES(ASIN(SIN(RADIANS(R96))*SIN(RADIANS(P96))))</f>
        <v>23.4353634506745</v>
      </c>
      <c r="U96" s="25" t="n">
        <f aca="false">TAN(RADIANS(R96/2))*TAN(RADIANS(R96/2))</f>
        <v>0.0430246278916594</v>
      </c>
      <c r="V96" s="25" t="n">
        <f aca="false">4*DEGREES(U96*SIN(2*RADIANS(I96))-2*K96*SIN(RADIANS(J96))+4*K96*U96*SIN(RADIANS(J96))*COS(2*RADIANS(I96))-0.5*U96*U96*SIN(4*RADIANS(I96))-1.25*K96*K96*SIN(2*RADIANS(J96)))</f>
        <v>-1.91319874627903</v>
      </c>
      <c r="W96" s="25" t="n">
        <f aca="false">DEGREES(ACOS(COS(RADIANS(90.833))/(COS(RADIANS(dados!$B$4))*COS(RADIANS(T96)))-TAN(RADIANS(dados!$B$4))*TAN(RADIANS(T96))))</f>
        <v>76.5694987982935</v>
      </c>
      <c r="X96" s="27" t="n">
        <f aca="false">(720-4*dados!$B$5-V96+dados!$B$6*60)/1440</f>
        <v>0.518634165796027</v>
      </c>
      <c r="Y96" s="27" t="n">
        <f aca="false">X96-W96*4/1440</f>
        <v>0.305941113578542</v>
      </c>
      <c r="Z96" s="27" t="n">
        <f aca="false">X96+W96*4/1440</f>
        <v>0.731327218013507</v>
      </c>
      <c r="AA96" s="30" t="n">
        <f aca="false">8*W96</f>
        <v>612.555990386348</v>
      </c>
      <c r="AB96" s="25" t="n">
        <f aca="false">MOD(E96*1440+V96+4*dados!$B$5-60*dados!$B$6,1440)</f>
        <v>543.166801253721</v>
      </c>
      <c r="AC96" s="25" t="n">
        <f aca="false">IF(AB96/4&lt;0,AB96/4+180,AB96/4-180)</f>
        <v>-44.2082996865698</v>
      </c>
      <c r="AD96" s="25" t="n">
        <f aca="false">DEGREES(ACOS(SIN(RADIANS(dados!$B$4))*SIN(RADIANS(T96))+COS(RADIANS(dados!$B$4))*COS(RADIANS(T96))*COS(RADIANS(AC96))))</f>
        <v>68.2623359553241</v>
      </c>
      <c r="AE96" s="25" t="n">
        <f aca="false">90-AD96</f>
        <v>21.7376640446759</v>
      </c>
      <c r="AF96" s="25" t="n">
        <f aca="false">IF(AE96&gt;85,0,IF(AE96&gt;5,58.1/TAN(RADIANS(AE96))-0.07/POWER(TAN(RADIANS(AE96)),3)+0.000086/POWER(TAN(RADIANS(AE96)),5),IF(AE96&gt;-0.575,1735+AE96*(-518.2+AE96*(103.4+AE96*(-12.79+AE96*0.711))),-20.772/TAN(RADIANS(AE96)))))/3600</f>
        <v>0.0401733564425874</v>
      </c>
      <c r="AG96" s="25" t="n">
        <f aca="false">AE96+AF96</f>
        <v>21.7778374011185</v>
      </c>
      <c r="AH96" s="25" t="n">
        <f aca="false">IF(AC96&gt;0,MOD(DEGREES(ACOS(((SIN(RADIANS(dados!$B$4))*COS(RADIANS(AD96)))-SIN(RADIANS(T96)))/(COS(RADIANS(dados!$B$4))*SIN(RADIANS(AD96)))))+180,360),MOD(540-DEGREES(ACOS(((SIN(RADIANS(dados!$B$4))*COS(RADIANS(AD96)))-SIN(RADIANS(T96)))/(COS(RADIANS(dados!$B$4))*SIN(RADIANS(AD96))))),360))</f>
        <v>43.5293910602533</v>
      </c>
      <c r="AI96" s="25" t="n">
        <f aca="false">TAN(RADIANS(AG96))</f>
        <v>0.399522842317448</v>
      </c>
      <c r="AJ96" s="25" t="n">
        <f aca="false">dados!$B$20/calculos!AI96</f>
        <v>2.6305181816261</v>
      </c>
      <c r="AK96" s="25" t="n">
        <f aca="false">AJ96*COS(RADIANS(180-AG96))</f>
        <v>-2.44277653733861</v>
      </c>
      <c r="AL96" s="25" t="n">
        <f aca="false">ABS(AK96)</f>
        <v>2.44277653733861</v>
      </c>
      <c r="AM96" s="25" t="n">
        <f aca="false">IF((E96&gt;Y96)*AND(E96&lt;Z96),AL96,0)</f>
        <v>2.44277653733861</v>
      </c>
      <c r="AN96" s="21" t="n">
        <f aca="false">E96</f>
        <v>0.395833333333333</v>
      </c>
    </row>
    <row r="97" s="25" customFormat="true" ht="15" hidden="false" customHeight="false" outlineLevel="0" collapsed="false">
      <c r="D97" s="26" t="n">
        <f aca="false">dados!$B$7</f>
        <v>44003</v>
      </c>
      <c r="E97" s="27" t="n">
        <f aca="false">E96+0.1/24</f>
        <v>0.4</v>
      </c>
      <c r="F97" s="28" t="n">
        <f aca="false">D97+2415018.5+E97-dados!$B$6/24</f>
        <v>2459022.025</v>
      </c>
      <c r="G97" s="29" t="n">
        <f aca="false">(F97-2451545)/36525</f>
        <v>0.204709787816561</v>
      </c>
      <c r="I97" s="25" t="n">
        <f aca="false">MOD(280.46646+G97*(36000.76983 + G97*0.0003032),360)</f>
        <v>90.1764258380945</v>
      </c>
      <c r="J97" s="25" t="n">
        <f aca="false">357.52911+G97*(35999.05029 - 0.0001537*G97)</f>
        <v>7726.88705002266</v>
      </c>
      <c r="K97" s="25" t="n">
        <f aca="false">0.016708634-G97*(0.000042037+0.0000001267*G97)</f>
        <v>0.016700023305147</v>
      </c>
      <c r="L97" s="25" t="n">
        <f aca="false">SIN(RADIANS(J97))*(1.914602-G97*(0.004817+0.000014*G97))+SIN(RADIANS(2*J97))*(0.019993-0.000101*G97)+SIN(RADIANS(3*J97))*0.000289</f>
        <v>0.425501864406752</v>
      </c>
      <c r="M97" s="25" t="n">
        <f aca="false">I97+L97</f>
        <v>90.6019277025012</v>
      </c>
      <c r="N97" s="25" t="n">
        <f aca="false">J97+L97</f>
        <v>7727.31255188706</v>
      </c>
      <c r="O97" s="25" t="n">
        <f aca="false">(1.000001018*(1-K97*K97))/(1+K97*COS(RADIANS(N97)))</f>
        <v>1.01627961204056</v>
      </c>
      <c r="P97" s="25" t="n">
        <f aca="false">M97-0.00569-0.00478*SIN(RADIANS(125.04-1934.136*G97))</f>
        <v>90.591458287712</v>
      </c>
      <c r="Q97" s="25" t="n">
        <f aca="false">23+(26+((21.448-G97*(46.815+G97*(0.00059-G97*0.001813))))/60)/60</f>
        <v>23.4366290283644</v>
      </c>
      <c r="R97" s="25" t="n">
        <f aca="false">Q97+0.00256*COS(RADIANS(125.04-1934.136*G97))</f>
        <v>23.4366690858692</v>
      </c>
      <c r="S97" s="25" t="n">
        <f aca="false">DEGREES(ATAN2(COS(RADIANS(P97)),COS(RADIANS(R97))*SIN(RADIANS(P97))))</f>
        <v>90.6446366967308</v>
      </c>
      <c r="T97" s="25" t="n">
        <f aca="false">DEGREES(ASIN(SIN(RADIANS(R97))*SIN(RADIANS(P97))))</f>
        <v>23.4353457277676</v>
      </c>
      <c r="U97" s="25" t="n">
        <f aca="false">TAN(RADIANS(R97/2))*TAN(RADIANS(R97/2))</f>
        <v>0.0430246279232781</v>
      </c>
      <c r="V97" s="25" t="n">
        <f aca="false">4*DEGREES(U97*SIN(2*RADIANS(I97))-2*K97*SIN(RADIANS(J97))+4*K97*U97*SIN(RADIANS(J97))*COS(2*RADIANS(I97))-0.5*U97*U97*SIN(4*RADIANS(I97))-1.25*K97*K97*SIN(2*RADIANS(J97)))</f>
        <v>-1.91410292755498</v>
      </c>
      <c r="W97" s="25" t="n">
        <f aca="false">DEGREES(ACOS(COS(RADIANS(90.833))/(COS(RADIANS(dados!$B$4))*COS(RADIANS(T97)))-TAN(RADIANS(dados!$B$4))*TAN(RADIANS(T97))))</f>
        <v>76.5695111655618</v>
      </c>
      <c r="X97" s="27" t="n">
        <f aca="false">(720-4*dados!$B$5-V97+dados!$B$6*60)/1440</f>
        <v>0.518634793699691</v>
      </c>
      <c r="Y97" s="27" t="n">
        <f aca="false">X97-W97*4/1440</f>
        <v>0.305941707128681</v>
      </c>
      <c r="Z97" s="27" t="n">
        <f aca="false">X97+W97*4/1440</f>
        <v>0.731327880270694</v>
      </c>
      <c r="AA97" s="30" t="n">
        <f aca="false">8*W97</f>
        <v>612.556089324494</v>
      </c>
      <c r="AB97" s="25" t="n">
        <f aca="false">MOD(E97*1440+V97+4*dados!$B$5-60*dados!$B$6,1440)</f>
        <v>549.165897072445</v>
      </c>
      <c r="AC97" s="25" t="n">
        <f aca="false">IF(AB97/4&lt;0,AB97/4+180,AB97/4-180)</f>
        <v>-42.7085257318888</v>
      </c>
      <c r="AD97" s="25" t="n">
        <f aca="false">DEGREES(ACOS(SIN(RADIANS(dados!$B$4))*SIN(RADIANS(T97))+COS(RADIANS(dados!$B$4))*COS(RADIANS(T97))*COS(RADIANS(AC97))))</f>
        <v>67.3774196304011</v>
      </c>
      <c r="AE97" s="25" t="n">
        <f aca="false">90-AD97</f>
        <v>22.6225803695989</v>
      </c>
      <c r="AF97" s="25" t="n">
        <f aca="false">IF(AE97&gt;85,0,IF(AE97&gt;5,58.1/TAN(RADIANS(AE97))-0.07/POWER(TAN(RADIANS(AE97)),3)+0.000086/POWER(TAN(RADIANS(AE97)),5),IF(AE97&gt;-0.575,1735+AE97*(-518.2+AE97*(103.4+AE97*(-12.79+AE97*0.711))),-20.772/TAN(RADIANS(AE97)))))/3600</f>
        <v>0.0384613719259613</v>
      </c>
      <c r="AG97" s="25" t="n">
        <f aca="false">AE97+AF97</f>
        <v>22.6610417415249</v>
      </c>
      <c r="AH97" s="25" t="n">
        <f aca="false">IF(AC97&gt;0,MOD(DEGREES(ACOS(((SIN(RADIANS(dados!$B$4))*COS(RADIANS(AD97)))-SIN(RADIANS(T97)))/(COS(RADIANS(dados!$B$4))*SIN(RADIANS(AD97)))))+180,360),MOD(540-DEGREES(ACOS(((SIN(RADIANS(dados!$B$4))*COS(RADIANS(AD97)))-SIN(RADIANS(T97)))/(COS(RADIANS(dados!$B$4))*SIN(RADIANS(AD97))))),360))</f>
        <v>42.3913893897529</v>
      </c>
      <c r="AI97" s="25" t="n">
        <f aca="false">TAN(RADIANS(AG97))</f>
        <v>0.417510359279252</v>
      </c>
      <c r="AJ97" s="25" t="n">
        <f aca="false">dados!$B$20/calculos!AI97</f>
        <v>2.51718808248314</v>
      </c>
      <c r="AK97" s="25" t="n">
        <f aca="false">AJ97*COS(RADIANS(180-AG97))</f>
        <v>-2.32286184956761</v>
      </c>
      <c r="AL97" s="25" t="n">
        <f aca="false">ABS(AK97)</f>
        <v>2.32286184956761</v>
      </c>
      <c r="AM97" s="25" t="n">
        <f aca="false">IF((E97&gt;Y97)*AND(E97&lt;Z97),AL97,0)</f>
        <v>2.32286184956761</v>
      </c>
      <c r="AN97" s="21" t="n">
        <f aca="false">E97</f>
        <v>0.4</v>
      </c>
    </row>
    <row r="98" s="25" customFormat="true" ht="15" hidden="false" customHeight="false" outlineLevel="0" collapsed="false">
      <c r="D98" s="26" t="n">
        <f aca="false">dados!$B$7</f>
        <v>44003</v>
      </c>
      <c r="E98" s="27" t="n">
        <f aca="false">E97+0.1/24</f>
        <v>0.404166666666667</v>
      </c>
      <c r="F98" s="28" t="n">
        <f aca="false">D98+2415018.5+E98-dados!$B$6/24</f>
        <v>2459022.02916667</v>
      </c>
      <c r="G98" s="29" t="n">
        <f aca="false">(F98-2451545)/36525</f>
        <v>0.204709901893684</v>
      </c>
      <c r="I98" s="25" t="n">
        <f aca="false">MOD(280.46646+G98*(36000.76983 + G98*0.0003032),360)</f>
        <v>90.1805327023239</v>
      </c>
      <c r="J98" s="25" t="n">
        <f aca="false">357.52911+G98*(35999.05029 - 0.0001537*G98)</f>
        <v>7726.89115669071</v>
      </c>
      <c r="K98" s="25" t="n">
        <f aca="false">0.016708634-G98*(0.000042037+0.0000001267*G98)</f>
        <v>0.0167000233003457</v>
      </c>
      <c r="L98" s="25" t="n">
        <f aca="false">SIN(RADIANS(J98))*(1.914602-G98*(0.004817+0.000014*G98))+SIN(RADIANS(2*J98))*(0.019993-0.000101*G98)+SIN(RADIANS(3*J98))*0.000289</f>
        <v>0.425370801792453</v>
      </c>
      <c r="M98" s="25" t="n">
        <f aca="false">I98+L98</f>
        <v>90.6059035041164</v>
      </c>
      <c r="N98" s="25" t="n">
        <f aca="false">J98+L98</f>
        <v>7727.3165274925</v>
      </c>
      <c r="O98" s="25" t="n">
        <f aca="false">(1.000001018*(1-K98*K98))/(1+K98*COS(RADIANS(N98)))</f>
        <v>1.0162798749262</v>
      </c>
      <c r="P98" s="25" t="n">
        <f aca="false">M98-0.00569-0.00478*SIN(RADIANS(125.04-1934.136*G98))</f>
        <v>90.5954340896153</v>
      </c>
      <c r="Q98" s="25" t="n">
        <f aca="false">23+(26+((21.448-G98*(46.815+G98*(0.00059-G98*0.001813))))/60)/60</f>
        <v>23.4366290268809</v>
      </c>
      <c r="R98" s="25" t="n">
        <f aca="false">Q98+0.00256*COS(RADIANS(125.04-1934.136*G98))</f>
        <v>23.4366690942428</v>
      </c>
      <c r="S98" s="25" t="n">
        <f aca="false">DEGREES(ATAN2(COS(RADIANS(P98)),COS(RADIANS(R98))*SIN(RADIANS(P98))))</f>
        <v>90.6489699072442</v>
      </c>
      <c r="T98" s="25" t="n">
        <f aca="false">DEGREES(ASIN(SIN(RADIANS(R98))*SIN(RADIANS(P98))))</f>
        <v>23.4353278852823</v>
      </c>
      <c r="U98" s="25" t="n">
        <f aca="false">TAN(RADIANS(R98/2))*TAN(RADIANS(R98/2))</f>
        <v>0.0430246279548969</v>
      </c>
      <c r="V98" s="25" t="n">
        <f aca="false">4*DEGREES(U98*SIN(2*RADIANS(I98))-2*K98*SIN(RADIANS(J98))+4*K98*U98*SIN(RADIANS(J98))*COS(2*RADIANS(I98))-0.5*U98*U98*SIN(4*RADIANS(I98))-1.25*K98*K98*SIN(2*RADIANS(J98)))</f>
        <v>-1.91500709551778</v>
      </c>
      <c r="W98" s="25" t="n">
        <f aca="false">DEGREES(ACOS(COS(RADIANS(90.833))/(COS(RADIANS(dados!$B$4))*COS(RADIANS(T98)))-TAN(RADIANS(dados!$B$4))*TAN(RADIANS(T98))))</f>
        <v>76.5695236162694</v>
      </c>
      <c r="X98" s="27" t="n">
        <f aca="false">(720-4*dados!$B$5-V98+dados!$B$6*60)/1440</f>
        <v>0.51863542159411</v>
      </c>
      <c r="Y98" s="27" t="n">
        <f aca="false">X98-W98*4/1440</f>
        <v>0.305942300437801</v>
      </c>
      <c r="Z98" s="27" t="n">
        <f aca="false">X98+W98*4/1440</f>
        <v>0.731328542750405</v>
      </c>
      <c r="AA98" s="30" t="n">
        <f aca="false">8*W98</f>
        <v>612.556188930155</v>
      </c>
      <c r="AB98" s="25" t="n">
        <f aca="false">MOD(E98*1440+V98+4*dados!$B$5-60*dados!$B$6,1440)</f>
        <v>555.164992904482</v>
      </c>
      <c r="AC98" s="25" t="n">
        <f aca="false">IF(AB98/4&lt;0,AB98/4+180,AB98/4-180)</f>
        <v>-41.2087517738795</v>
      </c>
      <c r="AD98" s="25" t="n">
        <f aca="false">DEGREES(ACOS(SIN(RADIANS(dados!$B$4))*SIN(RADIANS(T98))+COS(RADIANS(dados!$B$4))*COS(RADIANS(T98))*COS(RADIANS(AC98))))</f>
        <v>66.5117558760627</v>
      </c>
      <c r="AE98" s="25" t="n">
        <f aca="false">90-AD98</f>
        <v>23.4882441239373</v>
      </c>
      <c r="AF98" s="25" t="n">
        <f aca="false">IF(AE98&gt;85,0,IF(AE98&gt;5,58.1/TAN(RADIANS(AE98))-0.07/POWER(TAN(RADIANS(AE98)),3)+0.000086/POWER(TAN(RADIANS(AE98)),5),IF(AE98&gt;-0.575,1735+AE98*(-518.2+AE98*(103.4+AE98*(-12.79+AE98*0.711))),-20.772/TAN(RADIANS(AE98)))))/3600</f>
        <v>0.0369023500320703</v>
      </c>
      <c r="AG98" s="25" t="n">
        <f aca="false">AE98+AF98</f>
        <v>23.5251464739694</v>
      </c>
      <c r="AH98" s="25" t="n">
        <f aca="false">IF(AC98&gt;0,MOD(DEGREES(ACOS(((SIN(RADIANS(dados!$B$4))*COS(RADIANS(AD98)))-SIN(RADIANS(T98)))/(COS(RADIANS(dados!$B$4))*SIN(RADIANS(AD98)))))+180,360),MOD(540-DEGREES(ACOS(((SIN(RADIANS(dados!$B$4))*COS(RADIANS(AD98)))-SIN(RADIANS(T98)))/(COS(RADIANS(dados!$B$4))*SIN(RADIANS(AD98))))),360))</f>
        <v>41.228870908419</v>
      </c>
      <c r="AI98" s="25" t="n">
        <f aca="false">TAN(RADIANS(AG98))</f>
        <v>0.435334340470114</v>
      </c>
      <c r="AJ98" s="25" t="n">
        <f aca="false">dados!$B$20/calculos!AI98</f>
        <v>2.41412634610004</v>
      </c>
      <c r="AK98" s="25" t="n">
        <f aca="false">AJ98*COS(RADIANS(180-AG98))</f>
        <v>-2.21347618554828</v>
      </c>
      <c r="AL98" s="25" t="n">
        <f aca="false">ABS(AK98)</f>
        <v>2.21347618554828</v>
      </c>
      <c r="AM98" s="25" t="n">
        <f aca="false">IF((E98&gt;Y98)*AND(E98&lt;Z98),AL98,0)</f>
        <v>2.21347618554828</v>
      </c>
      <c r="AN98" s="21" t="n">
        <f aca="false">E98</f>
        <v>0.404166666666667</v>
      </c>
    </row>
    <row r="99" s="25" customFormat="true" ht="15" hidden="false" customHeight="false" outlineLevel="0" collapsed="false">
      <c r="D99" s="26" t="n">
        <f aca="false">dados!$B$7</f>
        <v>44003</v>
      </c>
      <c r="E99" s="27" t="n">
        <f aca="false">E98+0.1/24</f>
        <v>0.408333333333333</v>
      </c>
      <c r="F99" s="28" t="n">
        <f aca="false">D99+2415018.5+E99-dados!$B$6/24</f>
        <v>2459022.03333333</v>
      </c>
      <c r="G99" s="29" t="n">
        <f aca="false">(F99-2451545)/36525</f>
        <v>0.204710015970793</v>
      </c>
      <c r="I99" s="25" t="n">
        <f aca="false">MOD(280.46646+G99*(36000.76983 + G99*0.0003032),360)</f>
        <v>90.1846395660941</v>
      </c>
      <c r="J99" s="25" t="n">
        <f aca="false">357.52911+G99*(35999.05029 - 0.0001537*G99)</f>
        <v>7726.89526335829</v>
      </c>
      <c r="K99" s="25" t="n">
        <f aca="false">0.016708634-G99*(0.000042037+0.0000001267*G99)</f>
        <v>0.0167000232955443</v>
      </c>
      <c r="L99" s="25" t="n">
        <f aca="false">SIN(RADIANS(J99))*(1.914602-G99*(0.004817+0.000014*G99))+SIN(RADIANS(2*J99))*(0.019993-0.000101*G99)+SIN(RADIANS(3*J99))*0.000289</f>
        <v>0.425239737136141</v>
      </c>
      <c r="M99" s="25" t="n">
        <f aca="false">I99+L99</f>
        <v>90.6098793032303</v>
      </c>
      <c r="N99" s="25" t="n">
        <f aca="false">J99+L99</f>
        <v>7727.32050309543</v>
      </c>
      <c r="O99" s="25" t="n">
        <f aca="false">(1.000001018*(1-K99*K99))/(1+K99*COS(RADIANS(N99)))</f>
        <v>1.01628013773078</v>
      </c>
      <c r="P99" s="25" t="n">
        <f aca="false">M99-0.00569-0.00478*SIN(RADIANS(125.04-1934.136*G99))</f>
        <v>90.5994098890173</v>
      </c>
      <c r="Q99" s="25" t="n">
        <f aca="false">23+(26+((21.448-G99*(46.815+G99*(0.00059-G99*0.001813))))/60)/60</f>
        <v>23.4366290253974</v>
      </c>
      <c r="R99" s="25" t="n">
        <f aca="false">Q99+0.00256*COS(RADIANS(125.04-1934.136*G99))</f>
        <v>23.4366691026164</v>
      </c>
      <c r="S99" s="25" t="n">
        <f aca="false">DEGREES(ATAN2(COS(RADIANS(P99)),COS(RADIANS(R99))*SIN(RADIANS(P99))))</f>
        <v>90.6533031138578</v>
      </c>
      <c r="T99" s="25" t="n">
        <f aca="false">DEGREES(ASIN(SIN(RADIANS(R99))*SIN(RADIANS(P99))))</f>
        <v>23.4353099232231</v>
      </c>
      <c r="U99" s="25" t="n">
        <f aca="false">TAN(RADIANS(R99/2))*TAN(RADIANS(R99/2))</f>
        <v>0.0430246279865156</v>
      </c>
      <c r="V99" s="25" t="n">
        <f aca="false">4*DEGREES(U99*SIN(2*RADIANS(I99))-2*K99*SIN(RADIANS(J99))+4*K99*U99*SIN(RADIANS(J99))*COS(2*RADIANS(I99))-0.5*U99*U99*SIN(4*RADIANS(I99))-1.25*K99*K99*SIN(2*RADIANS(J99)))</f>
        <v>-1.91591124993739</v>
      </c>
      <c r="W99" s="25" t="n">
        <f aca="false">DEGREES(ACOS(COS(RADIANS(90.833))/(COS(RADIANS(dados!$B$4))*COS(RADIANS(T99)))-TAN(RADIANS(dados!$B$4))*TAN(RADIANS(T99))))</f>
        <v>76.5695361504133</v>
      </c>
      <c r="X99" s="27" t="n">
        <f aca="false">(720-4*dados!$B$5-V99+dados!$B$6*60)/1440</f>
        <v>0.518636049479123</v>
      </c>
      <c r="Y99" s="27" t="n">
        <f aca="false">X99-W99*4/1440</f>
        <v>0.305942893505752</v>
      </c>
      <c r="Z99" s="27" t="n">
        <f aca="false">X99+W99*4/1440</f>
        <v>0.731329205452488</v>
      </c>
      <c r="AA99" s="30" t="n">
        <f aca="false">8*W99</f>
        <v>612.556289203307</v>
      </c>
      <c r="AB99" s="25" t="n">
        <f aca="false">MOD(E99*1440+V99+4*dados!$B$5-60*dados!$B$6,1440)</f>
        <v>561.164088750062</v>
      </c>
      <c r="AC99" s="25" t="n">
        <f aca="false">IF(AB99/4&lt;0,AB99/4+180,AB99/4-180)</f>
        <v>-39.7089778124844</v>
      </c>
      <c r="AD99" s="25" t="n">
        <f aca="false">DEGREES(ACOS(SIN(RADIANS(dados!$B$4))*SIN(RADIANS(T99))+COS(RADIANS(dados!$B$4))*COS(RADIANS(T99))*COS(RADIANS(AC99))))</f>
        <v>65.6661189684126</v>
      </c>
      <c r="AE99" s="25" t="n">
        <f aca="false">90-AD99</f>
        <v>24.3338810315874</v>
      </c>
      <c r="AF99" s="25" t="n">
        <f aca="false">IF(AE99&gt;85,0,IF(AE99&gt;5,58.1/TAN(RADIANS(AE99))-0.07/POWER(TAN(RADIANS(AE99)),3)+0.000086/POWER(TAN(RADIANS(AE99)),5),IF(AE99&gt;-0.575,1735+AE99*(-518.2+AE99*(103.4+AE99*(-12.79+AE99*0.711))),-20.772/TAN(RADIANS(AE99)))))/3600</f>
        <v>0.0354784159285903</v>
      </c>
      <c r="AG99" s="25" t="n">
        <f aca="false">AE99+AF99</f>
        <v>24.369359447516</v>
      </c>
      <c r="AH99" s="25" t="n">
        <f aca="false">IF(AC99&gt;0,MOD(DEGREES(ACOS(((SIN(RADIANS(dados!$B$4))*COS(RADIANS(AD99)))-SIN(RADIANS(T99)))/(COS(RADIANS(dados!$B$4))*SIN(RADIANS(AD99)))))+180,360),MOD(540-DEGREES(ACOS(((SIN(RADIANS(dados!$B$4))*COS(RADIANS(AD99)))-SIN(RADIANS(T99)))/(COS(RADIANS(dados!$B$4))*SIN(RADIANS(AD99))))),360))</f>
        <v>40.0413894425956</v>
      </c>
      <c r="AI99" s="25" t="n">
        <f aca="false">TAN(RADIANS(AG99))</f>
        <v>0.452975453938233</v>
      </c>
      <c r="AJ99" s="25" t="n">
        <f aca="false">dados!$B$20/calculos!AI99</f>
        <v>2.3201082786139</v>
      </c>
      <c r="AK99" s="25" t="n">
        <f aca="false">AJ99*COS(RADIANS(180-AG99))</f>
        <v>-2.11339695535795</v>
      </c>
      <c r="AL99" s="25" t="n">
        <f aca="false">ABS(AK99)</f>
        <v>2.11339695535795</v>
      </c>
      <c r="AM99" s="25" t="n">
        <f aca="false">IF((E99&gt;Y99)*AND(E99&lt;Z99),AL99,0)</f>
        <v>2.11339695535795</v>
      </c>
      <c r="AN99" s="21" t="n">
        <f aca="false">E99</f>
        <v>0.408333333333333</v>
      </c>
    </row>
    <row r="100" s="25" customFormat="true" ht="15" hidden="false" customHeight="false" outlineLevel="0" collapsed="false">
      <c r="D100" s="26" t="n">
        <f aca="false">dados!$B$7</f>
        <v>44003</v>
      </c>
      <c r="E100" s="27" t="n">
        <f aca="false">E99+0.1/24</f>
        <v>0.4125</v>
      </c>
      <c r="F100" s="28" t="n">
        <f aca="false">D100+2415018.5+E100-dados!$B$6/24</f>
        <v>2459022.0375</v>
      </c>
      <c r="G100" s="29" t="n">
        <f aca="false">(F100-2451545)/36525</f>
        <v>0.204710130047915</v>
      </c>
      <c r="I100" s="25" t="n">
        <f aca="false">MOD(280.46646+G100*(36000.76983 + G100*0.0003032),360)</f>
        <v>90.1887464303227</v>
      </c>
      <c r="J100" s="25" t="n">
        <f aca="false">357.52911+G100*(35999.05029 - 0.0001537*G100)</f>
        <v>7726.89937002634</v>
      </c>
      <c r="K100" s="25" t="n">
        <f aca="false">0.016708634-G100*(0.000042037+0.0000001267*G100)</f>
        <v>0.0167000232907429</v>
      </c>
      <c r="L100" s="25" t="n">
        <f aca="false">SIN(RADIANS(J100))*(1.914602-G100*(0.004817+0.000014*G100))+SIN(RADIANS(2*J100))*(0.019993-0.000101*G100)+SIN(RADIANS(3*J100))*0.000289</f>
        <v>0.425108670409089</v>
      </c>
      <c r="M100" s="25" t="n">
        <f aca="false">I100+L100</f>
        <v>90.6138551007318</v>
      </c>
      <c r="N100" s="25" t="n">
        <f aca="false">J100+L100</f>
        <v>7727.32447869675</v>
      </c>
      <c r="O100" s="25" t="n">
        <f aca="false">(1.000001018*(1-K100*K100))/(1+K100*COS(RADIANS(N100)))</f>
        <v>1.01628040045435</v>
      </c>
      <c r="P100" s="25" t="n">
        <f aca="false">M100-0.00569-0.00478*SIN(RADIANS(125.04-1934.136*G100))</f>
        <v>90.603385686807</v>
      </c>
      <c r="Q100" s="25" t="n">
        <f aca="false">23+(26+((21.448-G100*(46.815+G100*(0.00059-G100*0.001813))))/60)/60</f>
        <v>23.4366290239139</v>
      </c>
      <c r="R100" s="25" t="n">
        <f aca="false">Q100+0.00256*COS(RADIANS(125.04-1934.136*G100))</f>
        <v>23.4366691109901</v>
      </c>
      <c r="S100" s="25" t="n">
        <f aca="false">DEGREES(ATAN2(COS(RADIANS(P100)),COS(RADIANS(R100))*SIN(RADIANS(P100))))</f>
        <v>90.6576363175325</v>
      </c>
      <c r="T100" s="25" t="n">
        <f aca="false">DEGREES(ASIN(SIN(RADIANS(R100))*SIN(RADIANS(P100))))</f>
        <v>23.4352918415862</v>
      </c>
      <c r="U100" s="25" t="n">
        <f aca="false">TAN(RADIANS(R100/2))*TAN(RADIANS(R100/2))</f>
        <v>0.0430246280181343</v>
      </c>
      <c r="V100" s="25" t="n">
        <f aca="false">4*DEGREES(U100*SIN(2*RADIANS(I100))-2*K100*SIN(RADIANS(J100))+4*K100*U100*SIN(RADIANS(J100))*COS(2*RADIANS(I100))-0.5*U100*U100*SIN(4*RADIANS(I100))-1.25*K100*K100*SIN(2*RADIANS(J100)))</f>
        <v>-1.91681539098711</v>
      </c>
      <c r="W100" s="25" t="n">
        <f aca="false">DEGREES(ACOS(COS(RADIANS(90.833))/(COS(RADIANS(dados!$B$4))*COS(RADIANS(T100)))-TAN(RADIANS(dados!$B$4))*TAN(RADIANS(T100))))</f>
        <v>76.5695487679961</v>
      </c>
      <c r="X100" s="27" t="n">
        <f aca="false">(720-4*dados!$B$5-V100+dados!$B$6*60)/1440</f>
        <v>0.518636677354852</v>
      </c>
      <c r="Y100" s="27" t="n">
        <f aca="false">X100-W100*4/1440</f>
        <v>0.305943486332639</v>
      </c>
      <c r="Z100" s="27" t="n">
        <f aca="false">X100+W100*4/1440</f>
        <v>0.73132986837706</v>
      </c>
      <c r="AA100" s="30" t="n">
        <f aca="false">8*W100</f>
        <v>612.556390143968</v>
      </c>
      <c r="AB100" s="25" t="n">
        <f aca="false">MOD(E100*1440+V100+4*dados!$B$5-60*dados!$B$6,1440)</f>
        <v>567.163184609013</v>
      </c>
      <c r="AC100" s="25" t="n">
        <f aca="false">IF(AB100/4&lt;0,AB100/4+180,AB100/4-180)</f>
        <v>-38.2092038477468</v>
      </c>
      <c r="AD100" s="25" t="n">
        <f aca="false">DEGREES(ACOS(SIN(RADIANS(dados!$B$4))*SIN(RADIANS(T100))+COS(RADIANS(dados!$B$4))*COS(RADIANS(T100))*COS(RADIANS(AC100))))</f>
        <v>64.8413049230671</v>
      </c>
      <c r="AE100" s="25" t="n">
        <f aca="false">90-AD100</f>
        <v>25.1586950769329</v>
      </c>
      <c r="AF100" s="25" t="n">
        <f aca="false">IF(AE100&gt;85,0,IF(AE100&gt;5,58.1/TAN(RADIANS(AE100))-0.07/POWER(TAN(RADIANS(AE100)),3)+0.000086/POWER(TAN(RADIANS(AE100)),5),IF(AE100&gt;-0.575,1735+AE100*(-518.2+AE100*(103.4+AE100*(-12.79+AE100*0.711))),-20.772/TAN(RADIANS(AE100)))))/3600</f>
        <v>0.0341745431571538</v>
      </c>
      <c r="AG100" s="25" t="n">
        <f aca="false">AE100+AF100</f>
        <v>25.19286962009</v>
      </c>
      <c r="AH100" s="25" t="n">
        <f aca="false">IF(AC100&gt;0,MOD(DEGREES(ACOS(((SIN(RADIANS(dados!$B$4))*COS(RADIANS(AD100)))-SIN(RADIANS(T100)))/(COS(RADIANS(dados!$B$4))*SIN(RADIANS(AD100)))))+180,360),MOD(540-DEGREES(ACOS(((SIN(RADIANS(dados!$B$4))*COS(RADIANS(AD100)))-SIN(RADIANS(T100)))/(COS(RADIANS(dados!$B$4))*SIN(RADIANS(AD100))))),360))</f>
        <v>38.8285420555336</v>
      </c>
      <c r="AI100" s="25" t="n">
        <f aca="false">TAN(RADIANS(AG100))</f>
        <v>0.470412284758856</v>
      </c>
      <c r="AJ100" s="25" t="n">
        <f aca="false">dados!$B$20/calculos!AI100</f>
        <v>2.23410853572782</v>
      </c>
      <c r="AK100" s="25" t="n">
        <f aca="false">AJ100*COS(RADIANS(180-AG100))</f>
        <v>-2.02160020575524</v>
      </c>
      <c r="AL100" s="25" t="n">
        <f aca="false">ABS(AK100)</f>
        <v>2.02160020575524</v>
      </c>
      <c r="AM100" s="25" t="n">
        <f aca="false">IF((E100&gt;Y100)*AND(E100&lt;Z100),AL100,0)</f>
        <v>2.02160020575524</v>
      </c>
      <c r="AN100" s="21" t="n">
        <f aca="false">E100</f>
        <v>0.4125</v>
      </c>
    </row>
    <row r="101" s="25" customFormat="true" ht="15" hidden="false" customHeight="false" outlineLevel="0" collapsed="false">
      <c r="D101" s="26" t="n">
        <f aca="false">dados!$B$7</f>
        <v>44003</v>
      </c>
      <c r="E101" s="27" t="n">
        <f aca="false">E100+0.1/24</f>
        <v>0.416666666666667</v>
      </c>
      <c r="F101" s="28" t="n">
        <f aca="false">D101+2415018.5+E101-dados!$B$6/24</f>
        <v>2459022.04166667</v>
      </c>
      <c r="G101" s="29" t="n">
        <f aca="false">(F101-2451545)/36525</f>
        <v>0.204710244125024</v>
      </c>
      <c r="I101" s="25" t="n">
        <f aca="false">MOD(280.46646+G101*(36000.76983 + G101*0.0003032),360)</f>
        <v>90.1928532940938</v>
      </c>
      <c r="J101" s="25" t="n">
        <f aca="false">357.52911+G101*(35999.05029 - 0.0001537*G101)</f>
        <v>7726.90347669393</v>
      </c>
      <c r="K101" s="25" t="n">
        <f aca="false">0.016708634-G101*(0.000042037+0.0000001267*G101)</f>
        <v>0.0167000232859415</v>
      </c>
      <c r="L101" s="25" t="n">
        <f aca="false">SIN(RADIANS(J101))*(1.914602-G101*(0.004817+0.000014*G101))+SIN(RADIANS(2*J101))*(0.019993-0.000101*G101)+SIN(RADIANS(3*J101))*0.000289</f>
        <v>0.424977601641192</v>
      </c>
      <c r="M101" s="25" t="n">
        <f aca="false">I101+L101</f>
        <v>90.617830895735</v>
      </c>
      <c r="N101" s="25" t="n">
        <f aca="false">J101+L101</f>
        <v>7727.32845429557</v>
      </c>
      <c r="O101" s="25" t="n">
        <f aca="false">(1.000001018*(1-K101*K101))/(1+K101*COS(RADIANS(N101)))</f>
        <v>1.01628066309685</v>
      </c>
      <c r="P101" s="25" t="n">
        <f aca="false">M101-0.00569-0.00478*SIN(RADIANS(125.04-1934.136*G101))</f>
        <v>90.6073614820984</v>
      </c>
      <c r="Q101" s="25" t="n">
        <f aca="false">23+(26+((21.448-G101*(46.815+G101*(0.00059-G101*0.001813))))/60)/60</f>
        <v>23.4366290224305</v>
      </c>
      <c r="R101" s="25" t="n">
        <f aca="false">Q101+0.00256*COS(RADIANS(125.04-1934.136*G101))</f>
        <v>23.4366691193637</v>
      </c>
      <c r="S101" s="25" t="n">
        <f aca="false">DEGREES(ATAN2(COS(RADIANS(P101)),COS(RADIANS(R101))*SIN(RADIANS(P101))))</f>
        <v>90.6619695172949</v>
      </c>
      <c r="T101" s="25" t="n">
        <f aca="false">DEGREES(ASIN(SIN(RADIANS(R101))*SIN(RADIANS(P101))))</f>
        <v>23.4352736403758</v>
      </c>
      <c r="U101" s="25" t="n">
        <f aca="false">TAN(RADIANS(R101/2))*TAN(RADIANS(R101/2))</f>
        <v>0.043024628049753</v>
      </c>
      <c r="V101" s="25" t="n">
        <f aca="false">4*DEGREES(U101*SIN(2*RADIANS(I101))-2*K101*SIN(RADIANS(J101))+4*K101*U101*SIN(RADIANS(J101))*COS(2*RADIANS(I101))-0.5*U101*U101*SIN(4*RADIANS(I101))-1.25*K101*K101*SIN(2*RADIANS(J101)))</f>
        <v>-1.91771951843698</v>
      </c>
      <c r="W101" s="25" t="n">
        <f aca="false">DEGREES(ACOS(COS(RADIANS(90.833))/(COS(RADIANS(dados!$B$4))*COS(RADIANS(T101)))-TAN(RADIANS(dados!$B$4))*TAN(RADIANS(T101))))</f>
        <v>76.5695614690145</v>
      </c>
      <c r="X101" s="27" t="n">
        <f aca="false">(720-4*dados!$B$5-V101+dados!$B$6*60)/1440</f>
        <v>0.518637305221137</v>
      </c>
      <c r="Y101" s="27" t="n">
        <f aca="false">X101-W101*4/1440</f>
        <v>0.30594407891831</v>
      </c>
      <c r="Z101" s="27" t="n">
        <f aca="false">X101+W101*4/1440</f>
        <v>0.731330531523947</v>
      </c>
      <c r="AA101" s="30" t="n">
        <f aca="false">8*W101</f>
        <v>612.556491752116</v>
      </c>
      <c r="AB101" s="25" t="n">
        <f aca="false">MOD(E101*1440+V101+4*dados!$B$5-60*dados!$B$6,1440)</f>
        <v>573.162280481563</v>
      </c>
      <c r="AC101" s="25" t="n">
        <f aca="false">IF(AB101/4&lt;0,AB101/4+180,AB101/4-180)</f>
        <v>-36.7094298796093</v>
      </c>
      <c r="AD101" s="25" t="n">
        <f aca="false">DEGREES(ACOS(SIN(RADIANS(dados!$B$4))*SIN(RADIANS(T101))+COS(RADIANS(dados!$B$4))*COS(RADIANS(T101))*COS(RADIANS(AC101))))</f>
        <v>64.0381304025163</v>
      </c>
      <c r="AE101" s="25" t="n">
        <f aca="false">90-AD101</f>
        <v>25.9618695974837</v>
      </c>
      <c r="AF101" s="25" t="n">
        <f aca="false">IF(AE101&gt;85,0,IF(AE101&gt;5,58.1/TAN(RADIANS(AE101))-0.07/POWER(TAN(RADIANS(AE101)),3)+0.000086/POWER(TAN(RADIANS(AE101)),5),IF(AE101&gt;-0.575,1735+AE101*(-518.2+AE101*(103.4+AE101*(-12.79+AE101*0.711))),-20.772/TAN(RADIANS(AE101)))))/3600</f>
        <v>0.0329780230753952</v>
      </c>
      <c r="AG101" s="25" t="n">
        <f aca="false">AE101+AF101</f>
        <v>25.9948476205591</v>
      </c>
      <c r="AH101" s="25" t="n">
        <f aca="false">IF(AC101&gt;0,MOD(DEGREES(ACOS(((SIN(RADIANS(dados!$B$4))*COS(RADIANS(AD101)))-SIN(RADIANS(T101)))/(COS(RADIANS(dados!$B$4))*SIN(RADIANS(AD101)))))+180,360),MOD(540-DEGREES(ACOS(((SIN(RADIANS(dados!$B$4))*COS(RADIANS(AD101)))-SIN(RADIANS(T101)))/(COS(RADIANS(dados!$B$4))*SIN(RADIANS(AD101))))),360))</f>
        <v>37.5899757608831</v>
      </c>
      <c r="AI101" s="25" t="n">
        <f aca="false">TAN(RADIANS(AG101))</f>
        <v>0.487621275591941</v>
      </c>
      <c r="AJ101" s="25" t="n">
        <f aca="false">dados!$B$20/calculos!AI101</f>
        <v>2.15526301516519</v>
      </c>
      <c r="AK101" s="25" t="n">
        <f aca="false">AJ101*COS(RADIANS(180-AG101))</f>
        <v>-1.93722252093818</v>
      </c>
      <c r="AL101" s="25" t="n">
        <f aca="false">ABS(AK101)</f>
        <v>1.93722252093818</v>
      </c>
      <c r="AM101" s="25" t="n">
        <f aca="false">IF((E101&gt;Y101)*AND(E101&lt;Z101),AL101,0)</f>
        <v>1.93722252093818</v>
      </c>
      <c r="AN101" s="21" t="n">
        <f aca="false">E101</f>
        <v>0.416666666666667</v>
      </c>
    </row>
    <row r="102" s="25" customFormat="true" ht="15" hidden="false" customHeight="false" outlineLevel="0" collapsed="false">
      <c r="D102" s="26" t="n">
        <f aca="false">dados!$B$7</f>
        <v>44003</v>
      </c>
      <c r="E102" s="27" t="n">
        <f aca="false">E101+0.1/24</f>
        <v>0.420833333333333</v>
      </c>
      <c r="F102" s="28" t="n">
        <f aca="false">D102+2415018.5+E102-dados!$B$6/24</f>
        <v>2459022.04583333</v>
      </c>
      <c r="G102" s="29" t="n">
        <f aca="false">(F102-2451545)/36525</f>
        <v>0.204710358202146</v>
      </c>
      <c r="I102" s="25" t="n">
        <f aca="false">MOD(280.46646+G102*(36000.76983 + G102*0.0003032),360)</f>
        <v>90.1969601583214</v>
      </c>
      <c r="J102" s="25" t="n">
        <f aca="false">357.52911+G102*(35999.05029 - 0.0001537*G102)</f>
        <v>7726.90758336198</v>
      </c>
      <c r="K102" s="25" t="n">
        <f aca="false">0.016708634-G102*(0.000042037+0.0000001267*G102)</f>
        <v>0.0167000232811402</v>
      </c>
      <c r="L102" s="25" t="n">
        <f aca="false">SIN(RADIANS(J102))*(1.914602-G102*(0.004817+0.000014*G102))+SIN(RADIANS(2*J102))*(0.019993-0.000101*G102)+SIN(RADIANS(3*J102))*0.000289</f>
        <v>0.424846530803879</v>
      </c>
      <c r="M102" s="25" t="n">
        <f aca="false">I102+L102</f>
        <v>90.6218066891253</v>
      </c>
      <c r="N102" s="25" t="n">
        <f aca="false">J102+L102</f>
        <v>7727.33242989278</v>
      </c>
      <c r="O102" s="25" t="n">
        <f aca="false">(1.000001018*(1-K102*K102))/(1+K102*COS(RADIANS(N102)))</f>
        <v>1.01628092565833</v>
      </c>
      <c r="P102" s="25" t="n">
        <f aca="false">M102-0.00569-0.00478*SIN(RADIANS(125.04-1934.136*G102))</f>
        <v>90.6113372757771</v>
      </c>
      <c r="Q102" s="25" t="n">
        <f aca="false">23+(26+((21.448-G102*(46.815+G102*(0.00059-G102*0.001813))))/60)/60</f>
        <v>23.436629020947</v>
      </c>
      <c r="R102" s="25" t="n">
        <f aca="false">Q102+0.00256*COS(RADIANS(125.04-1934.136*G102))</f>
        <v>23.4366691277373</v>
      </c>
      <c r="S102" s="25" t="n">
        <f aca="false">DEGREES(ATAN2(COS(RADIANS(P102)),COS(RADIANS(R102))*SIN(RADIANS(P102))))</f>
        <v>90.6663027141023</v>
      </c>
      <c r="T102" s="25" t="n">
        <f aca="false">DEGREES(ASIN(SIN(RADIANS(R102))*SIN(RADIANS(P102))))</f>
        <v>23.4352553195884</v>
      </c>
      <c r="U102" s="25" t="n">
        <f aca="false">TAN(RADIANS(R102/2))*TAN(RADIANS(R102/2))</f>
        <v>0.0430246280813718</v>
      </c>
      <c r="V102" s="25" t="n">
        <f aca="false">4*DEGREES(U102*SIN(2*RADIANS(I102))-2*K102*SIN(RADIANS(J102))+4*K102*U102*SIN(RADIANS(J102))*COS(2*RADIANS(I102))-0.5*U102*U102*SIN(4*RADIANS(I102))-1.25*K102*K102*SIN(2*RADIANS(J102)))</f>
        <v>-1.91862363245964</v>
      </c>
      <c r="W102" s="25" t="n">
        <f aca="false">DEGREES(ACOS(COS(RADIANS(90.833))/(COS(RADIANS(dados!$B$4))*COS(RADIANS(T102)))-TAN(RADIANS(dados!$B$4))*TAN(RADIANS(T102))))</f>
        <v>76.5695742534711</v>
      </c>
      <c r="X102" s="27" t="n">
        <f aca="false">(720-4*dados!$B$5-V102+dados!$B$6*60)/1440</f>
        <v>0.518637933078097</v>
      </c>
      <c r="Y102" s="27" t="n">
        <f aca="false">X102-W102*4/1440</f>
        <v>0.305944671262894</v>
      </c>
      <c r="Z102" s="27" t="n">
        <f aca="false">X102+W102*4/1440</f>
        <v>0.731331194893287</v>
      </c>
      <c r="AA102" s="30" t="n">
        <f aca="false">8*W102</f>
        <v>612.556594027768</v>
      </c>
      <c r="AB102" s="25" t="n">
        <f aca="false">MOD(E102*1440+V102+4*dados!$B$5-60*dados!$B$6,1440)</f>
        <v>579.16137636754</v>
      </c>
      <c r="AC102" s="25" t="n">
        <f aca="false">IF(AB102/4&lt;0,AB102/4+180,AB102/4-180)</f>
        <v>-35.209655908115</v>
      </c>
      <c r="AD102" s="25" t="n">
        <f aca="false">DEGREES(ACOS(SIN(RADIANS(dados!$B$4))*SIN(RADIANS(T102))+COS(RADIANS(dados!$B$4))*COS(RADIANS(T102))*COS(RADIANS(AC102))))</f>
        <v>63.2574313317122</v>
      </c>
      <c r="AE102" s="25" t="n">
        <f aca="false">90-AD102</f>
        <v>26.7425686682878</v>
      </c>
      <c r="AF102" s="25" t="n">
        <f aca="false">IF(AE102&gt;85,0,IF(AE102&gt;5,58.1/TAN(RADIANS(AE102))-0.07/POWER(TAN(RADIANS(AE102)),3)+0.000086/POWER(TAN(RADIANS(AE102)),5),IF(AE102&gt;-0.575,1735+AE102*(-518.2+AE102*(103.4+AE102*(-12.79+AE102*0.711))),-20.772/TAN(RADIANS(AE102)))))/3600</f>
        <v>0.0318780486345756</v>
      </c>
      <c r="AG102" s="25" t="n">
        <f aca="false">AE102+AF102</f>
        <v>26.7744467169224</v>
      </c>
      <c r="AH102" s="25" t="n">
        <f aca="false">IF(AC102&gt;0,MOD(DEGREES(ACOS(((SIN(RADIANS(dados!$B$4))*COS(RADIANS(AD102)))-SIN(RADIANS(T102)))/(COS(RADIANS(dados!$B$4))*SIN(RADIANS(AD102)))))+180,360),MOD(540-DEGREES(ACOS(((SIN(RADIANS(dados!$B$4))*COS(RADIANS(AD102)))-SIN(RADIANS(T102)))/(COS(RADIANS(dados!$B$4))*SIN(RADIANS(AD102))))),360))</f>
        <v>36.3253946555279</v>
      </c>
      <c r="AI102" s="25" t="n">
        <f aca="false">TAN(RADIANS(AG102))</f>
        <v>0.504576685460192</v>
      </c>
      <c r="AJ102" s="25" t="n">
        <f aca="false">dados!$B$20/calculos!AI102</f>
        <v>2.08283920160219</v>
      </c>
      <c r="AK102" s="25" t="n">
        <f aca="false">AJ102*COS(RADIANS(180-AG102))</f>
        <v>-1.85953137917269</v>
      </c>
      <c r="AL102" s="25" t="n">
        <f aca="false">ABS(AK102)</f>
        <v>1.85953137917269</v>
      </c>
      <c r="AM102" s="25" t="n">
        <f aca="false">IF((E102&gt;Y102)*AND(E102&lt;Z102),AL102,0)</f>
        <v>1.85953137917269</v>
      </c>
      <c r="AN102" s="21" t="n">
        <f aca="false">E102</f>
        <v>0.420833333333333</v>
      </c>
    </row>
    <row r="103" s="25" customFormat="true" ht="15" hidden="false" customHeight="false" outlineLevel="0" collapsed="false">
      <c r="D103" s="26" t="n">
        <f aca="false">dados!$B$7</f>
        <v>44003</v>
      </c>
      <c r="E103" s="27" t="n">
        <f aca="false">E102+0.1/24</f>
        <v>0.425</v>
      </c>
      <c r="F103" s="28" t="n">
        <f aca="false">D103+2415018.5+E103-dados!$B$6/24</f>
        <v>2459022.05</v>
      </c>
      <c r="G103" s="29" t="n">
        <f aca="false">(F103-2451545)/36525</f>
        <v>0.204710472279256</v>
      </c>
      <c r="I103" s="25" t="n">
        <f aca="false">MOD(280.46646+G103*(36000.76983 + G103*0.0003032),360)</f>
        <v>90.2010670220925</v>
      </c>
      <c r="J103" s="25" t="n">
        <f aca="false">357.52911+G103*(35999.05029 - 0.0001537*G103)</f>
        <v>7726.91169002957</v>
      </c>
      <c r="K103" s="25" t="n">
        <f aca="false">0.016708634-G103*(0.000042037+0.0000001267*G103)</f>
        <v>0.0167000232763388</v>
      </c>
      <c r="L103" s="25" t="n">
        <f aca="false">SIN(RADIANS(J103))*(1.914602-G103*(0.004817+0.000014*G103))+SIN(RADIANS(2*J103))*(0.019993-0.000101*G103)+SIN(RADIANS(3*J103))*0.000289</f>
        <v>0.424715457926993</v>
      </c>
      <c r="M103" s="25" t="n">
        <f aca="false">I103+L103</f>
        <v>90.6257824800195</v>
      </c>
      <c r="N103" s="25" t="n">
        <f aca="false">J103+L103</f>
        <v>7727.33640548749</v>
      </c>
      <c r="O103" s="25" t="n">
        <f aca="false">(1.000001018*(1-K103*K103))/(1+K103*COS(RADIANS(N103)))</f>
        <v>1.01628118813873</v>
      </c>
      <c r="P103" s="25" t="n">
        <f aca="false">M103-0.00569-0.00478*SIN(RADIANS(125.04-1934.136*G103))</f>
        <v>90.6153130669598</v>
      </c>
      <c r="Q103" s="25" t="n">
        <f aca="false">23+(26+((21.448-G103*(46.815+G103*(0.00059-G103*0.001813))))/60)/60</f>
        <v>23.4366290194635</v>
      </c>
      <c r="R103" s="25" t="n">
        <f aca="false">Q103+0.00256*COS(RADIANS(125.04-1934.136*G103))</f>
        <v>23.436669136111</v>
      </c>
      <c r="S103" s="25" t="n">
        <f aca="false">DEGREES(ATAN2(COS(RADIANS(P103)),COS(RADIANS(R103))*SIN(RADIANS(P103))))</f>
        <v>90.6706359069841</v>
      </c>
      <c r="T103" s="25" t="n">
        <f aca="false">DEGREES(ASIN(SIN(RADIANS(R103))*SIN(RADIANS(P103))))</f>
        <v>23.4352368792283</v>
      </c>
      <c r="U103" s="25" t="n">
        <f aca="false">TAN(RADIANS(R103/2))*TAN(RADIANS(R103/2))</f>
        <v>0.0430246281129905</v>
      </c>
      <c r="V103" s="25" t="n">
        <f aca="false">4*DEGREES(U103*SIN(2*RADIANS(I103))-2*K103*SIN(RADIANS(J103))+4*K103*U103*SIN(RADIANS(J103))*COS(2*RADIANS(I103))-0.5*U103*U103*SIN(4*RADIANS(I103))-1.25*K103*K103*SIN(2*RADIANS(J103)))</f>
        <v>-1.9195277328259</v>
      </c>
      <c r="W103" s="25" t="n">
        <f aca="false">DEGREES(ACOS(COS(RADIANS(90.833))/(COS(RADIANS(dados!$B$4))*COS(RADIANS(T103)))-TAN(RADIANS(dados!$B$4))*TAN(RADIANS(T103))))</f>
        <v>76.5695871213627</v>
      </c>
      <c r="X103" s="27" t="n">
        <f aca="false">(720-4*dados!$B$5-V103+dados!$B$6*60)/1440</f>
        <v>0.518638560925574</v>
      </c>
      <c r="Y103" s="27" t="n">
        <f aca="false">X103-W103*4/1440</f>
        <v>0.305945263366227</v>
      </c>
      <c r="Z103" s="27" t="n">
        <f aca="false">X103+W103*4/1440</f>
        <v>0.731331858484907</v>
      </c>
      <c r="AA103" s="30" t="n">
        <f aca="false">8*W103</f>
        <v>612.556696970902</v>
      </c>
      <c r="AB103" s="25" t="n">
        <f aca="false">MOD(E103*1440+V103+4*dados!$B$5-60*dados!$B$6,1440)</f>
        <v>585.160472267174</v>
      </c>
      <c r="AC103" s="25" t="n">
        <f aca="false">IF(AB103/4&lt;0,AB103/4+180,AB103/4-180)</f>
        <v>-33.7098819332066</v>
      </c>
      <c r="AD103" s="25" t="n">
        <f aca="false">DEGREES(ACOS(SIN(RADIANS(dados!$B$4))*SIN(RADIANS(T103))+COS(RADIANS(dados!$B$4))*COS(RADIANS(T103))*COS(RADIANS(AC103))))</f>
        <v>62.5000611953801</v>
      </c>
      <c r="AE103" s="25" t="n">
        <f aca="false">90-AD103</f>
        <v>27.4999388046199</v>
      </c>
      <c r="AF103" s="25" t="n">
        <f aca="false">IF(AE103&gt;85,0,IF(AE103&gt;5,58.1/TAN(RADIANS(AE103))-0.07/POWER(TAN(RADIANS(AE103)),3)+0.000086/POWER(TAN(RADIANS(AE103)),5),IF(AE103&gt;-0.575,1735+AE103*(-518.2+AE103*(103.4+AE103*(-12.79+AE103*0.711))),-20.772/TAN(RADIANS(AE103)))))/3600</f>
        <v>0.0308653848790079</v>
      </c>
      <c r="AG103" s="25" t="n">
        <f aca="false">AE103+AF103</f>
        <v>27.5308041894989</v>
      </c>
      <c r="AH103" s="25" t="n">
        <f aca="false">IF(AC103&gt;0,MOD(DEGREES(ACOS(((SIN(RADIANS(dados!$B$4))*COS(RADIANS(AD103)))-SIN(RADIANS(T103)))/(COS(RADIANS(dados!$B$4))*SIN(RADIANS(AD103)))))+180,360),MOD(540-DEGREES(ACOS(((SIN(RADIANS(dados!$B$4))*COS(RADIANS(AD103)))-SIN(RADIANS(T103)))/(COS(RADIANS(dados!$B$4))*SIN(RADIANS(AD103))))),360))</f>
        <v>35.0345674256688</v>
      </c>
      <c r="AI103" s="25" t="n">
        <f aca="false">TAN(RADIANS(AG103))</f>
        <v>0.521250570058094</v>
      </c>
      <c r="AJ103" s="25" t="n">
        <f aca="false">dados!$B$20/calculos!AI103</f>
        <v>2.01621285627343</v>
      </c>
      <c r="AK103" s="25" t="n">
        <f aca="false">AJ103*COS(RADIANS(180-AG103))</f>
        <v>-1.78790185819073</v>
      </c>
      <c r="AL103" s="25" t="n">
        <f aca="false">ABS(AK103)</f>
        <v>1.78790185819073</v>
      </c>
      <c r="AM103" s="25" t="n">
        <f aca="false">IF((E103&gt;Y103)*AND(E103&lt;Z103),AL103,0)</f>
        <v>1.78790185819073</v>
      </c>
      <c r="AN103" s="21" t="n">
        <f aca="false">E103</f>
        <v>0.425</v>
      </c>
    </row>
    <row r="104" s="25" customFormat="true" ht="15" hidden="false" customHeight="false" outlineLevel="0" collapsed="false">
      <c r="D104" s="26" t="n">
        <f aca="false">dados!$B$7</f>
        <v>44003</v>
      </c>
      <c r="E104" s="27" t="n">
        <f aca="false">E103+0.1/24</f>
        <v>0.429166666666667</v>
      </c>
      <c r="F104" s="28" t="n">
        <f aca="false">D104+2415018.5+E104-dados!$B$6/24</f>
        <v>2459022.05416667</v>
      </c>
      <c r="G104" s="29" t="n">
        <f aca="false">(F104-2451545)/36525</f>
        <v>0.204710586356378</v>
      </c>
      <c r="I104" s="25" t="n">
        <f aca="false">MOD(280.46646+G104*(36000.76983 + G104*0.0003032),360)</f>
        <v>90.2051738863202</v>
      </c>
      <c r="J104" s="25" t="n">
        <f aca="false">357.52911+G104*(35999.05029 - 0.0001537*G104)</f>
        <v>7726.91579669761</v>
      </c>
      <c r="K104" s="25" t="n">
        <f aca="false">0.016708634-G104*(0.000042037+0.0000001267*G104)</f>
        <v>0.0167000232715374</v>
      </c>
      <c r="L104" s="25" t="n">
        <f aca="false">SIN(RADIANS(J104))*(1.914602-G104*(0.004817+0.000014*G104))+SIN(RADIANS(2*J104))*(0.019993-0.000101*G104)+SIN(RADIANS(3*J104))*0.000289</f>
        <v>0.424584382982064</v>
      </c>
      <c r="M104" s="25" t="n">
        <f aca="false">I104+L104</f>
        <v>90.6297582693022</v>
      </c>
      <c r="N104" s="25" t="n">
        <f aca="false">J104+L104</f>
        <v>7727.3403810806</v>
      </c>
      <c r="O104" s="25" t="n">
        <f aca="false">(1.000001018*(1-K104*K104))/(1+K104*COS(RADIANS(N104)))</f>
        <v>1.01628145053813</v>
      </c>
      <c r="P104" s="25" t="n">
        <f aca="false">M104-0.00569-0.00478*SIN(RADIANS(125.04-1934.136*G104))</f>
        <v>90.619288856531</v>
      </c>
      <c r="Q104" s="25" t="n">
        <f aca="false">23+(26+((21.448-G104*(46.815+G104*(0.00059-G104*0.001813))))/60)/60</f>
        <v>23.43662901798</v>
      </c>
      <c r="R104" s="25" t="n">
        <f aca="false">Q104+0.00256*COS(RADIANS(125.04-1934.136*G104))</f>
        <v>23.4366691444846</v>
      </c>
      <c r="S104" s="25" t="n">
        <f aca="false">DEGREES(ATAN2(COS(RADIANS(P104)),COS(RADIANS(R104))*SIN(RADIANS(P104))))</f>
        <v>90.6749690968967</v>
      </c>
      <c r="T104" s="25" t="n">
        <f aca="false">DEGREES(ASIN(SIN(RADIANS(R104))*SIN(RADIANS(P104))))</f>
        <v>23.4352183192917</v>
      </c>
      <c r="U104" s="25" t="n">
        <f aca="false">TAN(RADIANS(R104/2))*TAN(RADIANS(R104/2))</f>
        <v>0.0430246281446092</v>
      </c>
      <c r="V104" s="25" t="n">
        <f aca="false">4*DEGREES(U104*SIN(2*RADIANS(I104))-2*K104*SIN(RADIANS(J104))+4*K104*U104*SIN(RADIANS(J104))*COS(2*RADIANS(I104))-0.5*U104*U104*SIN(4*RADIANS(I104))-1.25*K104*K104*SIN(2*RADIANS(J104)))</f>
        <v>-1.92043181970852</v>
      </c>
      <c r="W104" s="25" t="n">
        <f aca="false">DEGREES(ACOS(COS(RADIANS(90.833))/(COS(RADIANS(dados!$B$4))*COS(RADIANS(T104)))-TAN(RADIANS(dados!$B$4))*TAN(RADIANS(T104))))</f>
        <v>76.569600072692</v>
      </c>
      <c r="X104" s="27" t="n">
        <f aca="false">(720-4*dados!$B$5-V104+dados!$B$6*60)/1440</f>
        <v>0.518639188763686</v>
      </c>
      <c r="Y104" s="27" t="n">
        <f aca="false">X104-W104*4/1440</f>
        <v>0.305945855228426</v>
      </c>
      <c r="Z104" s="27" t="n">
        <f aca="false">X104+W104*4/1440</f>
        <v>0.731332522298935</v>
      </c>
      <c r="AA104" s="30" t="n">
        <f aca="false">8*W104</f>
        <v>612.556800581536</v>
      </c>
      <c r="AB104" s="25" t="n">
        <f aca="false">MOD(E104*1440+V104+4*dados!$B$5-60*dados!$B$6,1440)</f>
        <v>591.159568180291</v>
      </c>
      <c r="AC104" s="25" t="n">
        <f aca="false">IF(AB104/4&lt;0,AB104/4+180,AB104/4-180)</f>
        <v>-32.2101079549272</v>
      </c>
      <c r="AD104" s="25" t="n">
        <f aca="false">DEGREES(ACOS(SIN(RADIANS(dados!$B$4))*SIN(RADIANS(T104))+COS(RADIANS(dados!$B$4))*COS(RADIANS(T104))*COS(RADIANS(AC104))))</f>
        <v>61.7668889926366</v>
      </c>
      <c r="AE104" s="25" t="n">
        <f aca="false">90-AD104</f>
        <v>28.2331110073634</v>
      </c>
      <c r="AF104" s="25" t="n">
        <f aca="false">IF(AE104&gt;85,0,IF(AE104&gt;5,58.1/TAN(RADIANS(AE104))-0.07/POWER(TAN(RADIANS(AE104)),3)+0.000086/POWER(TAN(RADIANS(AE104)),5),IF(AE104&gt;-0.575,1735+AE104*(-518.2+AE104*(103.4+AE104*(-12.79+AE104*0.711))),-20.772/TAN(RADIANS(AE104)))))/3600</f>
        <v>0.0299321058822742</v>
      </c>
      <c r="AG104" s="25" t="n">
        <f aca="false">AE104+AF104</f>
        <v>28.2630431132457</v>
      </c>
      <c r="AH104" s="25" t="n">
        <f aca="false">IF(AC104&gt;0,MOD(DEGREES(ACOS(((SIN(RADIANS(dados!$B$4))*COS(RADIANS(AD104)))-SIN(RADIANS(T104)))/(COS(RADIANS(dados!$B$4))*SIN(RADIANS(AD104)))))+180,360),MOD(540-DEGREES(ACOS(((SIN(RADIANS(dados!$B$4))*COS(RADIANS(AD104)))-SIN(RADIANS(T104)))/(COS(RADIANS(dados!$B$4))*SIN(RADIANS(AD104))))),360))</f>
        <v>33.7173351644374</v>
      </c>
      <c r="AI104" s="25" t="n">
        <f aca="false">TAN(RADIANS(AG104))</f>
        <v>0.537612787252508</v>
      </c>
      <c r="AJ104" s="25" t="n">
        <f aca="false">dados!$B$20/calculos!AI104</f>
        <v>1.9548495229474</v>
      </c>
      <c r="AK104" s="25" t="n">
        <f aca="false">AJ104*COS(RADIANS(180-AG104))</f>
        <v>-1.72179816168246</v>
      </c>
      <c r="AL104" s="25" t="n">
        <f aca="false">ABS(AK104)</f>
        <v>1.72179816168246</v>
      </c>
      <c r="AM104" s="25" t="n">
        <f aca="false">IF((E104&gt;Y104)*AND(E104&lt;Z104),AL104,0)</f>
        <v>1.72179816168246</v>
      </c>
      <c r="AN104" s="21" t="n">
        <f aca="false">E104</f>
        <v>0.429166666666667</v>
      </c>
    </row>
    <row r="105" s="25" customFormat="true" ht="15" hidden="false" customHeight="false" outlineLevel="0" collapsed="false">
      <c r="D105" s="26" t="n">
        <f aca="false">dados!$B$7</f>
        <v>44003</v>
      </c>
      <c r="E105" s="27" t="n">
        <f aca="false">E104+0.1/24</f>
        <v>0.433333333333333</v>
      </c>
      <c r="F105" s="28" t="n">
        <f aca="false">D105+2415018.5+E105-dados!$B$6/24</f>
        <v>2459022.05833333</v>
      </c>
      <c r="G105" s="29" t="n">
        <f aca="false">(F105-2451545)/36525</f>
        <v>0.204710700433487</v>
      </c>
      <c r="I105" s="25" t="n">
        <f aca="false">MOD(280.46646+G105*(36000.76983 + G105*0.0003032),360)</f>
        <v>90.2092807500912</v>
      </c>
      <c r="J105" s="25" t="n">
        <f aca="false">357.52911+G105*(35999.05029 - 0.0001537*G105)</f>
        <v>7726.9199033652</v>
      </c>
      <c r="K105" s="25" t="n">
        <f aca="false">0.016708634-G105*(0.000042037+0.0000001267*G105)</f>
        <v>0.016700023266736</v>
      </c>
      <c r="L105" s="25" t="n">
        <f aca="false">SIN(RADIANS(J105))*(1.914602-G105*(0.004817+0.000014*G105))+SIN(RADIANS(2*J105))*(0.019993-0.000101*G105)+SIN(RADIANS(3*J105))*0.000289</f>
        <v>0.424453305998679</v>
      </c>
      <c r="M105" s="25" t="n">
        <f aca="false">I105+L105</f>
        <v>90.6337340560899</v>
      </c>
      <c r="N105" s="25" t="n">
        <f aca="false">J105+L105</f>
        <v>7727.3443566712</v>
      </c>
      <c r="O105" s="25" t="n">
        <f aca="false">(1.000001018*(1-K105*K105))/(1+K105*COS(RADIANS(N105)))</f>
        <v>1.01628171285644</v>
      </c>
      <c r="P105" s="25" t="n">
        <f aca="false">M105-0.00569-0.00478*SIN(RADIANS(125.04-1934.136*G105))</f>
        <v>90.6232646436072</v>
      </c>
      <c r="Q105" s="25" t="n">
        <f aca="false">23+(26+((21.448-G105*(46.815+G105*(0.00059-G105*0.001813))))/60)/60</f>
        <v>23.4366290164966</v>
      </c>
      <c r="R105" s="25" t="n">
        <f aca="false">Q105+0.00256*COS(RADIANS(125.04-1934.136*G105))</f>
        <v>23.4366691528582</v>
      </c>
      <c r="S105" s="25" t="n">
        <f aca="false">DEGREES(ATAN2(COS(RADIANS(P105)),COS(RADIANS(R105))*SIN(RADIANS(P105))))</f>
        <v>90.6793022828692</v>
      </c>
      <c r="T105" s="25" t="n">
        <f aca="false">DEGREES(ASIN(SIN(RADIANS(R105))*SIN(RADIANS(P105))))</f>
        <v>23.4351996397831</v>
      </c>
      <c r="U105" s="25" t="n">
        <f aca="false">TAN(RADIANS(R105/2))*TAN(RADIANS(R105/2))</f>
        <v>0.0430246281762279</v>
      </c>
      <c r="V105" s="25" t="n">
        <f aca="false">4*DEGREES(U105*SIN(2*RADIANS(I105))-2*K105*SIN(RADIANS(J105))+4*K105*U105*SIN(RADIANS(J105))*COS(2*RADIANS(I105))-0.5*U105*U105*SIN(4*RADIANS(I105))-1.25*K105*K105*SIN(2*RADIANS(J105)))</f>
        <v>-1.9213358928772</v>
      </c>
      <c r="W105" s="25" t="n">
        <f aca="false">DEGREES(ACOS(COS(RADIANS(90.833))/(COS(RADIANS(dados!$B$4))*COS(RADIANS(T105)))-TAN(RADIANS(dados!$B$4))*TAN(RADIANS(T105))))</f>
        <v>76.5696131074556</v>
      </c>
      <c r="X105" s="27" t="n">
        <f aca="false">(720-4*dados!$B$5-V105+dados!$B$6*60)/1440</f>
        <v>0.518639816592276</v>
      </c>
      <c r="Y105" s="27" t="n">
        <f aca="false">X105-W105*4/1440</f>
        <v>0.30594644684934</v>
      </c>
      <c r="Z105" s="27" t="n">
        <f aca="false">X105+W105*4/1440</f>
        <v>0.731333186335197</v>
      </c>
      <c r="AA105" s="30" t="n">
        <f aca="false">8*W105</f>
        <v>612.556904859645</v>
      </c>
      <c r="AB105" s="25" t="n">
        <f aca="false">MOD(E105*1440+V105+4*dados!$B$5-60*dados!$B$6,1440)</f>
        <v>597.158664107122</v>
      </c>
      <c r="AC105" s="25" t="n">
        <f aca="false">IF(AB105/4&lt;0,AB105/4+180,AB105/4-180)</f>
        <v>-30.7103339732194</v>
      </c>
      <c r="AD105" s="25" t="n">
        <f aca="false">DEGREES(ACOS(SIN(RADIANS(dados!$B$4))*SIN(RADIANS(T105))+COS(RADIANS(dados!$B$4))*COS(RADIANS(T105))*COS(RADIANS(AC105))))</f>
        <v>61.0587968260002</v>
      </c>
      <c r="AE105" s="25" t="n">
        <f aca="false">90-AD105</f>
        <v>28.9412031739998</v>
      </c>
      <c r="AF105" s="25" t="n">
        <f aca="false">IF(AE105&gt;85,0,IF(AE105&gt;5,58.1/TAN(RADIANS(AE105))-0.07/POWER(TAN(RADIANS(AE105)),3)+0.000086/POWER(TAN(RADIANS(AE105)),5),IF(AE105&gt;-0.575,1735+AE105*(-518.2+AE105*(103.4+AE105*(-12.79+AE105*0.711))),-20.772/TAN(RADIANS(AE105)))))/3600</f>
        <v>0.0290713830554379</v>
      </c>
      <c r="AG105" s="25" t="n">
        <f aca="false">AE105+AF105</f>
        <v>28.9702745570552</v>
      </c>
      <c r="AH105" s="25" t="n">
        <f aca="false">IF(AC105&gt;0,MOD(DEGREES(ACOS(((SIN(RADIANS(dados!$B$4))*COS(RADIANS(AD105)))-SIN(RADIANS(T105)))/(COS(RADIANS(dados!$B$4))*SIN(RADIANS(AD105)))))+180,360),MOD(540-DEGREES(ACOS(((SIN(RADIANS(dados!$B$4))*COS(RADIANS(AD105)))-SIN(RADIANS(T105)))/(COS(RADIANS(dados!$B$4))*SIN(RADIANS(AD105))))),360))</f>
        <v>32.3736194190433</v>
      </c>
      <c r="AI105" s="25" t="n">
        <f aca="false">TAN(RADIANS(AG105))</f>
        <v>0.553631031697856</v>
      </c>
      <c r="AJ105" s="25" t="n">
        <f aca="false">dados!$B$20/calculos!AI105</f>
        <v>1.89828972821116</v>
      </c>
      <c r="AK105" s="25" t="n">
        <f aca="false">AJ105*COS(RADIANS(180-AG105))</f>
        <v>-1.66075884536886</v>
      </c>
      <c r="AL105" s="25" t="n">
        <f aca="false">ABS(AK105)</f>
        <v>1.66075884536886</v>
      </c>
      <c r="AM105" s="25" t="n">
        <f aca="false">IF((E105&gt;Y105)*AND(E105&lt;Z105),AL105,0)</f>
        <v>1.66075884536886</v>
      </c>
      <c r="AN105" s="21" t="n">
        <f aca="false">E105</f>
        <v>0.433333333333333</v>
      </c>
    </row>
    <row r="106" s="25" customFormat="true" ht="15" hidden="false" customHeight="false" outlineLevel="0" collapsed="false">
      <c r="D106" s="26" t="n">
        <f aca="false">dados!$B$7</f>
        <v>44003</v>
      </c>
      <c r="E106" s="27" t="n">
        <f aca="false">E105+0.1/24</f>
        <v>0.4375</v>
      </c>
      <c r="F106" s="28" t="n">
        <f aca="false">D106+2415018.5+E106-dados!$B$6/24</f>
        <v>2459022.0625</v>
      </c>
      <c r="G106" s="29" t="n">
        <f aca="false">(F106-2451545)/36525</f>
        <v>0.204710814510609</v>
      </c>
      <c r="I106" s="25" t="n">
        <f aca="false">MOD(280.46646+G106*(36000.76983 + G106*0.0003032),360)</f>
        <v>90.2133876143207</v>
      </c>
      <c r="J106" s="25" t="n">
        <f aca="false">357.52911+G106*(35999.05029 - 0.0001537*G106)</f>
        <v>7726.92401003325</v>
      </c>
      <c r="K106" s="25" t="n">
        <f aca="false">0.016708634-G106*(0.000042037+0.0000001267*G106)</f>
        <v>0.0167000232619346</v>
      </c>
      <c r="L106" s="25" t="n">
        <f aca="false">SIN(RADIANS(J106))*(1.914602-G106*(0.004817+0.000014*G106))+SIN(RADIANS(2*J106))*(0.019993-0.000101*G106)+SIN(RADIANS(3*J106))*0.000289</f>
        <v>0.42432222694847</v>
      </c>
      <c r="M106" s="25" t="n">
        <f aca="false">I106+L106</f>
        <v>90.6377098412692</v>
      </c>
      <c r="N106" s="25" t="n">
        <f aca="false">J106+L106</f>
        <v>7727.3483322602</v>
      </c>
      <c r="O106" s="25" t="n">
        <f aca="false">(1.000001018*(1-K106*K106))/(1+K106*COS(RADIANS(N106)))</f>
        <v>1.01628197509374</v>
      </c>
      <c r="P106" s="25" t="n">
        <f aca="false">M106-0.00569-0.00478*SIN(RADIANS(125.04-1934.136*G106))</f>
        <v>90.6272404290751</v>
      </c>
      <c r="Q106" s="25" t="n">
        <f aca="false">23+(26+((21.448-G106*(46.815+G106*(0.00059-G106*0.001813))))/60)/60</f>
        <v>23.4366290150131</v>
      </c>
      <c r="R106" s="25" t="n">
        <f aca="false">Q106+0.00256*COS(RADIANS(125.04-1934.136*G106))</f>
        <v>23.4366691612319</v>
      </c>
      <c r="S106" s="25" t="n">
        <f aca="false">DEGREES(ATAN2(COS(RADIANS(P106)),COS(RADIANS(R106))*SIN(RADIANS(P106))))</f>
        <v>90.6836354658602</v>
      </c>
      <c r="T106" s="25" t="n">
        <f aca="false">DEGREES(ASIN(SIN(RADIANS(R106))*SIN(RADIANS(P106))))</f>
        <v>23.4351808406986</v>
      </c>
      <c r="U106" s="25" t="n">
        <f aca="false">TAN(RADIANS(R106/2))*TAN(RADIANS(R106/2))</f>
        <v>0.0430246282078466</v>
      </c>
      <c r="V106" s="25" t="n">
        <f aca="false">4*DEGREES(U106*SIN(2*RADIANS(I106))-2*K106*SIN(RADIANS(J106))+4*K106*U106*SIN(RADIANS(J106))*COS(2*RADIANS(I106))-0.5*U106*U106*SIN(4*RADIANS(I106))-1.25*K106*K106*SIN(2*RADIANS(J106)))</f>
        <v>-1.92223995250579</v>
      </c>
      <c r="W106" s="25" t="n">
        <f aca="false">DEGREES(ACOS(COS(RADIANS(90.833))/(COS(RADIANS(dados!$B$4))*COS(RADIANS(T106)))-TAN(RADIANS(dados!$B$4))*TAN(RADIANS(T106))))</f>
        <v>76.5696262256563</v>
      </c>
      <c r="X106" s="27" t="n">
        <f aca="false">(720-4*dados!$B$5-V106+dados!$B$6*60)/1440</f>
        <v>0.518640444411462</v>
      </c>
      <c r="Y106" s="27" t="n">
        <f aca="false">X106-W106*4/1440</f>
        <v>0.305947038229074</v>
      </c>
      <c r="Z106" s="27" t="n">
        <f aca="false">X106+W106*4/1440</f>
        <v>0.731333850593831</v>
      </c>
      <c r="AA106" s="30" t="n">
        <f aca="false">8*W106</f>
        <v>612.557009805251</v>
      </c>
      <c r="AB106" s="25" t="n">
        <f aca="false">MOD(E106*1440+V106+4*dados!$B$5-60*dados!$B$6,1440)</f>
        <v>603.157760047494</v>
      </c>
      <c r="AC106" s="25" t="n">
        <f aca="false">IF(AB106/4&lt;0,AB106/4+180,AB106/4-180)</f>
        <v>-29.2105599881265</v>
      </c>
      <c r="AD106" s="25" t="n">
        <f aca="false">DEGREES(ACOS(SIN(RADIANS(dados!$B$4))*SIN(RADIANS(T106))+COS(RADIANS(dados!$B$4))*COS(RADIANS(T106))*COS(RADIANS(AC106))))</f>
        <v>60.3766771058981</v>
      </c>
      <c r="AE106" s="25" t="n">
        <f aca="false">90-AD106</f>
        <v>29.6233228941019</v>
      </c>
      <c r="AF106" s="25" t="n">
        <f aca="false">IF(AE106&gt;85,0,IF(AE106&gt;5,58.1/TAN(RADIANS(AE106))-0.07/POWER(TAN(RADIANS(AE106)),3)+0.000086/POWER(TAN(RADIANS(AE106)),5),IF(AE106&gt;-0.575,1735+AE106*(-518.2+AE106*(103.4+AE106*(-12.79+AE106*0.711))),-20.772/TAN(RADIANS(AE106)))))/3600</f>
        <v>0.0282773135272572</v>
      </c>
      <c r="AG106" s="25" t="n">
        <f aca="false">AE106+AF106</f>
        <v>29.6516002076291</v>
      </c>
      <c r="AH106" s="25" t="n">
        <f aca="false">IF(AC106&gt;0,MOD(DEGREES(ACOS(((SIN(RADIANS(dados!$B$4))*COS(RADIANS(AD106)))-SIN(RADIANS(T106)))/(COS(RADIANS(dados!$B$4))*SIN(RADIANS(AD106)))))+180,360),MOD(540-DEGREES(ACOS(((SIN(RADIANS(dados!$B$4))*COS(RADIANS(AD106)))-SIN(RADIANS(T106)))/(COS(RADIANS(dados!$B$4))*SIN(RADIANS(AD106))))),360))</f>
        <v>31.0034303665394</v>
      </c>
      <c r="AI106" s="25" t="n">
        <f aca="false">TAN(RADIANS(AG106))</f>
        <v>0.569270902582155</v>
      </c>
      <c r="AJ106" s="25" t="n">
        <f aca="false">dados!$B$20/calculos!AI106</f>
        <v>1.84613704288059</v>
      </c>
      <c r="AK106" s="25" t="n">
        <f aca="false">AJ106*COS(RADIANS(180-AG106))</f>
        <v>-1.60438490994212</v>
      </c>
      <c r="AL106" s="25" t="n">
        <f aca="false">ABS(AK106)</f>
        <v>1.60438490994212</v>
      </c>
      <c r="AM106" s="25" t="n">
        <f aca="false">IF((E106&gt;Y106)*AND(E106&lt;Z106),AL106,0)</f>
        <v>1.60438490994212</v>
      </c>
      <c r="AN106" s="21" t="n">
        <f aca="false">E106</f>
        <v>0.4375</v>
      </c>
    </row>
    <row r="107" s="25" customFormat="true" ht="15" hidden="false" customHeight="false" outlineLevel="0" collapsed="false">
      <c r="D107" s="26" t="n">
        <f aca="false">dados!$B$7</f>
        <v>44003</v>
      </c>
      <c r="E107" s="27" t="n">
        <f aca="false">E106+0.1/24</f>
        <v>0.441666666666667</v>
      </c>
      <c r="F107" s="28" t="n">
        <f aca="false">D107+2415018.5+E107-dados!$B$6/24</f>
        <v>2459022.06666667</v>
      </c>
      <c r="G107" s="29" t="n">
        <f aca="false">(F107-2451545)/36525</f>
        <v>0.204710928587731</v>
      </c>
      <c r="I107" s="25" t="n">
        <f aca="false">MOD(280.46646+G107*(36000.76983 + G107*0.0003032),360)</f>
        <v>90.2174944785493</v>
      </c>
      <c r="J107" s="25" t="n">
        <f aca="false">357.52911+G107*(35999.05029 - 0.0001537*G107)</f>
        <v>7726.9281167013</v>
      </c>
      <c r="K107" s="25" t="n">
        <f aca="false">0.016708634-G107*(0.000042037+0.0000001267*G107)</f>
        <v>0.0167000232571333</v>
      </c>
      <c r="L107" s="25" t="n">
        <f aca="false">SIN(RADIANS(J107))*(1.914602-G107*(0.004817+0.000014*G107))+SIN(RADIANS(2*J107))*(0.019993-0.000101*G107)+SIN(RADIANS(3*J107))*0.000289</f>
        <v>0.424191145846628</v>
      </c>
      <c r="M107" s="25" t="n">
        <f aca="false">I107+L107</f>
        <v>90.6416856243959</v>
      </c>
      <c r="N107" s="25" t="n">
        <f aca="false">J107+L107</f>
        <v>7727.35230784714</v>
      </c>
      <c r="O107" s="25" t="n">
        <f aca="false">(1.000001018*(1-K107*K107))/(1+K107*COS(RADIANS(N107)))</f>
        <v>1.01628223724998</v>
      </c>
      <c r="P107" s="25" t="n">
        <f aca="false">M107-0.00569-0.00478*SIN(RADIANS(125.04-1934.136*G107))</f>
        <v>90.6312162124905</v>
      </c>
      <c r="Q107" s="25" t="n">
        <f aca="false">23+(26+((21.448-G107*(46.815+G107*(0.00059-G107*0.001813))))/60)/60</f>
        <v>23.4366290135296</v>
      </c>
      <c r="R107" s="25" t="n">
        <f aca="false">Q107+0.00256*COS(RADIANS(125.04-1934.136*G107))</f>
        <v>23.4366691696055</v>
      </c>
      <c r="S107" s="25" t="n">
        <f aca="false">DEGREES(ATAN2(COS(RADIANS(P107)),COS(RADIANS(R107))*SIN(RADIANS(P107))))</f>
        <v>90.6879686453777</v>
      </c>
      <c r="T107" s="25" t="n">
        <f aca="false">DEGREES(ASIN(SIN(RADIANS(R107))*SIN(RADIANS(P107))))</f>
        <v>23.4351619220406</v>
      </c>
      <c r="U107" s="25" t="n">
        <f aca="false">TAN(RADIANS(R107/2))*TAN(RADIANS(R107/2))</f>
        <v>0.0430246282394653</v>
      </c>
      <c r="V107" s="25" t="n">
        <f aca="false">4*DEGREES(U107*SIN(2*RADIANS(I107))-2*K107*SIN(RADIANS(J107))+4*K107*U107*SIN(RADIANS(J107))*COS(2*RADIANS(I107))-0.5*U107*U107*SIN(4*RADIANS(I107))-1.25*K107*K107*SIN(2*RADIANS(J107)))</f>
        <v>-1.92314399846427</v>
      </c>
      <c r="W107" s="25" t="n">
        <f aca="false">DEGREES(ACOS(COS(RADIANS(90.833))/(COS(RADIANS(dados!$B$4))*COS(RADIANS(T107)))-TAN(RADIANS(dados!$B$4))*TAN(RADIANS(T107))))</f>
        <v>76.5696394272923</v>
      </c>
      <c r="X107" s="27" t="n">
        <f aca="false">(720-4*dados!$B$5-V107+dados!$B$6*60)/1440</f>
        <v>0.518641072221156</v>
      </c>
      <c r="Y107" s="27" t="n">
        <f aca="false">X107-W107*4/1440</f>
        <v>0.305947629367558</v>
      </c>
      <c r="Z107" s="27" t="n">
        <f aca="false">X107+W107*4/1440</f>
        <v>0.731334515074745</v>
      </c>
      <c r="AA107" s="30" t="n">
        <f aca="false">8*W107</f>
        <v>612.557115418339</v>
      </c>
      <c r="AB107" s="25" t="n">
        <f aca="false">MOD(E107*1440+V107+4*dados!$B$5-60*dados!$B$6,1440)</f>
        <v>609.156856001535</v>
      </c>
      <c r="AC107" s="25" t="n">
        <f aca="false">IF(AB107/4&lt;0,AB107/4+180,AB107/4-180)</f>
        <v>-27.7107859996162</v>
      </c>
      <c r="AD107" s="25" t="n">
        <f aca="false">DEGREES(ACOS(SIN(RADIANS(dados!$B$4))*SIN(RADIANS(T107))+COS(RADIANS(dados!$B$4))*COS(RADIANS(T107))*COS(RADIANS(AC107))))</f>
        <v>59.7214293555788</v>
      </c>
      <c r="AE107" s="25" t="n">
        <f aca="false">90-AD107</f>
        <v>30.2785706444212</v>
      </c>
      <c r="AF107" s="25" t="n">
        <f aca="false">IF(AE107&gt;85,0,IF(AE107&gt;5,58.1/TAN(RADIANS(AE107))-0.07/POWER(TAN(RADIANS(AE107)),3)+0.000086/POWER(TAN(RADIANS(AE107)),5),IF(AE107&gt;-0.575,1735+AE107*(-518.2+AE107*(103.4+AE107*(-12.79+AE107*0.711))),-20.772/TAN(RADIANS(AE107)))))/3600</f>
        <v>0.027544780038566</v>
      </c>
      <c r="AG107" s="25" t="n">
        <f aca="false">AE107+AF107</f>
        <v>30.3061154244598</v>
      </c>
      <c r="AH107" s="25" t="n">
        <f aca="false">IF(AC107&gt;0,MOD(DEGREES(ACOS(((SIN(RADIANS(dados!$B$4))*COS(RADIANS(AD107)))-SIN(RADIANS(T107)))/(COS(RADIANS(dados!$B$4))*SIN(RADIANS(AD107)))))+180,360),MOD(540-DEGREES(ACOS(((SIN(RADIANS(dados!$B$4))*COS(RADIANS(AD107)))-SIN(RADIANS(T107)))/(COS(RADIANS(dados!$B$4))*SIN(RADIANS(AD107))))),360))</f>
        <v>29.6068749944132</v>
      </c>
      <c r="AI107" s="25" t="n">
        <f aca="false">TAN(RADIANS(AG107))</f>
        <v>0.584496008482704</v>
      </c>
      <c r="AJ107" s="25" t="n">
        <f aca="false">dados!$B$20/calculos!AI107</f>
        <v>1.79804837918253</v>
      </c>
      <c r="AK107" s="25" t="n">
        <f aca="false">AJ107*COS(RADIANS(180-AG107))</f>
        <v>-1.55233013589719</v>
      </c>
      <c r="AL107" s="25" t="n">
        <f aca="false">ABS(AK107)</f>
        <v>1.55233013589719</v>
      </c>
      <c r="AM107" s="25" t="n">
        <f aca="false">IF((E107&gt;Y107)*AND(E107&lt;Z107),AL107,0)</f>
        <v>1.55233013589719</v>
      </c>
      <c r="AN107" s="21" t="n">
        <f aca="false">E107</f>
        <v>0.441666666666667</v>
      </c>
    </row>
    <row r="108" s="25" customFormat="true" ht="15" hidden="false" customHeight="false" outlineLevel="0" collapsed="false">
      <c r="D108" s="26" t="n">
        <f aca="false">dados!$B$7</f>
        <v>44003</v>
      </c>
      <c r="E108" s="27" t="n">
        <f aca="false">E107+0.1/24</f>
        <v>0.445833333333333</v>
      </c>
      <c r="F108" s="28" t="n">
        <f aca="false">D108+2415018.5+E108-dados!$B$6/24</f>
        <v>2459022.07083333</v>
      </c>
      <c r="G108" s="29" t="n">
        <f aca="false">(F108-2451545)/36525</f>
        <v>0.204711042664841</v>
      </c>
      <c r="I108" s="25" t="n">
        <f aca="false">MOD(280.46646+G108*(36000.76983 + G108*0.0003032),360)</f>
        <v>90.2216013423185</v>
      </c>
      <c r="J108" s="25" t="n">
        <f aca="false">357.52911+G108*(35999.05029 - 0.0001537*G108)</f>
        <v>7726.93222336889</v>
      </c>
      <c r="K108" s="25" t="n">
        <f aca="false">0.016708634-G108*(0.000042037+0.0000001267*G108)</f>
        <v>0.0167000232523319</v>
      </c>
      <c r="L108" s="25" t="n">
        <f aca="false">SIN(RADIANS(J108))*(1.914602-G108*(0.004817+0.000014*G108))+SIN(RADIANS(2*J108))*(0.019993-0.000101*G108)+SIN(RADIANS(3*J108))*0.000289</f>
        <v>0.424060062708393</v>
      </c>
      <c r="M108" s="25" t="n">
        <f aca="false">I108+L108</f>
        <v>90.6456614050269</v>
      </c>
      <c r="N108" s="25" t="n">
        <f aca="false">J108+L108</f>
        <v>7727.35628343159</v>
      </c>
      <c r="O108" s="25" t="n">
        <f aca="false">(1.000001018*(1-K108*K108))/(1+K108*COS(RADIANS(N108)))</f>
        <v>1.01628249932515</v>
      </c>
      <c r="P108" s="25" t="n">
        <f aca="false">M108-0.00569-0.00478*SIN(RADIANS(125.04-1934.136*G108))</f>
        <v>90.6351919934103</v>
      </c>
      <c r="Q108" s="25" t="n">
        <f aca="false">23+(26+((21.448-G108*(46.815+G108*(0.00059-G108*0.001813))))/60)/60</f>
        <v>23.4366290120461</v>
      </c>
      <c r="R108" s="25" t="n">
        <f aca="false">Q108+0.00256*COS(RADIANS(125.04-1934.136*G108))</f>
        <v>23.4366691779791</v>
      </c>
      <c r="S108" s="25" t="n">
        <f aca="false">DEGREES(ATAN2(COS(RADIANS(P108)),COS(RADIANS(R108))*SIN(RADIANS(P108))))</f>
        <v>90.6923018209309</v>
      </c>
      <c r="T108" s="25" t="n">
        <f aca="false">DEGREES(ASIN(SIN(RADIANS(R108))*SIN(RADIANS(P108))))</f>
        <v>23.4351428838117</v>
      </c>
      <c r="U108" s="25" t="n">
        <f aca="false">TAN(RADIANS(R108/2))*TAN(RADIANS(R108/2))</f>
        <v>0.043024628271084</v>
      </c>
      <c r="V108" s="25" t="n">
        <f aca="false">4*DEGREES(U108*SIN(2*RADIANS(I108))-2*K108*SIN(RADIANS(J108))+4*K108*U108*SIN(RADIANS(J108))*COS(2*RADIANS(I108))-0.5*U108*U108*SIN(4*RADIANS(I108))-1.25*K108*K108*SIN(2*RADIANS(J108)))</f>
        <v>-1.92404803062319</v>
      </c>
      <c r="W108" s="25" t="n">
        <f aca="false">DEGREES(ACOS(COS(RADIANS(90.833))/(COS(RADIANS(dados!$B$4))*COS(RADIANS(T108)))-TAN(RADIANS(dados!$B$4))*TAN(RADIANS(T108))))</f>
        <v>76.5696527123617</v>
      </c>
      <c r="X108" s="27" t="n">
        <f aca="false">(720-4*dados!$B$5-V108+dados!$B$6*60)/1440</f>
        <v>0.518641700021266</v>
      </c>
      <c r="Y108" s="27" t="n">
        <f aca="false">X108-W108*4/1440</f>
        <v>0.305948220264699</v>
      </c>
      <c r="Z108" s="27" t="n">
        <f aca="false">X108+W108*4/1440</f>
        <v>0.731335179777824</v>
      </c>
      <c r="AA108" s="30" t="n">
        <f aca="false">8*W108</f>
        <v>612.557221698894</v>
      </c>
      <c r="AB108" s="25" t="n">
        <f aca="false">MOD(E108*1440+V108+4*dados!$B$5-60*dados!$B$6,1440)</f>
        <v>615.155951969376</v>
      </c>
      <c r="AC108" s="25" t="n">
        <f aca="false">IF(AB108/4&lt;0,AB108/4+180,AB108/4-180)</f>
        <v>-26.2110120076559</v>
      </c>
      <c r="AD108" s="25" t="n">
        <f aca="false">DEGREES(ACOS(SIN(RADIANS(dados!$B$4))*SIN(RADIANS(T108))+COS(RADIANS(dados!$B$4))*COS(RADIANS(T108))*COS(RADIANS(AC108))))</f>
        <v>59.0939566076901</v>
      </c>
      <c r="AE108" s="25" t="n">
        <f aca="false">90-AD108</f>
        <v>30.9060433923099</v>
      </c>
      <c r="AF108" s="25" t="n">
        <f aca="false">IF(AE108&gt;85,0,IF(AE108&gt;5,58.1/TAN(RADIANS(AE108))-0.07/POWER(TAN(RADIANS(AE108)),3)+0.000086/POWER(TAN(RADIANS(AE108)),5),IF(AE108&gt;-0.575,1735+AE108*(-518.2+AE108*(103.4+AE108*(-12.79+AE108*0.711))),-20.772/TAN(RADIANS(AE108)))))/3600</f>
        <v>0.026869335813702</v>
      </c>
      <c r="AG108" s="25" t="n">
        <f aca="false">AE108+AF108</f>
        <v>30.9329127281236</v>
      </c>
      <c r="AH108" s="25" t="n">
        <f aca="false">IF(AC108&gt;0,MOD(DEGREES(ACOS(((SIN(RADIANS(dados!$B$4))*COS(RADIANS(AD108)))-SIN(RADIANS(T108)))/(COS(RADIANS(dados!$B$4))*SIN(RADIANS(AD108)))))+180,360),MOD(540-DEGREES(ACOS(((SIN(RADIANS(dados!$B$4))*COS(RADIANS(AD108)))-SIN(RADIANS(T108)))/(COS(RADIANS(dados!$B$4))*SIN(RADIANS(AD108))))),360))</f>
        <v>28.1841651417223</v>
      </c>
      <c r="AI108" s="25" t="n">
        <f aca="false">TAN(RADIANS(AG108))</f>
        <v>0.599268113056973</v>
      </c>
      <c r="AJ108" s="25" t="n">
        <f aca="false">dados!$B$20/calculos!AI108</f>
        <v>1.75372604981415</v>
      </c>
      <c r="AK108" s="25" t="n">
        <f aca="false">AJ108*COS(RADIANS(180-AG108))</f>
        <v>-1.50429318663581</v>
      </c>
      <c r="AL108" s="25" t="n">
        <f aca="false">ABS(AK108)</f>
        <v>1.50429318663581</v>
      </c>
      <c r="AM108" s="25" t="n">
        <f aca="false">IF((E108&gt;Y108)*AND(E108&lt;Z108),AL108,0)</f>
        <v>1.50429318663581</v>
      </c>
      <c r="AN108" s="21" t="n">
        <f aca="false">E108</f>
        <v>0.445833333333333</v>
      </c>
    </row>
    <row r="109" s="25" customFormat="true" ht="15" hidden="false" customHeight="false" outlineLevel="0" collapsed="false">
      <c r="D109" s="26" t="n">
        <f aca="false">dados!$B$7</f>
        <v>44003</v>
      </c>
      <c r="E109" s="27" t="n">
        <f aca="false">E108+0.1/24</f>
        <v>0.45</v>
      </c>
      <c r="F109" s="28" t="n">
        <f aca="false">D109+2415018.5+E109-dados!$B$6/24</f>
        <v>2459022.075</v>
      </c>
      <c r="G109" s="29" t="n">
        <f aca="false">(F109-2451545)/36525</f>
        <v>0.204711156741963</v>
      </c>
      <c r="I109" s="25" t="n">
        <f aca="false">MOD(280.46646+G109*(36000.76983 + G109*0.0003032),360)</f>
        <v>90.225708206548</v>
      </c>
      <c r="J109" s="25" t="n">
        <f aca="false">357.52911+G109*(35999.05029 - 0.0001537*G109)</f>
        <v>7726.93633003693</v>
      </c>
      <c r="K109" s="25" t="n">
        <f aca="false">0.016708634-G109*(0.000042037+0.0000001267*G109)</f>
        <v>0.0167000232475305</v>
      </c>
      <c r="L109" s="25" t="n">
        <f aca="false">SIN(RADIANS(J109))*(1.914602-G109*(0.004817+0.000014*G109))+SIN(RADIANS(2*J109))*(0.019993-0.000101*G109)+SIN(RADIANS(3*J109))*0.000289</f>
        <v>0.423928977505241</v>
      </c>
      <c r="M109" s="25" t="n">
        <f aca="false">I109+L109</f>
        <v>90.6496371840533</v>
      </c>
      <c r="N109" s="25" t="n">
        <f aca="false">J109+L109</f>
        <v>7727.36025901444</v>
      </c>
      <c r="O109" s="25" t="n">
        <f aca="false">(1.000001018*(1-K109*K109))/(1+K109*COS(RADIANS(N109)))</f>
        <v>1.0162827613193</v>
      </c>
      <c r="P109" s="25" t="n">
        <f aca="false">M109-0.00569-0.00478*SIN(RADIANS(125.04-1934.136*G109))</f>
        <v>90.6391677727255</v>
      </c>
      <c r="Q109" s="25" t="n">
        <f aca="false">23+(26+((21.448-G109*(46.815+G109*(0.00059-G109*0.001813))))/60)/60</f>
        <v>23.4366290105626</v>
      </c>
      <c r="R109" s="25" t="n">
        <f aca="false">Q109+0.00256*COS(RADIANS(125.04-1934.136*G109))</f>
        <v>23.4366691863527</v>
      </c>
      <c r="S109" s="25" t="n">
        <f aca="false">DEGREES(ATAN2(COS(RADIANS(P109)),COS(RADIANS(R109))*SIN(RADIANS(P109))))</f>
        <v>90.6966349934831</v>
      </c>
      <c r="T109" s="25" t="n">
        <f aca="false">DEGREES(ASIN(SIN(RADIANS(R109))*SIN(RADIANS(P109))))</f>
        <v>23.4351237260078</v>
      </c>
      <c r="U109" s="25" t="n">
        <f aca="false">TAN(RADIANS(R109/2))*TAN(RADIANS(R109/2))</f>
        <v>0.0430246283027028</v>
      </c>
      <c r="V109" s="25" t="n">
        <f aca="false">4*DEGREES(U109*SIN(2*RADIANS(I109))-2*K109*SIN(RADIANS(J109))+4*K109*U109*SIN(RADIANS(J109))*COS(2*RADIANS(I109))-0.5*U109*U109*SIN(4*RADIANS(I109))-1.25*K109*K109*SIN(2*RADIANS(J109)))</f>
        <v>-1.92495204915737</v>
      </c>
      <c r="W109" s="25" t="n">
        <f aca="false">DEGREES(ACOS(COS(RADIANS(90.833))/(COS(RADIANS(dados!$B$4))*COS(RADIANS(T109)))-TAN(RADIANS(dados!$B$4))*TAN(RADIANS(T109))))</f>
        <v>76.5696660808673</v>
      </c>
      <c r="X109" s="27" t="n">
        <f aca="false">(720-4*dados!$B$5-V109+dados!$B$6*60)/1440</f>
        <v>0.518642327811915</v>
      </c>
      <c r="Y109" s="27" t="n">
        <f aca="false">X109-W109*4/1440</f>
        <v>0.305948810920613</v>
      </c>
      <c r="Z109" s="27" t="n">
        <f aca="false">X109+W109*4/1440</f>
        <v>0.731335844703206</v>
      </c>
      <c r="AA109" s="30" t="n">
        <f aca="false">8*W109</f>
        <v>612.557328646938</v>
      </c>
      <c r="AB109" s="25" t="n">
        <f aca="false">MOD(E109*1440+V109+4*dados!$B$5-60*dados!$B$6,1440)</f>
        <v>621.155047950842</v>
      </c>
      <c r="AC109" s="25" t="n">
        <f aca="false">IF(AB109/4&lt;0,AB109/4+180,AB109/4-180)</f>
        <v>-24.7112380122895</v>
      </c>
      <c r="AD109" s="25" t="n">
        <f aca="false">DEGREES(ACOS(SIN(RADIANS(dados!$B$4))*SIN(RADIANS(T109))+COS(RADIANS(dados!$B$4))*COS(RADIANS(T109))*COS(RADIANS(AC109))))</f>
        <v>58.4951613905168</v>
      </c>
      <c r="AE109" s="25" t="n">
        <f aca="false">90-AD109</f>
        <v>31.5048386094833</v>
      </c>
      <c r="AF109" s="25" t="n">
        <f aca="false">IF(AE109&gt;85,0,IF(AE109&gt;5,58.1/TAN(RADIANS(AE109))-0.07/POWER(TAN(RADIANS(AE109)),3)+0.000086/POWER(TAN(RADIANS(AE109)),5),IF(AE109&gt;-0.575,1735+AE109*(-518.2+AE109*(103.4+AE109*(-12.79+AE109*0.711))),-20.772/TAN(RADIANS(AE109)))))/3600</f>
        <v>0.0262471093736015</v>
      </c>
      <c r="AG109" s="25" t="n">
        <f aca="false">AE109+AF109</f>
        <v>31.5310857188569</v>
      </c>
      <c r="AH109" s="25" t="n">
        <f aca="false">IF(AC109&gt;0,MOD(DEGREES(ACOS(((SIN(RADIANS(dados!$B$4))*COS(RADIANS(AD109)))-SIN(RADIANS(T109)))/(COS(RADIANS(dados!$B$4))*SIN(RADIANS(AD109)))))+180,360),MOD(540-DEGREES(ACOS(((SIN(RADIANS(dados!$B$4))*COS(RADIANS(AD109)))-SIN(RADIANS(T109)))/(COS(RADIANS(dados!$B$4))*SIN(RADIANS(AD109))))),360))</f>
        <v>26.7356252343473</v>
      </c>
      <c r="AI109" s="25" t="n">
        <f aca="false">TAN(RADIANS(AG109))</f>
        <v>0.613547324848219</v>
      </c>
      <c r="AJ109" s="25" t="n">
        <f aca="false">dados!$B$20/calculos!AI109</f>
        <v>1.71291122645017</v>
      </c>
      <c r="AK109" s="25" t="n">
        <f aca="false">AJ109*COS(RADIANS(180-AG109))</f>
        <v>-1.46001111756542</v>
      </c>
      <c r="AL109" s="25" t="n">
        <f aca="false">ABS(AK109)</f>
        <v>1.46001111756542</v>
      </c>
      <c r="AM109" s="25" t="n">
        <f aca="false">IF((E109&gt;Y109)*AND(E109&lt;Z109),AL109,0)</f>
        <v>1.46001111756542</v>
      </c>
      <c r="AN109" s="21" t="n">
        <f aca="false">E109</f>
        <v>0.45</v>
      </c>
    </row>
    <row r="110" s="25" customFormat="true" ht="15" hidden="false" customHeight="false" outlineLevel="0" collapsed="false">
      <c r="D110" s="26" t="n">
        <f aca="false">dados!$B$7</f>
        <v>44003</v>
      </c>
      <c r="E110" s="27" t="n">
        <f aca="false">E109+0.1/24</f>
        <v>0.454166666666667</v>
      </c>
      <c r="F110" s="28" t="n">
        <f aca="false">D110+2415018.5+E110-dados!$B$6/24</f>
        <v>2459022.07916667</v>
      </c>
      <c r="G110" s="29" t="n">
        <f aca="false">(F110-2451545)/36525</f>
        <v>0.204711270819072</v>
      </c>
      <c r="I110" s="25" t="n">
        <f aca="false">MOD(280.46646+G110*(36000.76983 + G110*0.0003032),360)</f>
        <v>90.2298150703191</v>
      </c>
      <c r="J110" s="25" t="n">
        <f aca="false">357.52911+G110*(35999.05029 - 0.0001537*G110)</f>
        <v>7726.94043670452</v>
      </c>
      <c r="K110" s="25" t="n">
        <f aca="false">0.016708634-G110*(0.000042037+0.0000001267*G110)</f>
        <v>0.0167000232427291</v>
      </c>
      <c r="L110" s="25" t="n">
        <f aca="false">SIN(RADIANS(J110))*(1.914602-G110*(0.004817+0.000014*G110))+SIN(RADIANS(2*J110))*(0.019993-0.000101*G110)+SIN(RADIANS(3*J110))*0.000289</f>
        <v>0.423797890266916</v>
      </c>
      <c r="M110" s="25" t="n">
        <f aca="false">I110+L110</f>
        <v>90.653612960586</v>
      </c>
      <c r="N110" s="25" t="n">
        <f aca="false">J110+L110</f>
        <v>7727.36423459479</v>
      </c>
      <c r="O110" s="25" t="n">
        <f aca="false">(1.000001018*(1-K110*K110))/(1+K110*COS(RADIANS(N110)))</f>
        <v>1.01628302323236</v>
      </c>
      <c r="P110" s="25" t="n">
        <f aca="false">M110-0.00569-0.00478*SIN(RADIANS(125.04-1934.136*G110))</f>
        <v>90.6431435495472</v>
      </c>
      <c r="Q110" s="25" t="n">
        <f aca="false">23+(26+((21.448-G110*(46.815+G110*(0.00059-G110*0.001813))))/60)/60</f>
        <v>23.4366290090792</v>
      </c>
      <c r="R110" s="25" t="n">
        <f aca="false">Q110+0.00256*COS(RADIANS(125.04-1934.136*G110))</f>
        <v>23.4366691947264</v>
      </c>
      <c r="S110" s="25" t="n">
        <f aca="false">DEGREES(ATAN2(COS(RADIANS(P110)),COS(RADIANS(R110))*SIN(RADIANS(P110))))</f>
        <v>90.7009681620577</v>
      </c>
      <c r="T110" s="25" t="n">
        <f aca="false">DEGREES(ASIN(SIN(RADIANS(R110))*SIN(RADIANS(P110))))</f>
        <v>23.4351044486335</v>
      </c>
      <c r="U110" s="25" t="n">
        <f aca="false">TAN(RADIANS(R110/2))*TAN(RADIANS(R110/2))</f>
        <v>0.0430246283343215</v>
      </c>
      <c r="V110" s="25" t="n">
        <f aca="false">4*DEGREES(U110*SIN(2*RADIANS(I110))-2*K110*SIN(RADIANS(J110))+4*K110*U110*SIN(RADIANS(J110))*COS(2*RADIANS(I110))-0.5*U110*U110*SIN(4*RADIANS(I110))-1.25*K110*K110*SIN(2*RADIANS(J110)))</f>
        <v>-1.92585605383522</v>
      </c>
      <c r="W110" s="25" t="n">
        <f aca="false">DEGREES(ACOS(COS(RADIANS(90.833))/(COS(RADIANS(dados!$B$4))*COS(RADIANS(T110)))-TAN(RADIANS(dados!$B$4))*TAN(RADIANS(T110))))</f>
        <v>76.5696795328057</v>
      </c>
      <c r="X110" s="27" t="n">
        <f aca="false">(720-4*dados!$B$5-V110+dados!$B$6*60)/1440</f>
        <v>0.518642955592941</v>
      </c>
      <c r="Y110" s="27" t="n">
        <f aca="false">X110-W110*4/1440</f>
        <v>0.305949401335139</v>
      </c>
      <c r="Z110" s="27" t="n">
        <f aca="false">X110+W110*4/1440</f>
        <v>0.731336509850729</v>
      </c>
      <c r="AA110" s="30" t="n">
        <f aca="false">8*W110</f>
        <v>612.557436262445</v>
      </c>
      <c r="AB110" s="25" t="n">
        <f aca="false">MOD(E110*1440+V110+4*dados!$B$5-60*dados!$B$6,1440)</f>
        <v>627.154143946164</v>
      </c>
      <c r="AC110" s="25" t="n">
        <f aca="false">IF(AB110/4&lt;0,AB110/4+180,AB110/4-180)</f>
        <v>-23.2114640134589</v>
      </c>
      <c r="AD110" s="25" t="n">
        <f aca="false">DEGREES(ACOS(SIN(RADIANS(dados!$B$4))*SIN(RADIANS(T110))+COS(RADIANS(dados!$B$4))*COS(RADIANS(T110))*COS(RADIANS(AC110))))</f>
        <v>57.9259413103655</v>
      </c>
      <c r="AE110" s="25" t="n">
        <f aca="false">90-AD110</f>
        <v>32.0740586896345</v>
      </c>
      <c r="AF110" s="25" t="n">
        <f aca="false">IF(AE110&gt;85,0,IF(AE110&gt;5,58.1/TAN(RADIANS(AE110))-0.07/POWER(TAN(RADIANS(AE110)),3)+0.000086/POWER(TAN(RADIANS(AE110)),5),IF(AE110&gt;-0.575,1735+AE110*(-518.2+AE110*(103.4+AE110*(-12.79+AE110*0.711))),-20.772/TAN(RADIANS(AE110)))))/3600</f>
        <v>0.0256747253829685</v>
      </c>
      <c r="AG110" s="25" t="n">
        <f aca="false">AE110+AF110</f>
        <v>32.0997334150175</v>
      </c>
      <c r="AH110" s="25" t="n">
        <f aca="false">IF(AC110&gt;0,MOD(DEGREES(ACOS(((SIN(RADIANS(dados!$B$4))*COS(RADIANS(AD110)))-SIN(RADIANS(T110)))/(COS(RADIANS(dados!$B$4))*SIN(RADIANS(AD110)))))+180,360),MOD(540-DEGREES(ACOS(((SIN(RADIANS(dados!$B$4))*COS(RADIANS(AD110)))-SIN(RADIANS(T110)))/(COS(RADIANS(dados!$B$4))*SIN(RADIANS(AD110))))),360))</f>
        <v>25.261699528085</v>
      </c>
      <c r="AI110" s="25" t="n">
        <f aca="false">TAN(RADIANS(AG110))</f>
        <v>0.627292333793299</v>
      </c>
      <c r="AJ110" s="25" t="n">
        <f aca="false">dados!$B$20/calculos!AI110</f>
        <v>1.67537851823531</v>
      </c>
      <c r="AK110" s="25" t="n">
        <f aca="false">AJ110*COS(RADIANS(180-AG110))</f>
        <v>-1.41925401174057</v>
      </c>
      <c r="AL110" s="25" t="n">
        <f aca="false">ABS(AK110)</f>
        <v>1.41925401174057</v>
      </c>
      <c r="AM110" s="25" t="n">
        <f aca="false">IF((E110&gt;Y110)*AND(E110&lt;Z110),AL110,0)</f>
        <v>1.41925401174057</v>
      </c>
      <c r="AN110" s="21" t="n">
        <f aca="false">E110</f>
        <v>0.454166666666667</v>
      </c>
    </row>
    <row r="111" s="25" customFormat="true" ht="15" hidden="false" customHeight="false" outlineLevel="0" collapsed="false">
      <c r="D111" s="26" t="n">
        <f aca="false">dados!$B$7</f>
        <v>44003</v>
      </c>
      <c r="E111" s="27" t="n">
        <f aca="false">E110+0.1/24</f>
        <v>0.458333333333333</v>
      </c>
      <c r="F111" s="28" t="n">
        <f aca="false">D111+2415018.5+E111-dados!$B$6/24</f>
        <v>2459022.08333333</v>
      </c>
      <c r="G111" s="29" t="n">
        <f aca="false">(F111-2451545)/36525</f>
        <v>0.204711384896194</v>
      </c>
      <c r="I111" s="25" t="n">
        <f aca="false">MOD(280.46646+G111*(36000.76983 + G111*0.0003032),360)</f>
        <v>90.2339219345486</v>
      </c>
      <c r="J111" s="25" t="n">
        <f aca="false">357.52911+G111*(35999.05029 - 0.0001537*G111)</f>
        <v>7726.94454337257</v>
      </c>
      <c r="K111" s="25" t="n">
        <f aca="false">0.016708634-G111*(0.000042037+0.0000001267*G111)</f>
        <v>0.0167000232379278</v>
      </c>
      <c r="L111" s="25" t="n">
        <f aca="false">SIN(RADIANS(J111))*(1.914602-G111*(0.004817+0.000014*G111))+SIN(RADIANS(2*J111))*(0.019993-0.000101*G111)+SIN(RADIANS(3*J111))*0.000289</f>
        <v>0.423666800964894</v>
      </c>
      <c r="M111" s="25" t="n">
        <f aca="false">I111+L111</f>
        <v>90.6575887355135</v>
      </c>
      <c r="N111" s="25" t="n">
        <f aca="false">J111+L111</f>
        <v>7727.36821017354</v>
      </c>
      <c r="O111" s="25" t="n">
        <f aca="false">(1.000001018*(1-K111*K111))/(1+K111*COS(RADIANS(N111)))</f>
        <v>1.0162832850644</v>
      </c>
      <c r="P111" s="25" t="n">
        <f aca="false">M111-0.00569-0.00478*SIN(RADIANS(125.04-1934.136*G111))</f>
        <v>90.6471193247636</v>
      </c>
      <c r="Q111" s="25" t="n">
        <f aca="false">23+(26+((21.448-G111*(46.815+G111*(0.00059-G111*0.001813))))/60)/60</f>
        <v>23.4366290075957</v>
      </c>
      <c r="R111" s="25" t="n">
        <f aca="false">Q111+0.00256*COS(RADIANS(125.04-1934.136*G111))</f>
        <v>23.4366692031</v>
      </c>
      <c r="S111" s="25" t="n">
        <f aca="false">DEGREES(ATAN2(COS(RADIANS(P111)),COS(RADIANS(R111))*SIN(RADIANS(P111))))</f>
        <v>90.7053013276148</v>
      </c>
      <c r="T111" s="25" t="n">
        <f aca="false">DEGREES(ASIN(SIN(RADIANS(R111))*SIN(RADIANS(P111))))</f>
        <v>23.4350850516849</v>
      </c>
      <c r="U111" s="25" t="n">
        <f aca="false">TAN(RADIANS(R111/2))*TAN(RADIANS(R111/2))</f>
        <v>0.0430246283659402</v>
      </c>
      <c r="V111" s="25" t="n">
        <f aca="false">4*DEGREES(U111*SIN(2*RADIANS(I111))-2*K111*SIN(RADIANS(J111))+4*K111*U111*SIN(RADIANS(J111))*COS(2*RADIANS(I111))-0.5*U111*U111*SIN(4*RADIANS(I111))-1.25*K111*K111*SIN(2*RADIANS(J111)))</f>
        <v>-1.92676004483056</v>
      </c>
      <c r="W111" s="25" t="n">
        <f aca="false">DEGREES(ACOS(COS(RADIANS(90.833))/(COS(RADIANS(dados!$B$4))*COS(RADIANS(T111)))-TAN(RADIANS(dados!$B$4))*TAN(RADIANS(T111))))</f>
        <v>76.5696930681796</v>
      </c>
      <c r="X111" s="27" t="n">
        <f aca="false">(720-4*dados!$B$5-V111+dados!$B$6*60)/1440</f>
        <v>0.518643583364466</v>
      </c>
      <c r="Y111" s="27" t="n">
        <f aca="false">X111-W111*4/1440</f>
        <v>0.305949991508403</v>
      </c>
      <c r="Z111" s="27" t="n">
        <f aca="false">X111+W111*4/1440</f>
        <v>0.731337175220509</v>
      </c>
      <c r="AA111" s="30" t="n">
        <f aca="false">8*W111</f>
        <v>612.557544545436</v>
      </c>
      <c r="AB111" s="25" t="n">
        <f aca="false">MOD(E111*1440+V111+4*dados!$B$5-60*dados!$B$6,1440)</f>
        <v>633.153239955169</v>
      </c>
      <c r="AC111" s="25" t="n">
        <f aca="false">IF(AB111/4&lt;0,AB111/4+180,AB111/4-180)</f>
        <v>-21.7116900112077</v>
      </c>
      <c r="AD111" s="25" t="n">
        <f aca="false">DEGREES(ACOS(SIN(RADIANS(dados!$B$4))*SIN(RADIANS(T111))+COS(RADIANS(dados!$B$4))*COS(RADIANS(T111))*COS(RADIANS(AC111))))</f>
        <v>57.3871842466313</v>
      </c>
      <c r="AE111" s="25" t="n">
        <f aca="false">90-AD111</f>
        <v>32.6128157533687</v>
      </c>
      <c r="AF111" s="25" t="n">
        <f aca="false">IF(AE111&gt;85,0,IF(AE111&gt;5,58.1/TAN(RADIANS(AE111))-0.07/POWER(TAN(RADIANS(AE111)),3)+0.000086/POWER(TAN(RADIANS(AE111)),5),IF(AE111&gt;-0.575,1735+AE111*(-518.2+AE111*(103.4+AE111*(-12.79+AE111*0.711))),-20.772/TAN(RADIANS(AE111)))))/3600</f>
        <v>0.02514923847844</v>
      </c>
      <c r="AG111" s="25" t="n">
        <f aca="false">AE111+AF111</f>
        <v>32.6379649918472</v>
      </c>
      <c r="AH111" s="25" t="n">
        <f aca="false">IF(AC111&gt;0,MOD(DEGREES(ACOS(((SIN(RADIANS(dados!$B$4))*COS(RADIANS(AD111)))-SIN(RADIANS(T111)))/(COS(RADIANS(dados!$B$4))*SIN(RADIANS(AD111)))))+180,360),MOD(540-DEGREES(ACOS(((SIN(RADIANS(dados!$B$4))*COS(RADIANS(AD111)))-SIN(RADIANS(T111)))/(COS(RADIANS(dados!$B$4))*SIN(RADIANS(AD111))))),360))</f>
        <v>23.7629586571389</v>
      </c>
      <c r="AI111" s="25" t="n">
        <f aca="false">TAN(RADIANS(AG111))</f>
        <v>0.640460696068574</v>
      </c>
      <c r="AJ111" s="25" t="n">
        <f aca="false">dados!$B$20/calculos!AI111</f>
        <v>1.64093145315893</v>
      </c>
      <c r="AK111" s="25" t="n">
        <f aca="false">AJ111*COS(RADIANS(180-AG111))</f>
        <v>-1.38182052479485</v>
      </c>
      <c r="AL111" s="25" t="n">
        <f aca="false">ABS(AK111)</f>
        <v>1.38182052479485</v>
      </c>
      <c r="AM111" s="25" t="n">
        <f aca="false">IF((E111&gt;Y111)*AND(E111&lt;Z111),AL111,0)</f>
        <v>1.38182052479485</v>
      </c>
      <c r="AN111" s="21" t="n">
        <f aca="false">E111</f>
        <v>0.458333333333333</v>
      </c>
    </row>
    <row r="112" s="25" customFormat="true" ht="15" hidden="false" customHeight="false" outlineLevel="0" collapsed="false">
      <c r="D112" s="26" t="n">
        <f aca="false">dados!$B$7</f>
        <v>44003</v>
      </c>
      <c r="E112" s="27" t="n">
        <f aca="false">E111+0.1/24</f>
        <v>0.4625</v>
      </c>
      <c r="F112" s="28" t="n">
        <f aca="false">D112+2415018.5+E112-dados!$B$6/24</f>
        <v>2459022.0875</v>
      </c>
      <c r="G112" s="29" t="n">
        <f aca="false">(F112-2451545)/36525</f>
        <v>0.204711498973303</v>
      </c>
      <c r="I112" s="25" t="n">
        <f aca="false">MOD(280.46646+G112*(36000.76983 + G112*0.0003032),360)</f>
        <v>90.2380287983169</v>
      </c>
      <c r="J112" s="25" t="n">
        <f aca="false">357.52911+G112*(35999.05029 - 0.0001537*G112)</f>
        <v>7726.94865004016</v>
      </c>
      <c r="K112" s="25" t="n">
        <f aca="false">0.016708634-G112*(0.000042037+0.0000001267*G112)</f>
        <v>0.0167000232331264</v>
      </c>
      <c r="L112" s="25" t="n">
        <f aca="false">SIN(RADIANS(J112))*(1.914602-G112*(0.004817+0.000014*G112))+SIN(RADIANS(2*J112))*(0.019993-0.000101*G112)+SIN(RADIANS(3*J112))*0.000289</f>
        <v>0.423535709629024</v>
      </c>
      <c r="M112" s="25" t="n">
        <f aca="false">I112+L112</f>
        <v>90.6615645079459</v>
      </c>
      <c r="N112" s="25" t="n">
        <f aca="false">J112+L112</f>
        <v>7727.37218574979</v>
      </c>
      <c r="O112" s="25" t="n">
        <f aca="false">(1.000001018*(1-K112*K112))/(1+K112*COS(RADIANS(N112)))</f>
        <v>1.01628354681535</v>
      </c>
      <c r="P112" s="25" t="n">
        <f aca="false">M112-0.00569-0.00478*SIN(RADIANS(125.04-1934.136*G112))</f>
        <v>90.6510950974852</v>
      </c>
      <c r="Q112" s="25" t="n">
        <f aca="false">23+(26+((21.448-G112*(46.815+G112*(0.00059-G112*0.001813))))/60)/60</f>
        <v>23.4366290061122</v>
      </c>
      <c r="R112" s="25" t="n">
        <f aca="false">Q112+0.00256*COS(RADIANS(125.04-1934.136*G112))</f>
        <v>23.4366692114736</v>
      </c>
      <c r="S112" s="25" t="n">
        <f aca="false">DEGREES(ATAN2(COS(RADIANS(P112)),COS(RADIANS(R112))*SIN(RADIANS(P112))))</f>
        <v>90.7096344891772</v>
      </c>
      <c r="T112" s="25" t="n">
        <f aca="false">DEGREES(ASIN(SIN(RADIANS(R112))*SIN(RADIANS(P112))))</f>
        <v>23.4350655351667</v>
      </c>
      <c r="U112" s="25" t="n">
        <f aca="false">TAN(RADIANS(R112/2))*TAN(RADIANS(R112/2))</f>
        <v>0.0430246283975589</v>
      </c>
      <c r="V112" s="25" t="n">
        <f aca="false">4*DEGREES(U112*SIN(2*RADIANS(I112))-2*K112*SIN(RADIANS(J112))+4*K112*U112*SIN(RADIANS(J112))*COS(2*RADIANS(I112))-0.5*U112*U112*SIN(4*RADIANS(I112))-1.25*K112*K112*SIN(2*RADIANS(J112)))</f>
        <v>-1.92766402191195</v>
      </c>
      <c r="W112" s="25" t="n">
        <f aca="false">DEGREES(ACOS(COS(RADIANS(90.833))/(COS(RADIANS(dados!$B$4))*COS(RADIANS(T112)))-TAN(RADIANS(dados!$B$4))*TAN(RADIANS(T112))))</f>
        <v>76.5697066869856</v>
      </c>
      <c r="X112" s="27" t="n">
        <f aca="false">(720-4*dados!$B$5-V112+dados!$B$6*60)/1440</f>
        <v>0.518644211126328</v>
      </c>
      <c r="Y112" s="27" t="n">
        <f aca="false">X112-W112*4/1440</f>
        <v>0.305950581440255</v>
      </c>
      <c r="Z112" s="27" t="n">
        <f aca="false">X112+W112*4/1440</f>
        <v>0.731337840812396</v>
      </c>
      <c r="AA112" s="30" t="n">
        <f aca="false">8*W112</f>
        <v>612.557653495885</v>
      </c>
      <c r="AB112" s="25" t="n">
        <f aca="false">MOD(E112*1440+V112+4*dados!$B$5-60*dados!$B$6,1440)</f>
        <v>639.152335978087</v>
      </c>
      <c r="AC112" s="25" t="n">
        <f aca="false">IF(AB112/4&lt;0,AB112/4+180,AB112/4-180)</f>
        <v>-20.2119160054782</v>
      </c>
      <c r="AD112" s="25" t="n">
        <f aca="false">DEGREES(ACOS(SIN(RADIANS(dados!$B$4))*SIN(RADIANS(T112))+COS(RADIANS(dados!$B$4))*COS(RADIANS(T112))*COS(RADIANS(AC112))))</f>
        <v>56.8797631865453</v>
      </c>
      <c r="AE112" s="25" t="n">
        <f aca="false">90-AD112</f>
        <v>33.1202368134547</v>
      </c>
      <c r="AF112" s="25" t="n">
        <f aca="false">IF(AE112&gt;85,0,IF(AE112&gt;5,58.1/TAN(RADIANS(AE112))-0.07/POWER(TAN(RADIANS(AE112)),3)+0.000086/POWER(TAN(RADIANS(AE112)),5),IF(AE112&gt;-0.575,1735+AE112*(-518.2+AE112*(103.4+AE112*(-12.79+AE112*0.711))),-20.772/TAN(RADIANS(AE112)))))/3600</f>
        <v>0.024668077676855</v>
      </c>
      <c r="AG112" s="25" t="n">
        <f aca="false">AE112+AF112</f>
        <v>33.1449048911315</v>
      </c>
      <c r="AH112" s="25" t="n">
        <f aca="false">IF(AC112&gt;0,MOD(DEGREES(ACOS(((SIN(RADIANS(dados!$B$4))*COS(RADIANS(AD112)))-SIN(RADIANS(T112)))/(COS(RADIANS(dados!$B$4))*SIN(RADIANS(AD112)))))+180,360),MOD(540-DEGREES(ACOS(((SIN(RADIANS(dados!$B$4))*COS(RADIANS(AD112)))-SIN(RADIANS(T112)))/(COS(RADIANS(dados!$B$4))*SIN(RADIANS(AD112))))),360))</f>
        <v>22.2401052711665</v>
      </c>
      <c r="AI112" s="25" t="n">
        <f aca="false">TAN(RADIANS(AG112))</f>
        <v>0.6530091677174</v>
      </c>
      <c r="AJ112" s="25" t="n">
        <f aca="false">dados!$B$20/calculos!AI112</f>
        <v>1.60939869246338</v>
      </c>
      <c r="AK112" s="25" t="n">
        <f aca="false">AJ112*COS(RADIANS(180-AG112))</f>
        <v>-1.34753416898284</v>
      </c>
      <c r="AL112" s="25" t="n">
        <f aca="false">ABS(AK112)</f>
        <v>1.34753416898284</v>
      </c>
      <c r="AM112" s="25" t="n">
        <f aca="false">IF((E112&gt;Y112)*AND(E112&lt;Z112),AL112,0)</f>
        <v>1.34753416898284</v>
      </c>
      <c r="AN112" s="21" t="n">
        <f aca="false">E112</f>
        <v>0.4625</v>
      </c>
    </row>
    <row r="113" s="25" customFormat="true" ht="15" hidden="false" customHeight="false" outlineLevel="0" collapsed="false">
      <c r="D113" s="26" t="n">
        <f aca="false">dados!$B$7</f>
        <v>44003</v>
      </c>
      <c r="E113" s="27" t="n">
        <f aca="false">E112+0.1/24</f>
        <v>0.466666666666667</v>
      </c>
      <c r="F113" s="28" t="n">
        <f aca="false">D113+2415018.5+E113-dados!$B$6/24</f>
        <v>2459022.09166667</v>
      </c>
      <c r="G113" s="29" t="n">
        <f aca="false">(F113-2451545)/36525</f>
        <v>0.204711613050425</v>
      </c>
      <c r="I113" s="25" t="n">
        <f aca="false">MOD(280.46646+G113*(36000.76983 + G113*0.0003032),360)</f>
        <v>90.2421356625464</v>
      </c>
      <c r="J113" s="25" t="n">
        <f aca="false">357.52911+G113*(35999.05029 - 0.0001537*G113)</f>
        <v>7726.95275670821</v>
      </c>
      <c r="K113" s="25" t="n">
        <f aca="false">0.016708634-G113*(0.000042037+0.0000001267*G113)</f>
        <v>0.016700023228325</v>
      </c>
      <c r="L113" s="25" t="n">
        <f aca="false">SIN(RADIANS(J113))*(1.914602-G113*(0.004817+0.000014*G113))+SIN(RADIANS(2*J113))*(0.019993-0.000101*G113)+SIN(RADIANS(3*J113))*0.000289</f>
        <v>0.423404616230727</v>
      </c>
      <c r="M113" s="25" t="n">
        <f aca="false">I113+L113</f>
        <v>90.6655402787771</v>
      </c>
      <c r="N113" s="25" t="n">
        <f aca="false">J113+L113</f>
        <v>7727.37616132444</v>
      </c>
      <c r="O113" s="25" t="n">
        <f aca="false">(1.000001018*(1-K113*K113))/(1+K113*COS(RADIANS(N113)))</f>
        <v>1.01628380848527</v>
      </c>
      <c r="P113" s="25" t="n">
        <f aca="false">M113-0.00569-0.00478*SIN(RADIANS(125.04-1934.136*G113))</f>
        <v>90.6550708686055</v>
      </c>
      <c r="Q113" s="25" t="n">
        <f aca="false">23+(26+((21.448-G113*(46.815+G113*(0.00059-G113*0.001813))))/60)/60</f>
        <v>23.4366290046287</v>
      </c>
      <c r="R113" s="25" t="n">
        <f aca="false">Q113+0.00256*COS(RADIANS(125.04-1934.136*G113))</f>
        <v>23.4366692198472</v>
      </c>
      <c r="S113" s="25" t="n">
        <f aca="false">DEGREES(ATAN2(COS(RADIANS(P113)),COS(RADIANS(R113))*SIN(RADIANS(P113))))</f>
        <v>90.7139676477109</v>
      </c>
      <c r="T113" s="25" t="n">
        <f aca="false">DEGREES(ASIN(SIN(RADIANS(R113))*SIN(RADIANS(P113))))</f>
        <v>23.4350458990748</v>
      </c>
      <c r="U113" s="25" t="n">
        <f aca="false">TAN(RADIANS(R113/2))*TAN(RADIANS(R113/2))</f>
        <v>0.0430246284291776</v>
      </c>
      <c r="V113" s="25" t="n">
        <f aca="false">4*DEGREES(U113*SIN(2*RADIANS(I113))-2*K113*SIN(RADIANS(J113))+4*K113*U113*SIN(RADIANS(J113))*COS(2*RADIANS(I113))-0.5*U113*U113*SIN(4*RADIANS(I113))-1.25*K113*K113*SIN(2*RADIANS(J113)))</f>
        <v>-1.92856798525493</v>
      </c>
      <c r="W113" s="25" t="n">
        <f aca="false">DEGREES(ACOS(COS(RADIANS(90.833))/(COS(RADIANS(dados!$B$4))*COS(RADIANS(T113)))-TAN(RADIANS(dados!$B$4))*TAN(RADIANS(T113))))</f>
        <v>76.5697203892266</v>
      </c>
      <c r="X113" s="27" t="n">
        <f aca="false">(720-4*dados!$B$5-V113+dados!$B$6*60)/1440</f>
        <v>0.518644838878649</v>
      </c>
      <c r="Y113" s="27" t="n">
        <f aca="false">X113-W113*4/1440</f>
        <v>0.305951171130787</v>
      </c>
      <c r="Z113" s="27" t="n">
        <f aca="false">X113+W113*4/1440</f>
        <v>0.731338506626493</v>
      </c>
      <c r="AA113" s="30" t="n">
        <f aca="false">8*W113</f>
        <v>612.557763113813</v>
      </c>
      <c r="AB113" s="25" t="n">
        <f aca="false">MOD(E113*1440+V113+4*dados!$B$5-60*dados!$B$6,1440)</f>
        <v>645.151432014744</v>
      </c>
      <c r="AC113" s="25" t="n">
        <f aca="false">IF(AB113/4&lt;0,AB113/4+180,AB113/4-180)</f>
        <v>-18.7121419963139</v>
      </c>
      <c r="AD113" s="25" t="n">
        <f aca="false">DEGREES(ACOS(SIN(RADIANS(dados!$B$4))*SIN(RADIANS(T113))+COS(RADIANS(dados!$B$4))*COS(RADIANS(T113))*COS(RADIANS(AC113))))</f>
        <v>56.4045307389817</v>
      </c>
      <c r="AE113" s="25" t="n">
        <f aca="false">90-AD113</f>
        <v>33.5954692610183</v>
      </c>
      <c r="AF113" s="25" t="n">
        <f aca="false">IF(AE113&gt;85,0,IF(AE113&gt;5,58.1/TAN(RADIANS(AE113))-0.07/POWER(TAN(RADIANS(AE113)),3)+0.000086/POWER(TAN(RADIANS(AE113)),5),IF(AE113&gt;-0.575,1735+AE113*(-518.2+AE113*(103.4+AE113*(-12.79+AE113*0.711))),-20.772/TAN(RADIANS(AE113)))))/3600</f>
        <v>0.0242289994660984</v>
      </c>
      <c r="AG113" s="25" t="n">
        <f aca="false">AE113+AF113</f>
        <v>33.6196982604844</v>
      </c>
      <c r="AH113" s="25" t="n">
        <f aca="false">IF(AC113&gt;0,MOD(DEGREES(ACOS(((SIN(RADIANS(dados!$B$4))*COS(RADIANS(AD113)))-SIN(RADIANS(T113)))/(COS(RADIANS(dados!$B$4))*SIN(RADIANS(AD113)))))+180,360),MOD(540-DEGREES(ACOS(((SIN(RADIANS(dados!$B$4))*COS(RADIANS(AD113)))-SIN(RADIANS(T113)))/(COS(RADIANS(dados!$B$4))*SIN(RADIANS(AD113))))),360))</f>
        <v>20.6939785382549</v>
      </c>
      <c r="AI113" s="25" t="n">
        <f aca="false">TAN(RADIANS(AG113))</f>
        <v>0.664894086037951</v>
      </c>
      <c r="AJ113" s="25" t="n">
        <f aca="false">dados!$B$20/calculos!AI113</f>
        <v>1.58063084446054</v>
      </c>
      <c r="AK113" s="25" t="n">
        <f aca="false">AJ113*COS(RADIANS(180-AG113))</f>
        <v>-1.31624020218254</v>
      </c>
      <c r="AL113" s="25" t="n">
        <f aca="false">ABS(AK113)</f>
        <v>1.31624020218254</v>
      </c>
      <c r="AM113" s="25" t="n">
        <f aca="false">IF((E113&gt;Y113)*AND(E113&lt;Z113),AL113,0)</f>
        <v>1.31624020218254</v>
      </c>
      <c r="AN113" s="21" t="n">
        <f aca="false">E113</f>
        <v>0.466666666666667</v>
      </c>
    </row>
    <row r="114" s="25" customFormat="true" ht="15" hidden="false" customHeight="false" outlineLevel="0" collapsed="false">
      <c r="D114" s="26" t="n">
        <f aca="false">dados!$B$7</f>
        <v>44003</v>
      </c>
      <c r="E114" s="27" t="n">
        <f aca="false">E113+0.1/24</f>
        <v>0.470833333333333</v>
      </c>
      <c r="F114" s="28" t="n">
        <f aca="false">D114+2415018.5+E114-dados!$B$6/24</f>
        <v>2459022.09583333</v>
      </c>
      <c r="G114" s="29" t="n">
        <f aca="false">(F114-2451545)/36525</f>
        <v>0.204711727127535</v>
      </c>
      <c r="I114" s="25" t="n">
        <f aca="false">MOD(280.46646+G114*(36000.76983 + G114*0.0003032),360)</f>
        <v>90.2462425263175</v>
      </c>
      <c r="J114" s="25" t="n">
        <f aca="false">357.52911+G114*(35999.05029 - 0.0001537*G114)</f>
        <v>7726.95686337579</v>
      </c>
      <c r="K114" s="25" t="n">
        <f aca="false">0.016708634-G114*(0.000042037+0.0000001267*G114)</f>
        <v>0.0167000232235236</v>
      </c>
      <c r="L114" s="25" t="n">
        <f aca="false">SIN(RADIANS(J114))*(1.914602-G114*(0.004817+0.000014*G114))+SIN(RADIANS(2*J114))*(0.019993-0.000101*G114)+SIN(RADIANS(3*J114))*0.000289</f>
        <v>0.423273520799906</v>
      </c>
      <c r="M114" s="25" t="n">
        <f aca="false">I114+L114</f>
        <v>90.6695160471174</v>
      </c>
      <c r="N114" s="25" t="n">
        <f aca="false">J114+L114</f>
        <v>7727.38013689659</v>
      </c>
      <c r="O114" s="25" t="n">
        <f aca="false">(1.000001018*(1-K114*K114))/(1+K114*COS(RADIANS(N114)))</f>
        <v>1.01628407007411</v>
      </c>
      <c r="P114" s="25" t="n">
        <f aca="false">M114-0.00569-0.00478*SIN(RADIANS(125.04-1934.136*G114))</f>
        <v>90.6590466372349</v>
      </c>
      <c r="Q114" s="25" t="n">
        <f aca="false">23+(26+((21.448-G114*(46.815+G114*(0.00059-G114*0.001813))))/60)/60</f>
        <v>23.4366290031452</v>
      </c>
      <c r="R114" s="25" t="n">
        <f aca="false">Q114+0.00256*COS(RADIANS(125.04-1934.136*G114))</f>
        <v>23.4366692282209</v>
      </c>
      <c r="S114" s="25" t="n">
        <f aca="false">DEGREES(ATAN2(COS(RADIANS(P114)),COS(RADIANS(R114))*SIN(RADIANS(P114))))</f>
        <v>90.7183008022385</v>
      </c>
      <c r="T114" s="25" t="n">
        <f aca="false">DEGREES(ASIN(SIN(RADIANS(R114))*SIN(RADIANS(P114))))</f>
        <v>23.435026143414</v>
      </c>
      <c r="U114" s="25" t="n">
        <f aca="false">TAN(RADIANS(R114/2))*TAN(RADIANS(R114/2))</f>
        <v>0.0430246284607963</v>
      </c>
      <c r="V114" s="25" t="n">
        <f aca="false">4*DEGREES(U114*SIN(2*RADIANS(I114))-2*K114*SIN(RADIANS(J114))+4*K114*U114*SIN(RADIANS(J114))*COS(2*RADIANS(I114))-0.5*U114*U114*SIN(4*RADIANS(I114))-1.25*K114*K114*SIN(2*RADIANS(J114)))</f>
        <v>-1.92947193462832</v>
      </c>
      <c r="W114" s="25" t="n">
        <f aca="false">DEGREES(ACOS(COS(RADIANS(90.833))/(COS(RADIANS(dados!$B$4))*COS(RADIANS(T114)))-TAN(RADIANS(dados!$B$4))*TAN(RADIANS(T114))))</f>
        <v>76.569734174899</v>
      </c>
      <c r="X114" s="27" t="n">
        <f aca="false">(720-4*dados!$B$5-V114+dados!$B$6*60)/1440</f>
        <v>0.51864546662127</v>
      </c>
      <c r="Y114" s="27" t="n">
        <f aca="false">X114-W114*4/1440</f>
        <v>0.305951760579873</v>
      </c>
      <c r="Z114" s="27" t="n">
        <f aca="false">X114+W114*4/1440</f>
        <v>0.731339172662651</v>
      </c>
      <c r="AA114" s="30" t="n">
        <f aca="false">8*W114</f>
        <v>612.557873399192</v>
      </c>
      <c r="AB114" s="25" t="n">
        <f aca="false">MOD(E114*1440+V114+4*dados!$B$5-60*dados!$B$6,1440)</f>
        <v>651.150528065371</v>
      </c>
      <c r="AC114" s="25" t="n">
        <f aca="false">IF(AB114/4&lt;0,AB114/4+180,AB114/4-180)</f>
        <v>-17.2123679836572</v>
      </c>
      <c r="AD114" s="25" t="n">
        <f aca="false">DEGREES(ACOS(SIN(RADIANS(dados!$B$4))*SIN(RADIANS(T114))+COS(RADIANS(dados!$B$4))*COS(RADIANS(T114))*COS(RADIANS(AC114))))</f>
        <v>55.9623133787403</v>
      </c>
      <c r="AE114" s="25" t="n">
        <f aca="false">90-AD114</f>
        <v>34.0376866212597</v>
      </c>
      <c r="AF114" s="25" t="n">
        <f aca="false">IF(AE114&gt;85,0,IF(AE114&gt;5,58.1/TAN(RADIANS(AE114))-0.07/POWER(TAN(RADIANS(AE114)),3)+0.000086/POWER(TAN(RADIANS(AE114)),5),IF(AE114&gt;-0.575,1735+AE114*(-518.2+AE114*(103.4+AE114*(-12.79+AE114*0.711))),-20.772/TAN(RADIANS(AE114)))))/3600</f>
        <v>0.0238300480710735</v>
      </c>
      <c r="AG114" s="25" t="n">
        <f aca="false">AE114+AF114</f>
        <v>34.0615166693307</v>
      </c>
      <c r="AH114" s="25" t="n">
        <f aca="false">IF(AC114&gt;0,MOD(DEGREES(ACOS(((SIN(RADIANS(dados!$B$4))*COS(RADIANS(AD114)))-SIN(RADIANS(T114)))/(COS(RADIANS(dados!$B$4))*SIN(RADIANS(AD114)))))+180,360),MOD(540-DEGREES(ACOS(((SIN(RADIANS(dados!$B$4))*COS(RADIANS(AD114)))-SIN(RADIANS(T114)))/(COS(RADIANS(dados!$B$4))*SIN(RADIANS(AD114))))),360))</f>
        <v>19.1255572890829</v>
      </c>
      <c r="AI114" s="25" t="n">
        <f aca="false">TAN(RADIANS(AG114))</f>
        <v>0.676071796046173</v>
      </c>
      <c r="AJ114" s="25" t="n">
        <f aca="false">dados!$B$20/calculos!AI114</f>
        <v>1.55449777203723</v>
      </c>
      <c r="AK114" s="25" t="n">
        <f aca="false">AJ114*COS(RADIANS(180-AG114))</f>
        <v>-1.28780301540545</v>
      </c>
      <c r="AL114" s="25" t="n">
        <f aca="false">ABS(AK114)</f>
        <v>1.28780301540545</v>
      </c>
      <c r="AM114" s="25" t="n">
        <f aca="false">IF((E114&gt;Y114)*AND(E114&lt;Z114),AL114,0)</f>
        <v>1.28780301540545</v>
      </c>
      <c r="AN114" s="21" t="n">
        <f aca="false">E114</f>
        <v>0.470833333333333</v>
      </c>
    </row>
    <row r="115" s="25" customFormat="true" ht="15" hidden="false" customHeight="false" outlineLevel="0" collapsed="false">
      <c r="D115" s="26" t="n">
        <f aca="false">dados!$B$7</f>
        <v>44003</v>
      </c>
      <c r="E115" s="27" t="n">
        <f aca="false">E114+0.1/24</f>
        <v>0.475</v>
      </c>
      <c r="F115" s="28" t="n">
        <f aca="false">D115+2415018.5+E115-dados!$B$6/24</f>
        <v>2459022.1</v>
      </c>
      <c r="G115" s="29" t="n">
        <f aca="false">(F115-2451545)/36525</f>
        <v>0.204711841204657</v>
      </c>
      <c r="I115" s="25" t="n">
        <f aca="false">MOD(280.46646+G115*(36000.76983 + G115*0.0003032),360)</f>
        <v>90.2503493905469</v>
      </c>
      <c r="J115" s="25" t="n">
        <f aca="false">357.52911+G115*(35999.05029 - 0.0001537*G115)</f>
        <v>7726.96097004384</v>
      </c>
      <c r="K115" s="25" t="n">
        <f aca="false">0.016708634-G115*(0.000042037+0.0000001267*G115)</f>
        <v>0.0167000232187222</v>
      </c>
      <c r="L115" s="25" t="n">
        <f aca="false">SIN(RADIANS(J115))*(1.914602-G115*(0.004817+0.000014*G115))+SIN(RADIANS(2*J115))*(0.019993-0.000101*G115)+SIN(RADIANS(3*J115))*0.000289</f>
        <v>0.423142423307878</v>
      </c>
      <c r="M115" s="25" t="n">
        <f aca="false">I115+L115</f>
        <v>90.6734918138548</v>
      </c>
      <c r="N115" s="25" t="n">
        <f aca="false">J115+L115</f>
        <v>7727.38411246715</v>
      </c>
      <c r="O115" s="25" t="n">
        <f aca="false">(1.000001018*(1-K115*K115))/(1+K115*COS(RADIANS(N115)))</f>
        <v>1.01628433158192</v>
      </c>
      <c r="P115" s="25" t="n">
        <f aca="false">M115-0.00569-0.00478*SIN(RADIANS(125.04-1934.136*G115))</f>
        <v>90.6630224042616</v>
      </c>
      <c r="Q115" s="25" t="n">
        <f aca="false">23+(26+((21.448-G115*(46.815+G115*(0.00059-G115*0.001813))))/60)/60</f>
        <v>23.4366290016618</v>
      </c>
      <c r="R115" s="25" t="n">
        <f aca="false">Q115+0.00256*COS(RADIANS(125.04-1934.136*G115))</f>
        <v>23.4366692365945</v>
      </c>
      <c r="S115" s="25" t="n">
        <f aca="false">DEGREES(ATAN2(COS(RADIANS(P115)),COS(RADIANS(R115))*SIN(RADIANS(P115))))</f>
        <v>90.72263395372</v>
      </c>
      <c r="T115" s="25" t="n">
        <f aca="false">DEGREES(ASIN(SIN(RADIANS(R115))*SIN(RADIANS(P115))))</f>
        <v>23.4350062681801</v>
      </c>
      <c r="U115" s="25" t="n">
        <f aca="false">TAN(RADIANS(R115/2))*TAN(RADIANS(R115/2))</f>
        <v>0.043024628492415</v>
      </c>
      <c r="V115" s="25" t="n">
        <f aca="false">4*DEGREES(U115*SIN(2*RADIANS(I115))-2*K115*SIN(RADIANS(J115))+4*K115*U115*SIN(RADIANS(J115))*COS(2*RADIANS(I115))-0.5*U115*U115*SIN(4*RADIANS(I115))-1.25*K115*K115*SIN(2*RADIANS(J115)))</f>
        <v>-1.9303758702052</v>
      </c>
      <c r="W115" s="25" t="n">
        <f aca="false">DEGREES(ACOS(COS(RADIANS(90.833))/(COS(RADIANS(dados!$B$4))*COS(RADIANS(T115)))-TAN(RADIANS(dados!$B$4))*TAN(RADIANS(T115))))</f>
        <v>76.5697480440058</v>
      </c>
      <c r="X115" s="27" t="n">
        <f aca="false">(720-4*dados!$B$5-V115+dados!$B$6*60)/1440</f>
        <v>0.518646094354309</v>
      </c>
      <c r="Y115" s="27" t="n">
        <f aca="false">X115-W115*4/1440</f>
        <v>0.305952349787616</v>
      </c>
      <c r="Z115" s="27" t="n">
        <f aca="false">X115+W115*4/1440</f>
        <v>0.731339838920984</v>
      </c>
      <c r="AA115" s="30" t="n">
        <f aca="false">8*W115</f>
        <v>612.557984352047</v>
      </c>
      <c r="AB115" s="25" t="n">
        <f aca="false">MOD(E115*1440+V115+4*dados!$B$5-60*dados!$B$6,1440)</f>
        <v>657.149624129794</v>
      </c>
      <c r="AC115" s="25" t="n">
        <f aca="false">IF(AB115/4&lt;0,AB115/4+180,AB115/4-180)</f>
        <v>-15.7125939675515</v>
      </c>
      <c r="AD115" s="25" t="n">
        <f aca="false">DEGREES(ACOS(SIN(RADIANS(dados!$B$4))*SIN(RADIANS(T115))+COS(RADIANS(dados!$B$4))*COS(RADIANS(T115))*COS(RADIANS(AC115))))</f>
        <v>55.5539054858945</v>
      </c>
      <c r="AE115" s="25" t="n">
        <f aca="false">90-AD115</f>
        <v>34.4460945141055</v>
      </c>
      <c r="AF115" s="25" t="n">
        <f aca="false">IF(AE115&gt;85,0,IF(AE115&gt;5,58.1/TAN(RADIANS(AE115))-0.07/POWER(TAN(RADIANS(AE115)),3)+0.000086/POWER(TAN(RADIANS(AE115)),5),IF(AE115&gt;-0.575,1735+AE115*(-518.2+AE115*(103.4+AE115*(-12.79+AE115*0.711))),-20.772/TAN(RADIANS(AE115)))))/3600</f>
        <v>0.0234695216934647</v>
      </c>
      <c r="AG115" s="25" t="n">
        <f aca="false">AE115+AF115</f>
        <v>34.4695640357989</v>
      </c>
      <c r="AH115" s="25" t="n">
        <f aca="false">IF(AC115&gt;0,MOD(DEGREES(ACOS(((SIN(RADIANS(dados!$B$4))*COS(RADIANS(AD115)))-SIN(RADIANS(T115)))/(COS(RADIANS(dados!$B$4))*SIN(RADIANS(AD115)))))+180,360),MOD(540-DEGREES(ACOS(((SIN(RADIANS(dados!$B$4))*COS(RADIANS(AD115)))-SIN(RADIANS(T115)))/(COS(RADIANS(dados!$B$4))*SIN(RADIANS(AD115))))),360))</f>
        <v>17.5359615870888</v>
      </c>
      <c r="AI115" s="25" t="n">
        <f aca="false">TAN(RADIANS(AG115))</f>
        <v>0.68649911746778</v>
      </c>
      <c r="AJ115" s="25" t="n">
        <f aca="false">dados!$B$20/calculos!AI115</f>
        <v>1.53088630990165</v>
      </c>
      <c r="AK115" s="25" t="n">
        <f aca="false">AJ115*COS(RADIANS(180-AG115))</f>
        <v>-1.26210393392426</v>
      </c>
      <c r="AL115" s="25" t="n">
        <f aca="false">ABS(AK115)</f>
        <v>1.26210393392426</v>
      </c>
      <c r="AM115" s="25" t="n">
        <f aca="false">IF((E115&gt;Y115)*AND(E115&lt;Z115),AL115,0)</f>
        <v>1.26210393392426</v>
      </c>
      <c r="AN115" s="21" t="n">
        <f aca="false">E115</f>
        <v>0.475</v>
      </c>
    </row>
    <row r="116" s="25" customFormat="true" ht="15" hidden="false" customHeight="false" outlineLevel="0" collapsed="false">
      <c r="D116" s="26" t="n">
        <f aca="false">dados!$B$7</f>
        <v>44003</v>
      </c>
      <c r="E116" s="27" t="n">
        <f aca="false">E115+0.1/24</f>
        <v>0.479166666666667</v>
      </c>
      <c r="F116" s="28" t="n">
        <f aca="false">D116+2415018.5+E116-dados!$B$6/24</f>
        <v>2459022.10416667</v>
      </c>
      <c r="G116" s="29" t="n">
        <f aca="false">(F116-2451545)/36525</f>
        <v>0.204711955281766</v>
      </c>
      <c r="I116" s="25" t="n">
        <f aca="false">MOD(280.46646+G116*(36000.76983 + G116*0.0003032),360)</f>
        <v>90.2544562543153</v>
      </c>
      <c r="J116" s="25" t="n">
        <f aca="false">357.52911+G116*(35999.05029 - 0.0001537*G116)</f>
        <v>7726.96507671143</v>
      </c>
      <c r="K116" s="25" t="n">
        <f aca="false">0.016708634-G116*(0.000042037+0.0000001267*G116)</f>
        <v>0.0167000232139209</v>
      </c>
      <c r="L116" s="25" t="n">
        <f aca="false">SIN(RADIANS(J116))*(1.914602-G116*(0.004817+0.000014*G116))+SIN(RADIANS(2*J116))*(0.019993-0.000101*G116)+SIN(RADIANS(3*J116))*0.000289</f>
        <v>0.42301132378465</v>
      </c>
      <c r="M116" s="25" t="n">
        <f aca="false">I116+L116</f>
        <v>90.6774675781</v>
      </c>
      <c r="N116" s="25" t="n">
        <f aca="false">J116+L116</f>
        <v>7727.38808803521</v>
      </c>
      <c r="O116" s="25" t="n">
        <f aca="false">(1.000001018*(1-K116*K116))/(1+K116*COS(RADIANS(N116)))</f>
        <v>1.01628459300864</v>
      </c>
      <c r="P116" s="25" t="n">
        <f aca="false">M116-0.00569-0.00478*SIN(RADIANS(125.04-1934.136*G116))</f>
        <v>90.6669981687961</v>
      </c>
      <c r="Q116" s="25" t="n">
        <f aca="false">23+(26+((21.448-G116*(46.815+G116*(0.00059-G116*0.001813))))/60)/60</f>
        <v>23.4366290001783</v>
      </c>
      <c r="R116" s="25" t="n">
        <f aca="false">Q116+0.00256*COS(RADIANS(125.04-1934.136*G116))</f>
        <v>23.4366692449681</v>
      </c>
      <c r="S116" s="25" t="n">
        <f aca="false">DEGREES(ATAN2(COS(RADIANS(P116)),COS(RADIANS(R116))*SIN(RADIANS(P116))))</f>
        <v>90.7269671011783</v>
      </c>
      <c r="T116" s="25" t="n">
        <f aca="false">DEGREES(ASIN(SIN(RADIANS(R116))*SIN(RADIANS(P116))))</f>
        <v>23.4349862733779</v>
      </c>
      <c r="U116" s="25" t="n">
        <f aca="false">TAN(RADIANS(R116/2))*TAN(RADIANS(R116/2))</f>
        <v>0.0430246285240337</v>
      </c>
      <c r="V116" s="25" t="n">
        <f aca="false">4*DEGREES(U116*SIN(2*RADIANS(I116))-2*K116*SIN(RADIANS(J116))+4*K116*U116*SIN(RADIANS(J116))*COS(2*RADIANS(I116))-0.5*U116*U116*SIN(4*RADIANS(I116))-1.25*K116*K116*SIN(2*RADIANS(J116)))</f>
        <v>-1.93127979175486</v>
      </c>
      <c r="W116" s="25" t="n">
        <f aca="false">DEGREES(ACOS(COS(RADIANS(90.833))/(COS(RADIANS(dados!$B$4))*COS(RADIANS(T116)))-TAN(RADIANS(dados!$B$4))*TAN(RADIANS(T116))))</f>
        <v>76.5697619965435</v>
      </c>
      <c r="X116" s="27" t="n">
        <f aca="false">(720-4*dados!$B$5-V116+dados!$B$6*60)/1440</f>
        <v>0.518646722077607</v>
      </c>
      <c r="Y116" s="27" t="n">
        <f aca="false">X116-W116*4/1440</f>
        <v>0.305952938753866</v>
      </c>
      <c r="Z116" s="27" t="n">
        <f aca="false">X116+W116*4/1440</f>
        <v>0.731340505401331</v>
      </c>
      <c r="AA116" s="30" t="n">
        <f aca="false">8*W116</f>
        <v>612.558095972348</v>
      </c>
      <c r="AB116" s="25" t="n">
        <f aca="false">MOD(E116*1440+V116+4*dados!$B$5-60*dados!$B$6,1440)</f>
        <v>663.148720208245</v>
      </c>
      <c r="AC116" s="25" t="n">
        <f aca="false">IF(AB116/4&lt;0,AB116/4+180,AB116/4-180)</f>
        <v>-14.2128199479388</v>
      </c>
      <c r="AD116" s="25" t="n">
        <f aca="false">DEGREES(ACOS(SIN(RADIANS(dados!$B$4))*SIN(RADIANS(T116))+COS(RADIANS(dados!$B$4))*COS(RADIANS(T116))*COS(RADIANS(AC116))))</f>
        <v>55.1800632568387</v>
      </c>
      <c r="AE116" s="25" t="n">
        <f aca="false">90-AD116</f>
        <v>34.8199367431613</v>
      </c>
      <c r="AF116" s="25" t="n">
        <f aca="false">IF(AE116&gt;85,0,IF(AE116&gt;5,58.1/TAN(RADIANS(AE116))-0.07/POWER(TAN(RADIANS(AE116)),3)+0.000086/POWER(TAN(RADIANS(AE116)),5),IF(AE116&gt;-0.575,1735+AE116*(-518.2+AE116*(103.4+AE116*(-12.79+AE116*0.711))),-20.772/TAN(RADIANS(AE116)))))/3600</f>
        <v>0.0231459437646374</v>
      </c>
      <c r="AG116" s="25" t="n">
        <f aca="false">AE116+AF116</f>
        <v>34.843082686926</v>
      </c>
      <c r="AH116" s="25" t="n">
        <f aca="false">IF(AC116&gt;0,MOD(DEGREES(ACOS(((SIN(RADIANS(dados!$B$4))*COS(RADIANS(AD116)))-SIN(RADIANS(T116)))/(COS(RADIANS(dados!$B$4))*SIN(RADIANS(AD116)))))+180,360),MOD(540-DEGREES(ACOS(((SIN(RADIANS(dados!$B$4))*COS(RADIANS(AD116)))-SIN(RADIANS(T116)))/(COS(RADIANS(dados!$B$4))*SIN(RADIANS(AD116))))),360))</f>
        <v>15.9264525249887</v>
      </c>
      <c r="AI116" s="25" t="n">
        <f aca="false">TAN(RADIANS(AG116))</f>
        <v>0.696133845767068</v>
      </c>
      <c r="AJ116" s="25" t="n">
        <f aca="false">dados!$B$20/calculos!AI116</f>
        <v>1.50969832465615</v>
      </c>
      <c r="AK116" s="25" t="n">
        <f aca="false">AJ116*COS(RADIANS(180-AG116))</f>
        <v>-1.23903936395181</v>
      </c>
      <c r="AL116" s="25" t="n">
        <f aca="false">ABS(AK116)</f>
        <v>1.23903936395181</v>
      </c>
      <c r="AM116" s="25" t="n">
        <f aca="false">IF((E116&gt;Y116)*AND(E116&lt;Z116),AL116,0)</f>
        <v>1.23903936395181</v>
      </c>
      <c r="AN116" s="21" t="n">
        <f aca="false">E116</f>
        <v>0.479166666666667</v>
      </c>
    </row>
    <row r="117" s="25" customFormat="true" ht="15" hidden="false" customHeight="false" outlineLevel="0" collapsed="false">
      <c r="D117" s="26" t="n">
        <f aca="false">dados!$B$7</f>
        <v>44003</v>
      </c>
      <c r="E117" s="27" t="n">
        <f aca="false">E116+0.1/24</f>
        <v>0.483333333333333</v>
      </c>
      <c r="F117" s="28" t="n">
        <f aca="false">D117+2415018.5+E117-dados!$B$6/24</f>
        <v>2459022.10833333</v>
      </c>
      <c r="G117" s="29" t="n">
        <f aca="false">(F117-2451545)/36525</f>
        <v>0.204712069358888</v>
      </c>
      <c r="I117" s="25" t="n">
        <f aca="false">MOD(280.46646+G117*(36000.76983 + G117*0.0003032),360)</f>
        <v>90.2585631185448</v>
      </c>
      <c r="J117" s="25" t="n">
        <f aca="false">357.52911+G117*(35999.05029 - 0.0001537*G117)</f>
        <v>7726.96918337948</v>
      </c>
      <c r="K117" s="25" t="n">
        <f aca="false">0.016708634-G117*(0.000042037+0.0000001267*G117)</f>
        <v>0.0167000232091195</v>
      </c>
      <c r="L117" s="25" t="n">
        <f aca="false">SIN(RADIANS(J117))*(1.914602-G117*(0.004817+0.000014*G117))+SIN(RADIANS(2*J117))*(0.019993-0.000101*G117)+SIN(RADIANS(3*J117))*0.000289</f>
        <v>0.422880222201381</v>
      </c>
      <c r="M117" s="25" t="n">
        <f aca="false">I117+L117</f>
        <v>90.6814433407462</v>
      </c>
      <c r="N117" s="25" t="n">
        <f aca="false">J117+L117</f>
        <v>7727.39206360168</v>
      </c>
      <c r="O117" s="25" t="n">
        <f aca="false">(1.000001018*(1-K117*K117))/(1+K117*COS(RADIANS(N117)))</f>
        <v>1.01628485435432</v>
      </c>
      <c r="P117" s="25" t="n">
        <f aca="false">M117-0.00569-0.00478*SIN(RADIANS(125.04-1934.136*G117))</f>
        <v>90.6709739317317</v>
      </c>
      <c r="Q117" s="25" t="n">
        <f aca="false">23+(26+((21.448-G117*(46.815+G117*(0.00059-G117*0.001813))))/60)/60</f>
        <v>23.4366289986948</v>
      </c>
      <c r="R117" s="25" t="n">
        <f aca="false">Q117+0.00256*COS(RADIANS(125.04-1934.136*G117))</f>
        <v>23.4366692533417</v>
      </c>
      <c r="S117" s="25" t="n">
        <f aca="false">DEGREES(ATAN2(COS(RADIANS(P117)),COS(RADIANS(R117))*SIN(RADIANS(P117))))</f>
        <v>90.7313002455792</v>
      </c>
      <c r="T117" s="25" t="n">
        <f aca="false">DEGREES(ASIN(SIN(RADIANS(R117))*SIN(RADIANS(P117))))</f>
        <v>23.4349661590033</v>
      </c>
      <c r="U117" s="25" t="n">
        <f aca="false">TAN(RADIANS(R117/2))*TAN(RADIANS(R117/2))</f>
        <v>0.0430246285556523</v>
      </c>
      <c r="V117" s="25" t="n">
        <f aca="false">4*DEGREES(U117*SIN(2*RADIANS(I117))-2*K117*SIN(RADIANS(J117))+4*K117*U117*SIN(RADIANS(J117))*COS(2*RADIANS(I117))-0.5*U117*U117*SIN(4*RADIANS(I117))-1.25*K117*K117*SIN(2*RADIANS(J117)))</f>
        <v>-1.93218369945169</v>
      </c>
      <c r="W117" s="25" t="n">
        <f aca="false">DEGREES(ACOS(COS(RADIANS(90.833))/(COS(RADIANS(dados!$B$4))*COS(RADIANS(T117)))-TAN(RADIANS(dados!$B$4))*TAN(RADIANS(T117))))</f>
        <v>76.5697760325148</v>
      </c>
      <c r="X117" s="27" t="n">
        <f aca="false">(720-4*dados!$B$5-V117+dados!$B$6*60)/1440</f>
        <v>0.518647349791286</v>
      </c>
      <c r="Y117" s="27" t="n">
        <f aca="false">X117-W117*4/1440</f>
        <v>0.305953527478738</v>
      </c>
      <c r="Z117" s="27" t="n">
        <f aca="false">X117+W117*4/1440</f>
        <v>0.73134117210382</v>
      </c>
      <c r="AA117" s="30" t="n">
        <f aca="false">8*W117</f>
        <v>612.558208260118</v>
      </c>
      <c r="AB117" s="25" t="n">
        <f aca="false">MOD(E117*1440+V117+4*dados!$B$5-60*dados!$B$6,1440)</f>
        <v>669.147816300548</v>
      </c>
      <c r="AC117" s="25" t="n">
        <f aca="false">IF(AB117/4&lt;0,AB117/4+180,AB117/4-180)</f>
        <v>-12.7130459248631</v>
      </c>
      <c r="AD117" s="25" t="n">
        <f aca="false">DEGREES(ACOS(SIN(RADIANS(dados!$B$4))*SIN(RADIANS(T117))+COS(RADIANS(dados!$B$4))*COS(RADIANS(T117))*COS(RADIANS(AC117))))</f>
        <v>54.8414985756203</v>
      </c>
      <c r="AE117" s="25" t="n">
        <f aca="false">90-AD117</f>
        <v>35.1585014243797</v>
      </c>
      <c r="AF117" s="25" t="n">
        <f aca="false">IF(AE117&gt;85,0,IF(AE117&gt;5,58.1/TAN(RADIANS(AE117))-0.07/POWER(TAN(RADIANS(AE117)),3)+0.000086/POWER(TAN(RADIANS(AE117)),5),IF(AE117&gt;-0.575,1735+AE117*(-518.2+AE117*(103.4+AE117*(-12.79+AE117*0.711))),-20.772/TAN(RADIANS(AE117)))))/3600</f>
        <v>0.0228580384427835</v>
      </c>
      <c r="AG117" s="25" t="n">
        <f aca="false">AE117+AF117</f>
        <v>35.1813594628225</v>
      </c>
      <c r="AH117" s="25" t="n">
        <f aca="false">IF(AC117&gt;0,MOD(DEGREES(ACOS(((SIN(RADIANS(dados!$B$4))*COS(RADIANS(AD117)))-SIN(RADIANS(T117)))/(COS(RADIANS(dados!$B$4))*SIN(RADIANS(AD117)))))+180,360),MOD(540-DEGREES(ACOS(((SIN(RADIANS(dados!$B$4))*COS(RADIANS(AD117)))-SIN(RADIANS(T117)))/(COS(RADIANS(dados!$B$4))*SIN(RADIANS(AD117))))),360))</f>
        <v>14.2984300770568</v>
      </c>
      <c r="AI117" s="25" t="n">
        <f aca="false">TAN(RADIANS(AG117))</f>
        <v>0.704935278739653</v>
      </c>
      <c r="AJ117" s="25" t="n">
        <f aca="false">dados!$B$20/calculos!AI117</f>
        <v>1.49084906428569</v>
      </c>
      <c r="AK117" s="25" t="n">
        <f aca="false">AJ117*COS(RADIANS(180-AG117))</f>
        <v>-1.21851923011574</v>
      </c>
      <c r="AL117" s="25" t="n">
        <f aca="false">ABS(AK117)</f>
        <v>1.21851923011574</v>
      </c>
      <c r="AM117" s="25" t="n">
        <f aca="false">IF((E117&gt;Y117)*AND(E117&lt;Z117),AL117,0)</f>
        <v>1.21851923011574</v>
      </c>
      <c r="AN117" s="21" t="n">
        <f aca="false">E117</f>
        <v>0.483333333333333</v>
      </c>
    </row>
    <row r="118" s="25" customFormat="true" ht="15" hidden="false" customHeight="false" outlineLevel="0" collapsed="false">
      <c r="D118" s="26" t="n">
        <f aca="false">dados!$B$7</f>
        <v>44003</v>
      </c>
      <c r="E118" s="27" t="n">
        <f aca="false">E117+0.1/24</f>
        <v>0.4875</v>
      </c>
      <c r="F118" s="28" t="n">
        <f aca="false">D118+2415018.5+E118-dados!$B$6/24</f>
        <v>2459022.1125</v>
      </c>
      <c r="G118" s="29" t="n">
        <f aca="false">(F118-2451545)/36525</f>
        <v>0.204712183435998</v>
      </c>
      <c r="I118" s="25" t="n">
        <f aca="false">MOD(280.46646+G118*(36000.76983 + G118*0.0003032),360)</f>
        <v>90.262669982315</v>
      </c>
      <c r="J118" s="25" t="n">
        <f aca="false">357.52911+G118*(35999.05029 - 0.0001537*G118)</f>
        <v>7726.97329004707</v>
      </c>
      <c r="K118" s="25" t="n">
        <f aca="false">0.016708634-G118*(0.000042037+0.0000001267*G118)</f>
        <v>0.0167000232043181</v>
      </c>
      <c r="L118" s="25" t="n">
        <f aca="false">SIN(RADIANS(J118))*(1.914602-G118*(0.004817+0.000014*G118))+SIN(RADIANS(2*J118))*(0.019993-0.000101*G118)+SIN(RADIANS(3*J118))*0.000289</f>
        <v>0.422749118588133</v>
      </c>
      <c r="M118" s="25" t="n">
        <f aca="false">I118+L118</f>
        <v>90.6854191009031</v>
      </c>
      <c r="N118" s="25" t="n">
        <f aca="false">J118+L118</f>
        <v>7727.39603916566</v>
      </c>
      <c r="O118" s="25" t="n">
        <f aca="false">(1.000001018*(1-K118*K118))/(1+K118*COS(RADIANS(N118)))</f>
        <v>1.01628511561892</v>
      </c>
      <c r="P118" s="25" t="n">
        <f aca="false">M118-0.00569-0.00478*SIN(RADIANS(125.04-1934.136*G118))</f>
        <v>90.6749496921781</v>
      </c>
      <c r="Q118" s="25" t="n">
        <f aca="false">23+(26+((21.448-G118*(46.815+G118*(0.00059-G118*0.001813))))/60)/60</f>
        <v>23.4366289972113</v>
      </c>
      <c r="R118" s="25" t="n">
        <f aca="false">Q118+0.00256*COS(RADIANS(125.04-1934.136*G118))</f>
        <v>23.4366692617154</v>
      </c>
      <c r="S118" s="25" t="n">
        <f aca="false">DEGREES(ATAN2(COS(RADIANS(P118)),COS(RADIANS(R118))*SIN(RADIANS(P118))))</f>
        <v>90.7356333859444</v>
      </c>
      <c r="T118" s="25" t="n">
        <f aca="false">DEGREES(ASIN(SIN(RADIANS(R118))*SIN(RADIANS(P118))))</f>
        <v>23.4349459250611</v>
      </c>
      <c r="U118" s="25" t="n">
        <f aca="false">TAN(RADIANS(R118/2))*TAN(RADIANS(R118/2))</f>
        <v>0.043024628587271</v>
      </c>
      <c r="V118" s="25" t="n">
        <f aca="false">4*DEGREES(U118*SIN(2*RADIANS(I118))-2*K118*SIN(RADIANS(J118))+4*K118*U118*SIN(RADIANS(J118))*COS(2*RADIANS(I118))-0.5*U118*U118*SIN(4*RADIANS(I118))-1.25*K118*K118*SIN(2*RADIANS(J118)))</f>
        <v>-1.93308759306485</v>
      </c>
      <c r="W118" s="25" t="n">
        <f aca="false">DEGREES(ACOS(COS(RADIANS(90.833))/(COS(RADIANS(dados!$B$4))*COS(RADIANS(T118)))-TAN(RADIANS(dados!$B$4))*TAN(RADIANS(T118))))</f>
        <v>76.5697901519163</v>
      </c>
      <c r="X118" s="27" t="n">
        <f aca="false">(720-4*dados!$B$5-V118+dados!$B$6*60)/1440</f>
        <v>0.518647977495184</v>
      </c>
      <c r="Y118" s="27" t="n">
        <f aca="false">X118-W118*4/1440</f>
        <v>0.305954115962072</v>
      </c>
      <c r="Z118" s="27" t="n">
        <f aca="false">X118+W118*4/1440</f>
        <v>0.731341839028275</v>
      </c>
      <c r="AA118" s="30" t="n">
        <f aca="false">8*W118</f>
        <v>612.558321215331</v>
      </c>
      <c r="AB118" s="25" t="n">
        <f aca="false">MOD(E118*1440+V118+4*dados!$B$5-60*dados!$B$6,1440)</f>
        <v>675.146912406935</v>
      </c>
      <c r="AC118" s="25" t="n">
        <f aca="false">IF(AB118/4&lt;0,AB118/4+180,AB118/4-180)</f>
        <v>-11.2132718982664</v>
      </c>
      <c r="AD118" s="25" t="n">
        <f aca="false">DEGREES(ACOS(SIN(RADIANS(dados!$B$4))*SIN(RADIANS(T118))+COS(RADIANS(dados!$B$4))*COS(RADIANS(T118))*COS(RADIANS(AC118))))</f>
        <v>54.5388729439003</v>
      </c>
      <c r="AE118" s="25" t="n">
        <f aca="false">90-AD118</f>
        <v>35.4611270560997</v>
      </c>
      <c r="AF118" s="25" t="n">
        <f aca="false">IF(AE118&gt;85,0,IF(AE118&gt;5,58.1/TAN(RADIANS(AE118))-0.07/POWER(TAN(RADIANS(AE118)),3)+0.000086/POWER(TAN(RADIANS(AE118)),5),IF(AE118&gt;-0.575,1735+AE118*(-518.2+AE118*(103.4+AE118*(-12.79+AE118*0.711))),-20.772/TAN(RADIANS(AE118)))))/3600</f>
        <v>0.0226047097381613</v>
      </c>
      <c r="AG118" s="25" t="n">
        <f aca="false">AE118+AF118</f>
        <v>35.4837317658379</v>
      </c>
      <c r="AH118" s="25" t="n">
        <f aca="false">IF(AC118&gt;0,MOD(DEGREES(ACOS(((SIN(RADIANS(dados!$B$4))*COS(RADIANS(AD118)))-SIN(RADIANS(T118)))/(COS(RADIANS(dados!$B$4))*SIN(RADIANS(AD118)))))+180,360),MOD(540-DEGREES(ACOS(((SIN(RADIANS(dados!$B$4))*COS(RADIANS(AD118)))-SIN(RADIANS(T118)))/(COS(RADIANS(dados!$B$4))*SIN(RADIANS(AD118))))),360))</f>
        <v>12.6534288724528</v>
      </c>
      <c r="AI118" s="25" t="n">
        <f aca="false">TAN(RADIANS(AG118))</f>
        <v>0.712864758325444</v>
      </c>
      <c r="AJ118" s="25" t="n">
        <f aca="false">dados!$B$20/calculos!AI118</f>
        <v>1.47426575436234</v>
      </c>
      <c r="AK118" s="25" t="n">
        <f aca="false">AJ118*COS(RADIANS(180-AG118))</f>
        <v>-1.20046565951126</v>
      </c>
      <c r="AL118" s="25" t="n">
        <f aca="false">ABS(AK118)</f>
        <v>1.20046565951126</v>
      </c>
      <c r="AM118" s="25" t="n">
        <f aca="false">IF((E118&gt;Y118)*AND(E118&lt;Z118),AL118,0)</f>
        <v>1.20046565951126</v>
      </c>
      <c r="AN118" s="21" t="n">
        <f aca="false">E118</f>
        <v>0.4875</v>
      </c>
    </row>
    <row r="119" s="25" customFormat="true" ht="15" hidden="false" customHeight="false" outlineLevel="0" collapsed="false">
      <c r="D119" s="26" t="n">
        <f aca="false">dados!$B$7</f>
        <v>44003</v>
      </c>
      <c r="E119" s="27" t="n">
        <f aca="false">E118+0.1/24</f>
        <v>0.491666666666667</v>
      </c>
      <c r="F119" s="28" t="n">
        <f aca="false">D119+2415018.5+E119-dados!$B$6/24</f>
        <v>2459022.11666667</v>
      </c>
      <c r="G119" s="29" t="n">
        <f aca="false">(F119-2451545)/36525</f>
        <v>0.20471229751312</v>
      </c>
      <c r="I119" s="25" t="n">
        <f aca="false">MOD(280.46646+G119*(36000.76983 + G119*0.0003032),360)</f>
        <v>90.2667768465444</v>
      </c>
      <c r="J119" s="25" t="n">
        <f aca="false">357.52911+G119*(35999.05029 - 0.0001537*G119)</f>
        <v>7726.97739671511</v>
      </c>
      <c r="K119" s="25" t="n">
        <f aca="false">0.016708634-G119*(0.000042037+0.0000001267*G119)</f>
        <v>0.0167000231995167</v>
      </c>
      <c r="L119" s="25" t="n">
        <f aca="false">SIN(RADIANS(J119))*(1.914602-G119*(0.004817+0.000014*G119))+SIN(RADIANS(2*J119))*(0.019993-0.000101*G119)+SIN(RADIANS(3*J119))*0.000289</f>
        <v>0.422618012916272</v>
      </c>
      <c r="M119" s="25" t="n">
        <f aca="false">I119+L119</f>
        <v>90.6893948594607</v>
      </c>
      <c r="N119" s="25" t="n">
        <f aca="false">J119+L119</f>
        <v>7727.40001472803</v>
      </c>
      <c r="O119" s="25" t="n">
        <f aca="false">(1.000001018*(1-K119*K119))/(1+K119*COS(RADIANS(N119)))</f>
        <v>1.01628537680248</v>
      </c>
      <c r="P119" s="25" t="n">
        <f aca="false">M119-0.00569-0.00478*SIN(RADIANS(125.04-1934.136*G119))</f>
        <v>90.6789254510253</v>
      </c>
      <c r="Q119" s="25" t="n">
        <f aca="false">23+(26+((21.448-G119*(46.815+G119*(0.00059-G119*0.001813))))/60)/60</f>
        <v>23.4366289957279</v>
      </c>
      <c r="R119" s="25" t="n">
        <f aca="false">Q119+0.00256*COS(RADIANS(125.04-1934.136*G119))</f>
        <v>23.436669270089</v>
      </c>
      <c r="S119" s="25" t="n">
        <f aca="false">DEGREES(ATAN2(COS(RADIANS(P119)),COS(RADIANS(R119))*SIN(RADIANS(P119))))</f>
        <v>90.7399665232361</v>
      </c>
      <c r="T119" s="25" t="n">
        <f aca="false">DEGREES(ASIN(SIN(RADIANS(R119))*SIN(RADIANS(P119))))</f>
        <v>23.4349255715471</v>
      </c>
      <c r="U119" s="25" t="n">
        <f aca="false">TAN(RADIANS(R119/2))*TAN(RADIANS(R119/2))</f>
        <v>0.0430246286188897</v>
      </c>
      <c r="V119" s="25" t="n">
        <f aca="false">4*DEGREES(U119*SIN(2*RADIANS(I119))-2*K119*SIN(RADIANS(J119))+4*K119*U119*SIN(RADIANS(J119))*COS(2*RADIANS(I119))-0.5*U119*U119*SIN(4*RADIANS(I119))-1.25*K119*K119*SIN(2*RADIANS(J119)))</f>
        <v>-1.93399147276833</v>
      </c>
      <c r="W119" s="25" t="n">
        <f aca="false">DEGREES(ACOS(COS(RADIANS(90.833))/(COS(RADIANS(dados!$B$4))*COS(RADIANS(T119)))-TAN(RADIANS(dados!$B$4))*TAN(RADIANS(T119))))</f>
        <v>76.5698043547509</v>
      </c>
      <c r="X119" s="27" t="n">
        <f aca="false">(720-4*dados!$B$5-V119+dados!$B$6*60)/1440</f>
        <v>0.518648605189422</v>
      </c>
      <c r="Y119" s="27" t="n">
        <f aca="false">X119-W119*4/1440</f>
        <v>0.305954704203993</v>
      </c>
      <c r="Z119" s="27" t="n">
        <f aca="false">X119+W119*4/1440</f>
        <v>0.731342506174838</v>
      </c>
      <c r="AA119" s="30" t="n">
        <f aca="false">8*W119</f>
        <v>612.558434838007</v>
      </c>
      <c r="AB119" s="25" t="n">
        <f aca="false">MOD(E119*1440+V119+4*dados!$B$5-60*dados!$B$6,1440)</f>
        <v>681.146008527231</v>
      </c>
      <c r="AC119" s="25" t="n">
        <f aca="false">IF(AB119/4&lt;0,AB119/4+180,AB119/4-180)</f>
        <v>-9.71349786819226</v>
      </c>
      <c r="AD119" s="25" t="n">
        <f aca="false">DEGREES(ACOS(SIN(RADIANS(dados!$B$4))*SIN(RADIANS(T119))+COS(RADIANS(dados!$B$4))*COS(RADIANS(T119))*COS(RADIANS(AC119))))</f>
        <v>54.2727915761146</v>
      </c>
      <c r="AE119" s="25" t="n">
        <f aca="false">90-AD119</f>
        <v>35.7272084238854</v>
      </c>
      <c r="AF119" s="25" t="n">
        <f aca="false">IF(AE119&gt;85,0,IF(AE119&gt;5,58.1/TAN(RADIANS(AE119))-0.07/POWER(TAN(RADIANS(AE119)),3)+0.000086/POWER(TAN(RADIANS(AE119)),5),IF(AE119&gt;-0.575,1735+AE119*(-518.2+AE119*(103.4+AE119*(-12.79+AE119*0.711))),-20.772/TAN(RADIANS(AE119)))))/3600</f>
        <v>0.0223850237736131</v>
      </c>
      <c r="AG119" s="25" t="n">
        <f aca="false">AE119+AF119</f>
        <v>35.749593447659</v>
      </c>
      <c r="AH119" s="25" t="n">
        <f aca="false">IF(AC119&gt;0,MOD(DEGREES(ACOS(((SIN(RADIANS(dados!$B$4))*COS(RADIANS(AD119)))-SIN(RADIANS(T119)))/(COS(RADIANS(dados!$B$4))*SIN(RADIANS(AD119)))))+180,360),MOD(540-DEGREES(ACOS(((SIN(RADIANS(dados!$B$4))*COS(RADIANS(AD119)))-SIN(RADIANS(T119)))/(COS(RADIANS(dados!$B$4))*SIN(RADIANS(AD119))))),360))</f>
        <v>10.9931118041782</v>
      </c>
      <c r="AI119" s="25" t="n">
        <f aca="false">TAN(RADIANS(AG119))</f>
        <v>0.719886215625131</v>
      </c>
      <c r="AJ119" s="25" t="n">
        <f aca="false">dados!$B$20/calculos!AI119</f>
        <v>1.4598864068794</v>
      </c>
      <c r="AK119" s="25" t="n">
        <f aca="false">AJ119*COS(RADIANS(180-AG119))</f>
        <v>-1.18481187659141</v>
      </c>
      <c r="AL119" s="25" t="n">
        <f aca="false">ABS(AK119)</f>
        <v>1.18481187659141</v>
      </c>
      <c r="AM119" s="25" t="n">
        <f aca="false">IF((E119&gt;Y119)*AND(E119&lt;Z119),AL119,0)</f>
        <v>1.18481187659141</v>
      </c>
      <c r="AN119" s="21" t="n">
        <f aca="false">E119</f>
        <v>0.491666666666667</v>
      </c>
    </row>
    <row r="120" s="25" customFormat="true" ht="15" hidden="false" customHeight="false" outlineLevel="0" collapsed="false">
      <c r="D120" s="26" t="n">
        <f aca="false">dados!$B$7</f>
        <v>44003</v>
      </c>
      <c r="E120" s="27" t="n">
        <f aca="false">E119+0.1/24</f>
        <v>0.495833333333333</v>
      </c>
      <c r="F120" s="28" t="n">
        <f aca="false">D120+2415018.5+E120-dados!$B$6/24</f>
        <v>2459022.12083333</v>
      </c>
      <c r="G120" s="29" t="n">
        <f aca="false">(F120-2451545)/36525</f>
        <v>0.204712411590229</v>
      </c>
      <c r="I120" s="25" t="n">
        <f aca="false">MOD(280.46646+G120*(36000.76983 + G120*0.0003032),360)</f>
        <v>90.2708837103128</v>
      </c>
      <c r="J120" s="25" t="n">
        <f aca="false">357.52911+G120*(35999.05029 - 0.0001537*G120)</f>
        <v>7726.9815033827</v>
      </c>
      <c r="K120" s="25" t="n">
        <f aca="false">0.016708634-G120*(0.000042037+0.0000001267*G120)</f>
        <v>0.0167000231947154</v>
      </c>
      <c r="L120" s="25" t="n">
        <f aca="false">SIN(RADIANS(J120))*(1.914602-G120*(0.004817+0.000014*G120))+SIN(RADIANS(2*J120))*(0.019993-0.000101*G120)+SIN(RADIANS(3*J120))*0.000289</f>
        <v>0.422486905215703</v>
      </c>
      <c r="M120" s="25" t="n">
        <f aca="false">I120+L120</f>
        <v>90.6933706155285</v>
      </c>
      <c r="N120" s="25" t="n">
        <f aca="false">J120+L120</f>
        <v>7727.40399028792</v>
      </c>
      <c r="O120" s="25" t="n">
        <f aca="false">(1.000001018*(1-K120*K120))/(1+K120*COS(RADIANS(N120)))</f>
        <v>1.01628563790494</v>
      </c>
      <c r="P120" s="25" t="n">
        <f aca="false">M120-0.00569-0.00478*SIN(RADIANS(125.04-1934.136*G120))</f>
        <v>90.6829012073827</v>
      </c>
      <c r="Q120" s="25" t="n">
        <f aca="false">23+(26+((21.448-G120*(46.815+G120*(0.00059-G120*0.001813))))/60)/60</f>
        <v>23.4366289942444</v>
      </c>
      <c r="R120" s="25" t="n">
        <f aca="false">Q120+0.00256*COS(RADIANS(125.04-1934.136*G120))</f>
        <v>23.4366692784626</v>
      </c>
      <c r="S120" s="25" t="n">
        <f aca="false">DEGREES(ATAN2(COS(RADIANS(P120)),COS(RADIANS(R120))*SIN(RADIANS(P120))))</f>
        <v>90.7442996564759</v>
      </c>
      <c r="T120" s="25" t="n">
        <f aca="false">DEGREES(ASIN(SIN(RADIANS(R120))*SIN(RADIANS(P120))))</f>
        <v>23.4349050984663</v>
      </c>
      <c r="U120" s="25" t="n">
        <f aca="false">TAN(RADIANS(R120/2))*TAN(RADIANS(R120/2))</f>
        <v>0.0430246286505084</v>
      </c>
      <c r="V120" s="25" t="n">
        <f aca="false">4*DEGREES(U120*SIN(2*RADIANS(I120))-2*K120*SIN(RADIANS(J120))+4*K120*U120*SIN(RADIANS(J120))*COS(2*RADIANS(I120))-0.5*U120*U120*SIN(4*RADIANS(I120))-1.25*K120*K120*SIN(2*RADIANS(J120)))</f>
        <v>-1.93489533833062</v>
      </c>
      <c r="W120" s="25" t="n">
        <f aca="false">DEGREES(ACOS(COS(RADIANS(90.833))/(COS(RADIANS(dados!$B$4))*COS(RADIANS(T120)))-TAN(RADIANS(dados!$B$4))*TAN(RADIANS(T120))))</f>
        <v>76.5698186410151</v>
      </c>
      <c r="X120" s="27" t="n">
        <f aca="false">(720-4*dados!$B$5-V120+dados!$B$6*60)/1440</f>
        <v>0.518649232873841</v>
      </c>
      <c r="Y120" s="27" t="n">
        <f aca="false">X120-W120*4/1440</f>
        <v>0.305955292204352</v>
      </c>
      <c r="Z120" s="27" t="n">
        <f aca="false">X120+W120*4/1440</f>
        <v>0.731343173543322</v>
      </c>
      <c r="AA120" s="30" t="n">
        <f aca="false">8*W120</f>
        <v>612.55854912812</v>
      </c>
      <c r="AB120" s="25" t="n">
        <f aca="false">MOD(E120*1440+V120+4*dados!$B$5-60*dados!$B$6,1440)</f>
        <v>687.145104661669</v>
      </c>
      <c r="AC120" s="25" t="n">
        <f aca="false">IF(AB120/4&lt;0,AB120/4+180,AB120/4-180)</f>
        <v>-8.21372383458285</v>
      </c>
      <c r="AD120" s="25" t="n">
        <f aca="false">DEGREES(ACOS(SIN(RADIANS(dados!$B$4))*SIN(RADIANS(T120))+COS(RADIANS(dados!$B$4))*COS(RADIANS(T120))*COS(RADIANS(AC120))))</f>
        <v>54.0437977713343</v>
      </c>
      <c r="AE120" s="25" t="n">
        <f aca="false">90-AD120</f>
        <v>35.9562022286657</v>
      </c>
      <c r="AF120" s="25" t="n">
        <f aca="false">IF(AE120&gt;85,0,IF(AE120&gt;5,58.1/TAN(RADIANS(AE120))-0.07/POWER(TAN(RADIANS(AE120)),3)+0.000086/POWER(TAN(RADIANS(AE120)),5),IF(AE120&gt;-0.575,1735+AE120*(-518.2+AE120*(103.4+AE120*(-12.79+AE120*0.711))),-20.772/TAN(RADIANS(AE120)))))/3600</f>
        <v>0.0221981937868756</v>
      </c>
      <c r="AG120" s="25" t="n">
        <f aca="false">AE120+AF120</f>
        <v>35.9784004224525</v>
      </c>
      <c r="AH120" s="25" t="n">
        <f aca="false">IF(AC120&gt;0,MOD(DEGREES(ACOS(((SIN(RADIANS(dados!$B$4))*COS(RADIANS(AD120)))-SIN(RADIANS(T120)))/(COS(RADIANS(dados!$B$4))*SIN(RADIANS(AD120)))))+180,360),MOD(540-DEGREES(ACOS(((SIN(RADIANS(dados!$B$4))*COS(RADIANS(AD120)))-SIN(RADIANS(T120)))/(COS(RADIANS(dados!$B$4))*SIN(RADIANS(AD120))))),360))</f>
        <v>9.31926144273808</v>
      </c>
      <c r="AI120" s="25" t="n">
        <f aca="false">TAN(RADIANS(AG120))</f>
        <v>0.725966705782845</v>
      </c>
      <c r="AJ120" s="25" t="n">
        <f aca="false">dados!$B$20/calculos!AI120</f>
        <v>1.44765881454259</v>
      </c>
      <c r="AK120" s="25" t="n">
        <f aca="false">AJ120*COS(RADIANS(180-AG120))</f>
        <v>-1.17150127997357</v>
      </c>
      <c r="AL120" s="25" t="n">
        <f aca="false">ABS(AK120)</f>
        <v>1.17150127997357</v>
      </c>
      <c r="AM120" s="25" t="n">
        <f aca="false">IF((E120&gt;Y120)*AND(E120&lt;Z120),AL120,0)</f>
        <v>1.17150127997357</v>
      </c>
      <c r="AN120" s="21" t="n">
        <f aca="false">E120</f>
        <v>0.495833333333333</v>
      </c>
    </row>
    <row r="121" s="31" customFormat="true" ht="15" hidden="false" customHeight="false" outlineLevel="0" collapsed="false">
      <c r="D121" s="32" t="n">
        <f aca="false">dados!$B$7</f>
        <v>44003</v>
      </c>
      <c r="E121" s="33" t="n">
        <f aca="false">E120+0.1/24</f>
        <v>0.5</v>
      </c>
      <c r="F121" s="34" t="n">
        <f aca="false">D121+2415018.5+E121-dados!$B$6/24</f>
        <v>2459022.125</v>
      </c>
      <c r="G121" s="35" t="n">
        <f aca="false">(F121-2451545)/36525</f>
        <v>0.204712525667351</v>
      </c>
      <c r="I121" s="31" t="n">
        <f aca="false">MOD(280.46646+G121*(36000.76983 + G121*0.0003032),360)</f>
        <v>90.2749905745422</v>
      </c>
      <c r="J121" s="31" t="n">
        <f aca="false">357.52911+G121*(35999.05029 - 0.0001537*G121)</f>
        <v>7726.98561005075</v>
      </c>
      <c r="K121" s="31" t="n">
        <f aca="false">0.016708634-G121*(0.000042037+0.0000001267*G121)</f>
        <v>0.016700023189914</v>
      </c>
      <c r="L121" s="31" t="n">
        <f aca="false">SIN(RADIANS(J121))*(1.914602-G121*(0.004817+0.000014*G121))+SIN(RADIANS(2*J121))*(0.019993-0.000101*G121)+SIN(RADIANS(3*J121))*0.000289</f>
        <v>0.42235579545774</v>
      </c>
      <c r="M121" s="31" t="n">
        <f aca="false">I121+L121</f>
        <v>90.69734637</v>
      </c>
      <c r="N121" s="31" t="n">
        <f aca="false">J121+L121</f>
        <v>7727.40796584621</v>
      </c>
      <c r="O121" s="31" t="n">
        <f aca="false">(1.000001018*(1-K121*K121))/(1+K121*COS(RADIANS(N121)))</f>
        <v>1.01628589892637</v>
      </c>
      <c r="P121" s="31" t="n">
        <f aca="false">M121-0.00569-0.00478*SIN(RADIANS(125.04-1934.136*G121))</f>
        <v>90.6868769621439</v>
      </c>
      <c r="Q121" s="31" t="n">
        <f aca="false">23+(26+((21.448-G121*(46.815+G121*(0.00059-G121*0.001813))))/60)/60</f>
        <v>23.4366289927609</v>
      </c>
      <c r="R121" s="31" t="n">
        <f aca="false">Q121+0.00256*COS(RADIANS(125.04-1934.136*G121))</f>
        <v>23.4366692868362</v>
      </c>
      <c r="S121" s="31" t="n">
        <f aca="false">DEGREES(ATAN2(COS(RADIANS(P121)),COS(RADIANS(R121))*SIN(RADIANS(P121))))</f>
        <v>90.7486327866298</v>
      </c>
      <c r="T121" s="31" t="n">
        <f aca="false">DEGREES(ASIN(SIN(RADIANS(R121))*SIN(RADIANS(P121))))</f>
        <v>23.4348845058143</v>
      </c>
      <c r="U121" s="31" t="n">
        <f aca="false">TAN(RADIANS(R121/2))*TAN(RADIANS(R121/2))</f>
        <v>0.0430246286821271</v>
      </c>
      <c r="V121" s="31" t="n">
        <f aca="false">4*DEGREES(U121*SIN(2*RADIANS(I121))-2*K121*SIN(RADIANS(J121))+4*K121*U121*SIN(RADIANS(J121))*COS(2*RADIANS(I121))-0.5*U121*U121*SIN(4*RADIANS(I121))-1.25*K121*K121*SIN(2*RADIANS(J121)))</f>
        <v>-1.93579918992678</v>
      </c>
      <c r="W121" s="31" t="n">
        <f aca="false">DEGREES(ACOS(COS(RADIANS(90.833))/(COS(RADIANS(dados!$B$4))*COS(RADIANS(T121)))-TAN(RADIANS(dados!$B$4))*TAN(RADIANS(T121))))</f>
        <v>76.5698330107116</v>
      </c>
      <c r="X121" s="33" t="n">
        <f aca="false">(720-4*dados!$B$5-V121+dados!$B$6*60)/1440</f>
        <v>0.51864986054856</v>
      </c>
      <c r="Y121" s="33" t="n">
        <f aca="false">X121-W121*4/1440</f>
        <v>0.305955879963241</v>
      </c>
      <c r="Z121" s="33" t="n">
        <f aca="false">X121+W121*4/1440</f>
        <v>0.731343841133866</v>
      </c>
      <c r="AA121" s="36" t="n">
        <f aca="false">8*W121</f>
        <v>612.558664085693</v>
      </c>
      <c r="AB121" s="31" t="n">
        <f aca="false">MOD(E121*1440+V121+4*dados!$B$5-60*dados!$B$6,1440)</f>
        <v>693.144200810072</v>
      </c>
      <c r="AC121" s="31" t="n">
        <f aca="false">IF(AB121/4&lt;0,AB121/4+180,AB121/4-180)</f>
        <v>-6.71394979748189</v>
      </c>
      <c r="AD121" s="31" t="n">
        <f aca="false">DEGREES(ACOS(SIN(RADIANS(dados!$B$4))*SIN(RADIANS(T121))+COS(RADIANS(dados!$B$4))*COS(RADIANS(T121))*COS(RADIANS(AC121))))</f>
        <v>53.852367675383</v>
      </c>
      <c r="AE121" s="31" t="n">
        <f aca="false">90-AD121</f>
        <v>36.147632324617</v>
      </c>
      <c r="AF121" s="31" t="n">
        <f aca="false">IF(AE121&gt;85,0,IF(AE121&gt;5,58.1/TAN(RADIANS(AE121))-0.07/POWER(TAN(RADIANS(AE121)),3)+0.000086/POWER(TAN(RADIANS(AE121)),5),IF(AE121&gt;-0.575,1735+AE121*(-518.2+AE121*(103.4+AE121*(-12.79+AE121*0.711))),-20.772/TAN(RADIANS(AE121)))))/3600</f>
        <v>0.0220435675623046</v>
      </c>
      <c r="AG121" s="31" t="n">
        <f aca="false">AE121+AF121</f>
        <v>36.1696758921793</v>
      </c>
      <c r="AH121" s="31" t="n">
        <f aca="false">IF(AC121&gt;0,MOD(DEGREES(ACOS(((SIN(RADIANS(dados!$B$4))*COS(RADIANS(AD121)))-SIN(RADIANS(T121)))/(COS(RADIANS(dados!$B$4))*SIN(RADIANS(AD121)))))+180,360),MOD(540-DEGREES(ACOS(((SIN(RADIANS(dados!$B$4))*COS(RADIANS(AD121)))-SIN(RADIANS(T121)))/(COS(RADIANS(dados!$B$4))*SIN(RADIANS(AD121))))),360))</f>
        <v>7.63376928867092</v>
      </c>
      <c r="AI121" s="31" t="n">
        <f aca="false">TAN(RADIANS(AG121))</f>
        <v>0.731076918523903</v>
      </c>
      <c r="AJ121" s="31" t="n">
        <f aca="false">dados!$B$20/calculos!AI121</f>
        <v>1.43753970897198</v>
      </c>
      <c r="AK121" s="31" t="n">
        <f aca="false">AJ121*COS(RADIANS(180-AG121))</f>
        <v>-1.16048667782889</v>
      </c>
      <c r="AL121" s="31" t="n">
        <f aca="false">ABS(AK121)</f>
        <v>1.16048667782889</v>
      </c>
      <c r="AM121" s="31" t="n">
        <f aca="false">IF((E121&gt;Y121)*AND(E121&lt;Z121),AL121,0)</f>
        <v>1.16048667782889</v>
      </c>
      <c r="AN121" s="33" t="n">
        <f aca="false">E121</f>
        <v>0.5</v>
      </c>
    </row>
    <row r="122" s="25" customFormat="true" ht="15" hidden="false" customHeight="false" outlineLevel="0" collapsed="false">
      <c r="D122" s="26" t="n">
        <f aca="false">dados!$B$7</f>
        <v>44003</v>
      </c>
      <c r="E122" s="27" t="n">
        <f aca="false">E121+0.1/24</f>
        <v>0.504166666666667</v>
      </c>
      <c r="F122" s="28" t="n">
        <f aca="false">D122+2415018.5+E122-dados!$B$6/24</f>
        <v>2459022.12916667</v>
      </c>
      <c r="G122" s="29" t="n">
        <f aca="false">(F122-2451545)/36525</f>
        <v>0.204712639744473</v>
      </c>
      <c r="I122" s="25" t="n">
        <f aca="false">MOD(280.46646+G122*(36000.76983 + G122*0.0003032),360)</f>
        <v>90.2790974387717</v>
      </c>
      <c r="J122" s="25" t="n">
        <f aca="false">357.52911+G122*(35999.05029 - 0.0001537*G122)</f>
        <v>7726.9897167188</v>
      </c>
      <c r="K122" s="25" t="n">
        <f aca="false">0.016708634-G122*(0.000042037+0.0000001267*G122)</f>
        <v>0.0167000231851126</v>
      </c>
      <c r="L122" s="25" t="n">
        <f aca="false">SIN(RADIANS(J122))*(1.914602-G122*(0.004817+0.000014*G122))+SIN(RADIANS(2*J122))*(0.019993-0.000101*G122)+SIN(RADIANS(3*J122))*0.000289</f>
        <v>0.422224683657681</v>
      </c>
      <c r="M122" s="25" t="n">
        <f aca="false">I122+L122</f>
        <v>90.7013221224294</v>
      </c>
      <c r="N122" s="25" t="n">
        <f aca="false">J122+L122</f>
        <v>7727.41194140246</v>
      </c>
      <c r="O122" s="25" t="n">
        <f aca="false">(1.000001018*(1-K122*K122))/(1+K122*COS(RADIANS(N122)))</f>
        <v>1.01628615986673</v>
      </c>
      <c r="P122" s="25" t="n">
        <f aca="false">M122-0.00569-0.00478*SIN(RADIANS(125.04-1934.136*G122))</f>
        <v>90.6908527148631</v>
      </c>
      <c r="Q122" s="25" t="n">
        <f aca="false">23+(26+((21.448-G122*(46.815+G122*(0.00059-G122*0.001813))))/60)/60</f>
        <v>23.4366289912774</v>
      </c>
      <c r="R122" s="25" t="n">
        <f aca="false">Q122+0.00256*COS(RADIANS(125.04-1934.136*G122))</f>
        <v>23.4366692952098</v>
      </c>
      <c r="S122" s="25" t="n">
        <f aca="false">DEGREES(ATAN2(COS(RADIANS(P122)),COS(RADIANS(R122))*SIN(RADIANS(P122))))</f>
        <v>90.752965913204</v>
      </c>
      <c r="T122" s="25" t="n">
        <f aca="false">DEGREES(ASIN(SIN(RADIANS(R122))*SIN(RADIANS(P122))))</f>
        <v>23.4348637935938</v>
      </c>
      <c r="U122" s="25" t="n">
        <f aca="false">TAN(RADIANS(R122/2))*TAN(RADIANS(R122/2))</f>
        <v>0.0430246287137458</v>
      </c>
      <c r="V122" s="25" t="n">
        <f aca="false">4*DEGREES(U122*SIN(2*RADIANS(I122))-2*K122*SIN(RADIANS(J122))+4*K122*U122*SIN(RADIANS(J122))*COS(2*RADIANS(I122))-0.5*U122*U122*SIN(4*RADIANS(I122))-1.25*K122*K122*SIN(2*RADIANS(J122)))</f>
        <v>-1.93670302742664</v>
      </c>
      <c r="W122" s="25" t="n">
        <f aca="false">DEGREES(ACOS(COS(RADIANS(90.833))/(COS(RADIANS(dados!$B$4))*COS(RADIANS(T122)))-TAN(RADIANS(dados!$B$4))*TAN(RADIANS(T122))))</f>
        <v>76.5698474638387</v>
      </c>
      <c r="X122" s="27" t="n">
        <f aca="false">(720-4*dados!$B$5-V122+dados!$B$6*60)/1440</f>
        <v>0.518650488213491</v>
      </c>
      <c r="Y122" s="27" t="n">
        <f aca="false">X122-W122*4/1440</f>
        <v>0.305956467480602</v>
      </c>
      <c r="Z122" s="27" t="n">
        <f aca="false">X122+W122*4/1440</f>
        <v>0.731344508946366</v>
      </c>
      <c r="AA122" s="30" t="n">
        <f aca="false">8*W122</f>
        <v>612.558779710709</v>
      </c>
      <c r="AB122" s="25" t="n">
        <f aca="false">MOD(E122*1440+V122+4*dados!$B$5-60*dados!$B$6,1440)</f>
        <v>699.143296972573</v>
      </c>
      <c r="AC122" s="25" t="n">
        <f aca="false">IF(AB122/4&lt;0,AB122/4+180,AB122/4-180)</f>
        <v>-5.21417575685686</v>
      </c>
      <c r="AD122" s="25" t="n">
        <f aca="false">DEGREES(ACOS(SIN(RADIANS(dados!$B$4))*SIN(RADIANS(T122))+COS(RADIANS(dados!$B$4))*COS(RADIANS(T122))*COS(RADIANS(AC122))))</f>
        <v>53.6989055447155</v>
      </c>
      <c r="AE122" s="25" t="n">
        <f aca="false">90-AD122</f>
        <v>36.3010944552846</v>
      </c>
      <c r="AF122" s="25" t="n">
        <f aca="false">IF(AE122&gt;85,0,IF(AE122&gt;5,58.1/TAN(RADIANS(AE122))-0.07/POWER(TAN(RADIANS(AE122)),3)+0.000086/POWER(TAN(RADIANS(AE122)),5),IF(AE122&gt;-0.575,1735+AE122*(-518.2+AE122*(103.4+AE122*(-12.79+AE122*0.711))),-20.772/TAN(RADIANS(AE122)))))/3600</f>
        <v>0.0219206170456269</v>
      </c>
      <c r="AG122" s="25" t="n">
        <f aca="false">AE122+AF122</f>
        <v>36.3230150723302</v>
      </c>
      <c r="AH122" s="25" t="n">
        <f aca="false">IF(AC122&gt;0,MOD(DEGREES(ACOS(((SIN(RADIANS(dados!$B$4))*COS(RADIANS(AD122)))-SIN(RADIANS(T122)))/(COS(RADIANS(dados!$B$4))*SIN(RADIANS(AD122)))))+180,360),MOD(540-DEGREES(ACOS(((SIN(RADIANS(dados!$B$4))*COS(RADIANS(AD122)))-SIN(RADIANS(T122)))/(COS(RADIANS(dados!$B$4))*SIN(RADIANS(AD122))))),360))</f>
        <v>5.93862296401994</v>
      </c>
      <c r="AI122" s="25" t="n">
        <f aca="false">TAN(RADIANS(AG122))</f>
        <v>0.735191649834751</v>
      </c>
      <c r="AJ122" s="25" t="n">
        <f aca="false">dados!$B$20/calculos!AI122</f>
        <v>1.42949406583604</v>
      </c>
      <c r="AK122" s="25" t="n">
        <f aca="false">AJ122*COS(RADIANS(AG122-180))</f>
        <v>-1.15172966310913</v>
      </c>
      <c r="AL122" s="25" t="n">
        <f aca="false">ABS(AK122)</f>
        <v>1.15172966310913</v>
      </c>
      <c r="AM122" s="25" t="n">
        <f aca="false">IF((E122&gt;Y122)*AND(E122&lt;Z122),AL122,0)</f>
        <v>1.15172966310913</v>
      </c>
      <c r="AN122" s="21" t="n">
        <f aca="false">E122</f>
        <v>0.504166666666667</v>
      </c>
    </row>
    <row r="123" s="25" customFormat="true" ht="15" hidden="false" customHeight="false" outlineLevel="0" collapsed="false">
      <c r="D123" s="26" t="n">
        <f aca="false">dados!$B$7</f>
        <v>44003</v>
      </c>
      <c r="E123" s="27" t="n">
        <f aca="false">E122+0.1/24</f>
        <v>0.508333333333333</v>
      </c>
      <c r="F123" s="28" t="n">
        <f aca="false">D123+2415018.5+E123-dados!$B$6/24</f>
        <v>2459022.13333333</v>
      </c>
      <c r="G123" s="29" t="n">
        <f aca="false">(F123-2451545)/36525</f>
        <v>0.204712753821583</v>
      </c>
      <c r="I123" s="25" t="n">
        <f aca="false">MOD(280.46646+G123*(36000.76983 + G123*0.0003032),360)</f>
        <v>90.2832043025428</v>
      </c>
      <c r="J123" s="25" t="n">
        <f aca="false">357.52911+G123*(35999.05029 - 0.0001537*G123)</f>
        <v>7726.99382338639</v>
      </c>
      <c r="K123" s="25" t="n">
        <f aca="false">0.016708634-G123*(0.000042037+0.0000001267*G123)</f>
        <v>0.0167000231803112</v>
      </c>
      <c r="L123" s="25" t="n">
        <f aca="false">SIN(RADIANS(J123))*(1.914602-G123*(0.004817+0.000014*G123))+SIN(RADIANS(2*J123))*(0.019993-0.000101*G123)+SIN(RADIANS(3*J123))*0.000289</f>
        <v>0.42209356983077</v>
      </c>
      <c r="M123" s="25" t="n">
        <f aca="false">I123+L123</f>
        <v>90.7052978723736</v>
      </c>
      <c r="N123" s="25" t="n">
        <f aca="false">J123+L123</f>
        <v>7727.41591695622</v>
      </c>
      <c r="O123" s="25" t="n">
        <f aca="false">(1.000001018*(1-K123*K123))/(1+K123*COS(RADIANS(N123)))</f>
        <v>1.01628642072599</v>
      </c>
      <c r="P123" s="25" t="n">
        <f aca="false">M123-0.00569-0.00478*SIN(RADIANS(125.04-1934.136*G123))</f>
        <v>90.6948284650971</v>
      </c>
      <c r="Q123" s="25" t="n">
        <f aca="false">23+(26+((21.448-G123*(46.815+G123*(0.00059-G123*0.001813))))/60)/60</f>
        <v>23.4366289897939</v>
      </c>
      <c r="R123" s="25" t="n">
        <f aca="false">Q123+0.00256*COS(RADIANS(125.04-1934.136*G123))</f>
        <v>23.4366693035835</v>
      </c>
      <c r="S123" s="25" t="n">
        <f aca="false">DEGREES(ATAN2(COS(RADIANS(P123)),COS(RADIANS(R123))*SIN(RADIANS(P123))))</f>
        <v>90.7572990357079</v>
      </c>
      <c r="T123" s="25" t="n">
        <f aca="false">DEGREES(ASIN(SIN(RADIANS(R123))*SIN(RADIANS(P123))))</f>
        <v>23.4348429618074</v>
      </c>
      <c r="U123" s="25" t="n">
        <f aca="false">TAN(RADIANS(R123/2))*TAN(RADIANS(R123/2))</f>
        <v>0.0430246287453644</v>
      </c>
      <c r="V123" s="25" t="n">
        <f aca="false">4*DEGREES(U123*SIN(2*RADIANS(I123))-2*K123*SIN(RADIANS(J123))+4*K123*U123*SIN(RADIANS(J123))*COS(2*RADIANS(I123))-0.5*U123*U123*SIN(4*RADIANS(I123))-1.25*K123*K123*SIN(2*RADIANS(J123)))</f>
        <v>-1.93760685070077</v>
      </c>
      <c r="W123" s="25" t="n">
        <f aca="false">DEGREES(ACOS(COS(RADIANS(90.833))/(COS(RADIANS(dados!$B$4))*COS(RADIANS(T123)))-TAN(RADIANS(dados!$B$4))*TAN(RADIANS(T123))))</f>
        <v>76.5698620003943</v>
      </c>
      <c r="X123" s="27" t="n">
        <f aca="false">(720-4*dados!$B$5-V123+dados!$B$6*60)/1440</f>
        <v>0.518651115868542</v>
      </c>
      <c r="Y123" s="27" t="n">
        <f aca="false">X123-W123*4/1440</f>
        <v>0.305957054756331</v>
      </c>
      <c r="Z123" s="27" t="n">
        <f aca="false">X123+W123*4/1440</f>
        <v>0.731345176980741</v>
      </c>
      <c r="AA123" s="30" t="n">
        <f aca="false">8*W123</f>
        <v>612.558896003154</v>
      </c>
      <c r="AB123" s="25" t="n">
        <f aca="false">MOD(E123*1440+V123+4*dados!$B$5-60*dados!$B$6,1440)</f>
        <v>705.142393149299</v>
      </c>
      <c r="AC123" s="25" t="n">
        <f aca="false">IF(AB123/4&lt;0,AB123/4+180,AB123/4-180)</f>
        <v>-3.71440171267537</v>
      </c>
      <c r="AD123" s="25" t="n">
        <f aca="false">DEGREES(ACOS(SIN(RADIANS(dados!$B$4))*SIN(RADIANS(T123))+COS(RADIANS(dados!$B$4))*COS(RADIANS(T123))*COS(RADIANS(AC123))))</f>
        <v>53.5837396177954</v>
      </c>
      <c r="AE123" s="25" t="n">
        <f aca="false">90-AD123</f>
        <v>36.4162603822046</v>
      </c>
      <c r="AF123" s="25" t="n">
        <f aca="false">IF(AE123&gt;85,0,IF(AE123&gt;5,58.1/TAN(RADIANS(AE123))-0.07/POWER(TAN(RADIANS(AE123)),3)+0.000086/POWER(TAN(RADIANS(AE123)),5),IF(AE123&gt;-0.575,1735+AE123*(-518.2+AE123*(103.4+AE123*(-12.79+AE123*0.711))),-20.772/TAN(RADIANS(AE123)))))/3600</f>
        <v>0.0218289299497916</v>
      </c>
      <c r="AG123" s="25" t="n">
        <f aca="false">AE123+AF123</f>
        <v>36.4380893121544</v>
      </c>
      <c r="AH123" s="25" t="n">
        <f aca="false">IF(AC123&gt;0,MOD(DEGREES(ACOS(((SIN(RADIANS(dados!$B$4))*COS(RADIANS(AD123)))-SIN(RADIANS(T123)))/(COS(RADIANS(dados!$B$4))*SIN(RADIANS(AD123)))))+180,360),MOD(540-DEGREES(ACOS(((SIN(RADIANS(dados!$B$4))*COS(RADIANS(AD123)))-SIN(RADIANS(T123)))/(COS(RADIANS(dados!$B$4))*SIN(RADIANS(AD123))))),360))</f>
        <v>4.23589151351587</v>
      </c>
      <c r="AI123" s="25" t="n">
        <f aca="false">TAN(RADIANS(AG123))</f>
        <v>0.738290220600476</v>
      </c>
      <c r="AJ123" s="25" t="n">
        <f aca="false">dados!$B$20/calculos!AI123</f>
        <v>1.42349454369883</v>
      </c>
      <c r="AK123" s="25" t="n">
        <f aca="false">AJ123*COS(RADIANS(AG123-180))</f>
        <v>-1.14520011371299</v>
      </c>
      <c r="AL123" s="25" t="n">
        <f aca="false">ABS(AK123)</f>
        <v>1.14520011371299</v>
      </c>
      <c r="AM123" s="25" t="n">
        <f aca="false">IF((E123&gt;Y123)*AND(E123&lt;Z123),AL123,0)</f>
        <v>1.14520011371299</v>
      </c>
      <c r="AN123" s="21" t="n">
        <f aca="false">E123</f>
        <v>0.508333333333333</v>
      </c>
    </row>
    <row r="124" s="25" customFormat="true" ht="15" hidden="false" customHeight="false" outlineLevel="0" collapsed="false">
      <c r="D124" s="26" t="n">
        <f aca="false">dados!$B$7</f>
        <v>44003</v>
      </c>
      <c r="E124" s="27" t="n">
        <f aca="false">E123+0.1/24</f>
        <v>0.5125</v>
      </c>
      <c r="F124" s="28" t="n">
        <f aca="false">D124+2415018.5+E124-dados!$B$6/24</f>
        <v>2459022.1375</v>
      </c>
      <c r="G124" s="29" t="n">
        <f aca="false">(F124-2451545)/36525</f>
        <v>0.204712867898705</v>
      </c>
      <c r="I124" s="25" t="n">
        <f aca="false">MOD(280.46646+G124*(36000.76983 + G124*0.0003032),360)</f>
        <v>90.2873111667705</v>
      </c>
      <c r="J124" s="25" t="n">
        <f aca="false">357.52911+G124*(35999.05029 - 0.0001537*G124)</f>
        <v>7726.99793005443</v>
      </c>
      <c r="K124" s="25" t="n">
        <f aca="false">0.016708634-G124*(0.000042037+0.0000001267*G124)</f>
        <v>0.0167000231755098</v>
      </c>
      <c r="L124" s="25" t="n">
        <f aca="false">SIN(RADIANS(J124))*(1.914602-G124*(0.004817+0.000014*G124))+SIN(RADIANS(2*J124))*(0.019993-0.000101*G124)+SIN(RADIANS(3*J124))*0.000289</f>
        <v>0.421962453948425</v>
      </c>
      <c r="M124" s="25" t="n">
        <f aca="false">I124+L124</f>
        <v>90.7092736207189</v>
      </c>
      <c r="N124" s="25" t="n">
        <f aca="false">J124+L124</f>
        <v>7727.41989250838</v>
      </c>
      <c r="O124" s="25" t="n">
        <f aca="false">(1.000001018*(1-K124*K124))/(1+K124*COS(RADIANS(N124)))</f>
        <v>1.01628668150422</v>
      </c>
      <c r="P124" s="25" t="n">
        <f aca="false">M124-0.00569-0.00478*SIN(RADIANS(125.04-1934.136*G124))</f>
        <v>90.6988042137323</v>
      </c>
      <c r="Q124" s="25" t="n">
        <f aca="false">23+(26+((21.448-G124*(46.815+G124*(0.00059-G124*0.001813))))/60)/60</f>
        <v>23.4366289883105</v>
      </c>
      <c r="R124" s="25" t="n">
        <f aca="false">Q124+0.00256*COS(RADIANS(125.04-1934.136*G124))</f>
        <v>23.4366693119571</v>
      </c>
      <c r="S124" s="25" t="n">
        <f aca="false">DEGREES(ATAN2(COS(RADIANS(P124)),COS(RADIANS(R124))*SIN(RADIANS(P124))))</f>
        <v>90.7616321550995</v>
      </c>
      <c r="T124" s="25" t="n">
        <f aca="false">DEGREES(ASIN(SIN(RADIANS(R124))*SIN(RADIANS(P124))))</f>
        <v>23.4348220104509</v>
      </c>
      <c r="U124" s="25" t="n">
        <f aca="false">TAN(RADIANS(R124/2))*TAN(RADIANS(R124/2))</f>
        <v>0.0430246287769831</v>
      </c>
      <c r="V124" s="25" t="n">
        <f aca="false">4*DEGREES(U124*SIN(2*RADIANS(I124))-2*K124*SIN(RADIANS(J124))+4*K124*U124*SIN(RADIANS(J124))*COS(2*RADIANS(I124))-0.5*U124*U124*SIN(4*RADIANS(I124))-1.25*K124*K124*SIN(2*RADIANS(J124)))</f>
        <v>-1.93851065992206</v>
      </c>
      <c r="W124" s="25" t="n">
        <f aca="false">DEGREES(ACOS(COS(RADIANS(90.833))/(COS(RADIANS(dados!$B$4))*COS(RADIANS(T124)))-TAN(RADIANS(dados!$B$4))*TAN(RADIANS(T124))))</f>
        <v>76.5698766203813</v>
      </c>
      <c r="X124" s="27" t="n">
        <f aca="false">(720-4*dados!$B$5-V124+dados!$B$6*60)/1440</f>
        <v>0.518651743513835</v>
      </c>
      <c r="Y124" s="27" t="n">
        <f aca="false">X124-W124*4/1440</f>
        <v>0.305957641790544</v>
      </c>
      <c r="Z124" s="27" t="n">
        <f aca="false">X124+W124*4/1440</f>
        <v>0.731345845237107</v>
      </c>
      <c r="AA124" s="30" t="n">
        <f aca="false">8*W124</f>
        <v>612.559012963051</v>
      </c>
      <c r="AB124" s="25" t="n">
        <f aca="false">MOD(E124*1440+V124+4*dados!$B$5-60*dados!$B$6,1440)</f>
        <v>711.141489340077</v>
      </c>
      <c r="AC124" s="25" t="n">
        <f aca="false">IF(AB124/4&lt;0,AB124/4+180,AB124/4-180)</f>
        <v>-2.21462766498073</v>
      </c>
      <c r="AD124" s="25" t="n">
        <f aca="false">DEGREES(ACOS(SIN(RADIANS(dados!$B$4))*SIN(RADIANS(T124))+COS(RADIANS(dados!$B$4))*COS(RADIANS(T124))*COS(RADIANS(AC124))))</f>
        <v>53.5071186896847</v>
      </c>
      <c r="AE124" s="25" t="n">
        <f aca="false">90-AD124</f>
        <v>36.4928813103153</v>
      </c>
      <c r="AF124" s="25" t="n">
        <f aca="false">IF(AE124&gt;85,0,IF(AE124&gt;5,58.1/TAN(RADIANS(AE124))-0.07/POWER(TAN(RADIANS(AE124)),3)+0.000086/POWER(TAN(RADIANS(AE124)),5),IF(AE124&gt;-0.575,1735+AE124*(-518.2+AE124*(103.4+AE124*(-12.79+AE124*0.711))),-20.772/TAN(RADIANS(AE124)))))/3600</f>
        <v>0.0217682032049309</v>
      </c>
      <c r="AG124" s="25" t="n">
        <f aca="false">AE124+AF124</f>
        <v>36.5146495135203</v>
      </c>
      <c r="AH124" s="25" t="n">
        <f aca="false">IF(AC124&gt;0,MOD(DEGREES(ACOS(((SIN(RADIANS(dados!$B$4))*COS(RADIANS(AD124)))-SIN(RADIANS(T124)))/(COS(RADIANS(dados!$B$4))*SIN(RADIANS(AD124)))))+180,360),MOD(540-DEGREES(ACOS(((SIN(RADIANS(dados!$B$4))*COS(RADIANS(AD124)))-SIN(RADIANS(T124)))/(COS(RADIANS(dados!$B$4))*SIN(RADIANS(AD124))))),360))</f>
        <v>2.52770905220126</v>
      </c>
      <c r="AI124" s="25" t="n">
        <f aca="false">TAN(RADIANS(AG124))</f>
        <v>0.740356829024519</v>
      </c>
      <c r="AJ124" s="25" t="n">
        <f aca="false">dados!$B$20/calculos!AI124</f>
        <v>1.4195210464604</v>
      </c>
      <c r="AK124" s="25" t="n">
        <f aca="false">AJ124*COS(RADIANS(AG124-180))</f>
        <v>-1.14087580594551</v>
      </c>
      <c r="AL124" s="25" t="n">
        <f aca="false">ABS(AK124)</f>
        <v>1.14087580594551</v>
      </c>
      <c r="AM124" s="25" t="n">
        <f aca="false">IF((E124&gt;Y124)*AND(E124&lt;Z124),AL124,0)</f>
        <v>1.14087580594551</v>
      </c>
      <c r="AN124" s="21" t="n">
        <f aca="false">E124</f>
        <v>0.5125</v>
      </c>
    </row>
    <row r="125" s="25" customFormat="true" ht="15" hidden="false" customHeight="false" outlineLevel="0" collapsed="false">
      <c r="D125" s="26" t="n">
        <f aca="false">dados!$B$7</f>
        <v>44003</v>
      </c>
      <c r="E125" s="27" t="n">
        <f aca="false">E124+0.1/24</f>
        <v>0.516666666666667</v>
      </c>
      <c r="F125" s="28" t="n">
        <f aca="false">D125+2415018.5+E125-dados!$B$6/24</f>
        <v>2459022.14166667</v>
      </c>
      <c r="G125" s="29" t="n">
        <f aca="false">(F125-2451545)/36525</f>
        <v>0.204712981975814</v>
      </c>
      <c r="I125" s="25" t="n">
        <f aca="false">MOD(280.46646+G125*(36000.76983 + G125*0.0003032),360)</f>
        <v>90.2914180305406</v>
      </c>
      <c r="J125" s="25" t="n">
        <f aca="false">357.52911+G125*(35999.05029 - 0.0001537*G125)</f>
        <v>7727.00203672202</v>
      </c>
      <c r="K125" s="25" t="n">
        <f aca="false">0.016708634-G125*(0.000042037+0.0000001267*G125)</f>
        <v>0.0167000231707085</v>
      </c>
      <c r="L125" s="25" t="n">
        <f aca="false">SIN(RADIANS(J125))*(1.914602-G125*(0.004817+0.000014*G125))+SIN(RADIANS(2*J125))*(0.019993-0.000101*G125)+SIN(RADIANS(3*J125))*0.000289</f>
        <v>0.421831336040552</v>
      </c>
      <c r="M125" s="25" t="n">
        <f aca="false">I125+L125</f>
        <v>90.7132493665812</v>
      </c>
      <c r="N125" s="25" t="n">
        <f aca="false">J125+L125</f>
        <v>7727.42386805806</v>
      </c>
      <c r="O125" s="25" t="n">
        <f aca="false">(1.000001018*(1-K125*K125))/(1+K125*COS(RADIANS(N125)))</f>
        <v>1.01628694220134</v>
      </c>
      <c r="P125" s="25" t="n">
        <f aca="false">M125-0.00569-0.00478*SIN(RADIANS(125.04-1934.136*G125))</f>
        <v>90.7027799598846</v>
      </c>
      <c r="Q125" s="25" t="n">
        <f aca="false">23+(26+((21.448-G125*(46.815+G125*(0.00059-G125*0.001813))))/60)/60</f>
        <v>23.436628986827</v>
      </c>
      <c r="R125" s="25" t="n">
        <f aca="false">Q125+0.00256*COS(RADIANS(125.04-1934.136*G125))</f>
        <v>23.4366693203307</v>
      </c>
      <c r="S125" s="25" t="n">
        <f aca="false">DEGREES(ATAN2(COS(RADIANS(P125)),COS(RADIANS(R125))*SIN(RADIANS(P125))))</f>
        <v>90.7659652704074</v>
      </c>
      <c r="T125" s="25" t="n">
        <f aca="false">DEGREES(ASIN(SIN(RADIANS(R125))*SIN(RADIANS(P125))))</f>
        <v>23.4348009395293</v>
      </c>
      <c r="U125" s="25" t="n">
        <f aca="false">TAN(RADIANS(R125/2))*TAN(RADIANS(R125/2))</f>
        <v>0.0430246288086018</v>
      </c>
      <c r="V125" s="25" t="n">
        <f aca="false">4*DEGREES(U125*SIN(2*RADIANS(I125))-2*K125*SIN(RADIANS(J125))+4*K125*U125*SIN(RADIANS(J125))*COS(2*RADIANS(I125))-0.5*U125*U125*SIN(4*RADIANS(I125))-1.25*K125*K125*SIN(2*RADIANS(J125)))</f>
        <v>-1.93941445486132</v>
      </c>
      <c r="W125" s="25" t="n">
        <f aca="false">DEGREES(ACOS(COS(RADIANS(90.833))/(COS(RADIANS(dados!$B$4))*COS(RADIANS(T125)))-TAN(RADIANS(dados!$B$4))*TAN(RADIANS(T125))))</f>
        <v>76.5698913237963</v>
      </c>
      <c r="X125" s="27" t="n">
        <f aca="false">(720-4*dados!$B$5-V125+dados!$B$6*60)/1440</f>
        <v>0.518652371149209</v>
      </c>
      <c r="Y125" s="27" t="n">
        <f aca="false">X125-W125*4/1440</f>
        <v>0.305958228583102</v>
      </c>
      <c r="Z125" s="27" t="n">
        <f aca="false">X125+W125*4/1440</f>
        <v>0.731346513715301</v>
      </c>
      <c r="AA125" s="30" t="n">
        <f aca="false">8*W125</f>
        <v>612.55913059037</v>
      </c>
      <c r="AB125" s="25" t="n">
        <f aca="false">MOD(E125*1440+V125+4*dados!$B$5-60*dados!$B$6,1440)</f>
        <v>717.140585545138</v>
      </c>
      <c r="AC125" s="25" t="n">
        <f aca="false">IF(AB125/4&lt;0,AB125/4+180,AB125/4-180)</f>
        <v>-0.714853613715548</v>
      </c>
      <c r="AD125" s="25" t="n">
        <f aca="false">DEGREES(ACOS(SIN(RADIANS(dados!$B$4))*SIN(RADIANS(T125))+COS(RADIANS(dados!$B$4))*COS(RADIANS(T125))*COS(RADIANS(AC125))))</f>
        <v>53.4692094717982</v>
      </c>
      <c r="AE125" s="25" t="n">
        <f aca="false">90-AD125</f>
        <v>36.5307905282019</v>
      </c>
      <c r="AF125" s="25" t="n">
        <f aca="false">IF(AE125&gt;85,0,IF(AE125&gt;5,58.1/TAN(RADIANS(AE125))-0.07/POWER(TAN(RADIANS(AE125)),3)+0.000086/POWER(TAN(RADIANS(AE125)),5),IF(AE125&gt;-0.575,1735+AE125*(-518.2+AE125*(103.4+AE125*(-12.79+AE125*0.711))),-20.772/TAN(RADIANS(AE125)))))/3600</f>
        <v>0.0217382381431778</v>
      </c>
      <c r="AG125" s="25" t="n">
        <f aca="false">AE125+AF125</f>
        <v>36.552528766345</v>
      </c>
      <c r="AH125" s="25" t="n">
        <f aca="false">IF(AC125&gt;0,MOD(DEGREES(ACOS(((SIN(RADIANS(dados!$B$4))*COS(RADIANS(AD125)))-SIN(RADIANS(T125)))/(COS(RADIANS(dados!$B$4))*SIN(RADIANS(AD125)))))+180,360),MOD(540-DEGREES(ACOS(((SIN(RADIANS(dados!$B$4))*COS(RADIANS(AD125)))-SIN(RADIANS(T125)))/(COS(RADIANS(dados!$B$4))*SIN(RADIANS(AD125))))),360))</f>
        <v>0.816257057418966</v>
      </c>
      <c r="AI125" s="25" t="n">
        <f aca="false">TAN(RADIANS(AG125))</f>
        <v>0.741380825328571</v>
      </c>
      <c r="AJ125" s="25" t="n">
        <f aca="false">dados!$B$20/calculos!AI125</f>
        <v>1.41756040186933</v>
      </c>
      <c r="AK125" s="25" t="n">
        <f aca="false">AJ125*COS(RADIANS(AG125-180))</f>
        <v>-1.1387421324405</v>
      </c>
      <c r="AL125" s="25" t="n">
        <f aca="false">ABS(AK125)</f>
        <v>1.1387421324405</v>
      </c>
      <c r="AM125" s="25" t="n">
        <f aca="false">IF((E125&gt;Y125)*AND(E125&lt;Z125),AL125,0)</f>
        <v>1.1387421324405</v>
      </c>
      <c r="AN125" s="21" t="n">
        <f aca="false">E125</f>
        <v>0.516666666666667</v>
      </c>
    </row>
    <row r="126" s="25" customFormat="true" ht="15" hidden="false" customHeight="false" outlineLevel="0" collapsed="false">
      <c r="D126" s="26" t="n">
        <f aca="false">dados!$B$7</f>
        <v>44003</v>
      </c>
      <c r="E126" s="27" t="n">
        <f aca="false">E125+0.1/24</f>
        <v>0.520833333333333</v>
      </c>
      <c r="F126" s="28" t="n">
        <f aca="false">D126+2415018.5+E126-dados!$B$6/24</f>
        <v>2459022.14583333</v>
      </c>
      <c r="G126" s="29" t="n">
        <f aca="false">(F126-2451545)/36525</f>
        <v>0.204713096052936</v>
      </c>
      <c r="I126" s="25" t="n">
        <f aca="false">MOD(280.46646+G126*(36000.76983 + G126*0.0003032),360)</f>
        <v>90.2955248947701</v>
      </c>
      <c r="J126" s="25" t="n">
        <f aca="false">357.52911+G126*(35999.05029 - 0.0001537*G126)</f>
        <v>7727.00614339007</v>
      </c>
      <c r="K126" s="25" t="n">
        <f aca="false">0.016708634-G126*(0.000042037+0.0000001267*G126)</f>
        <v>0.0167000231659071</v>
      </c>
      <c r="L126" s="25" t="n">
        <f aca="false">SIN(RADIANS(J126))*(1.914602-G126*(0.004817+0.000014*G126))+SIN(RADIANS(2*J126))*(0.019993-0.000101*G126)+SIN(RADIANS(3*J126))*0.000289</f>
        <v>0.421700216078464</v>
      </c>
      <c r="M126" s="25" t="n">
        <f aca="false">I126+L126</f>
        <v>90.7172251108486</v>
      </c>
      <c r="N126" s="25" t="n">
        <f aca="false">J126+L126</f>
        <v>7727.42784360615</v>
      </c>
      <c r="O126" s="25" t="n">
        <f aca="false">(1.000001018*(1-K126*K126))/(1+K126*COS(RADIANS(N126)))</f>
        <v>1.01628720281741</v>
      </c>
      <c r="P126" s="25" t="n">
        <f aca="false">M126-0.00569-0.00478*SIN(RADIANS(125.04-1934.136*G126))</f>
        <v>90.706755704442</v>
      </c>
      <c r="Q126" s="25" t="n">
        <f aca="false">23+(26+((21.448-G126*(46.815+G126*(0.00059-G126*0.001813))))/60)/60</f>
        <v>23.4366289853435</v>
      </c>
      <c r="R126" s="25" t="n">
        <f aca="false">Q126+0.00256*COS(RADIANS(125.04-1934.136*G126))</f>
        <v>23.4366693287043</v>
      </c>
      <c r="S126" s="25" t="n">
        <f aca="false">DEGREES(ATAN2(COS(RADIANS(P126)),COS(RADIANS(R126))*SIN(RADIANS(P126))))</f>
        <v>90.7702983825918</v>
      </c>
      <c r="T126" s="25" t="n">
        <f aca="false">DEGREES(ASIN(SIN(RADIANS(R126))*SIN(RADIANS(P126))))</f>
        <v>23.4347797490381</v>
      </c>
      <c r="U126" s="25" t="n">
        <f aca="false">TAN(RADIANS(R126/2))*TAN(RADIANS(R126/2))</f>
        <v>0.0430246288402204</v>
      </c>
      <c r="V126" s="25" t="n">
        <f aca="false">4*DEGREES(U126*SIN(2*RADIANS(I126))-2*K126*SIN(RADIANS(J126))+4*K126*U126*SIN(RADIANS(J126))*COS(2*RADIANS(I126))-0.5*U126*U126*SIN(4*RADIANS(I126))-1.25*K126*K126*SIN(2*RADIANS(J126)))</f>
        <v>-1.94031823569161</v>
      </c>
      <c r="W126" s="25" t="n">
        <f aca="false">DEGREES(ACOS(COS(RADIANS(90.833))/(COS(RADIANS(dados!$B$4))*COS(RADIANS(T126)))-TAN(RADIANS(dados!$B$4))*TAN(RADIANS(T126))))</f>
        <v>76.5699061106421</v>
      </c>
      <c r="X126" s="27" t="n">
        <f aca="false">(720-4*dados!$B$5-V126+dados!$B$6*60)/1440</f>
        <v>0.518652998774786</v>
      </c>
      <c r="Y126" s="27" t="n">
        <f aca="false">X126-W126*4/1440</f>
        <v>0.305958815134109</v>
      </c>
      <c r="Z126" s="27" t="n">
        <f aca="false">X126+W126*4/1440</f>
        <v>0.731347182415452</v>
      </c>
      <c r="AA126" s="30" t="n">
        <f aca="false">8*W126</f>
        <v>612.559248885136</v>
      </c>
      <c r="AB126" s="25" t="n">
        <f aca="false">MOD(E126*1440+V126+4*dados!$B$5-60*dados!$B$6,1440)</f>
        <v>723.139681764308</v>
      </c>
      <c r="AC126" s="25" t="n">
        <f aca="false">IF(AB126/4&lt;0,AB126/4+180,AB126/4-180)</f>
        <v>0.784920441076878</v>
      </c>
      <c r="AD126" s="25" t="n">
        <f aca="false">DEGREES(ACOS(SIN(RADIANS(dados!$B$4))*SIN(RADIANS(T126))+COS(RADIANS(dados!$B$4))*COS(RADIANS(T126))*COS(RADIANS(AC126))))</f>
        <v>53.470094801474</v>
      </c>
      <c r="AE126" s="25" t="n">
        <f aca="false">90-AD126</f>
        <v>36.529905198526</v>
      </c>
      <c r="AF126" s="25" t="n">
        <f aca="false">IF(AE126&gt;85,0,IF(AE126&gt;5,58.1/TAN(RADIANS(AE126))-0.07/POWER(TAN(RADIANS(AE126)),3)+0.000086/POWER(TAN(RADIANS(AE126)),5),IF(AE126&gt;-0.575,1735+AE126*(-518.2+AE126*(103.4+AE126*(-12.79+AE126*0.711))),-20.772/TAN(RADIANS(AE126)))))/3600</f>
        <v>0.021738937341169</v>
      </c>
      <c r="AG126" s="25" t="n">
        <f aca="false">AE126+AF126</f>
        <v>36.5516441358672</v>
      </c>
      <c r="AH126" s="25" t="n">
        <f aca="false">IF(AC126&gt;0,MOD(DEGREES(ACOS(((SIN(RADIANS(dados!$B$4))*COS(RADIANS(AD126)))-SIN(RADIANS(T126)))/(COS(RADIANS(dados!$B$4))*SIN(RADIANS(AD126)))))+180,360),MOD(540-DEGREES(ACOS(((SIN(RADIANS(dados!$B$4))*COS(RADIANS(AD126)))-SIN(RADIANS(T126)))/(COS(RADIANS(dados!$B$4))*SIN(RADIANS(AD126))))),360))</f>
        <v>359.103745656013</v>
      </c>
      <c r="AI126" s="25" t="n">
        <f aca="false">TAN(RADIANS(AG126))</f>
        <v>0.741356899517906</v>
      </c>
      <c r="AJ126" s="25" t="n">
        <f aca="false">dados!$B$20/calculos!AI126</f>
        <v>1.41760615079512</v>
      </c>
      <c r="AK126" s="25" t="n">
        <f aca="false">AJ126*COS(RADIANS(AG126-180))</f>
        <v>-1.13879191819843</v>
      </c>
      <c r="AL126" s="25" t="n">
        <f aca="false">ABS(AK126)</f>
        <v>1.13879191819843</v>
      </c>
      <c r="AM126" s="25" t="n">
        <f aca="false">IF((E126&gt;Y126)*AND(E126&lt;Z126),AL126,0)</f>
        <v>1.13879191819843</v>
      </c>
      <c r="AN126" s="21" t="n">
        <f aca="false">E126</f>
        <v>0.520833333333333</v>
      </c>
    </row>
    <row r="127" s="25" customFormat="true" ht="15" hidden="false" customHeight="false" outlineLevel="0" collapsed="false">
      <c r="D127" s="26" t="n">
        <f aca="false">dados!$B$7</f>
        <v>44003</v>
      </c>
      <c r="E127" s="27" t="n">
        <f aca="false">E126+0.1/24</f>
        <v>0.525</v>
      </c>
      <c r="F127" s="28" t="n">
        <f aca="false">D127+2415018.5+E127-dados!$B$6/24</f>
        <v>2459022.15</v>
      </c>
      <c r="G127" s="29" t="n">
        <f aca="false">(F127-2451545)/36525</f>
        <v>0.204713210130045</v>
      </c>
      <c r="I127" s="25" t="n">
        <f aca="false">MOD(280.46646+G127*(36000.76983 + G127*0.0003032),360)</f>
        <v>90.2996317585412</v>
      </c>
      <c r="J127" s="25" t="n">
        <f aca="false">357.52911+G127*(35999.05029 - 0.0001537*G127)</f>
        <v>7727.01025005766</v>
      </c>
      <c r="K127" s="25" t="n">
        <f aca="false">0.016708634-G127*(0.000042037+0.0000001267*G127)</f>
        <v>0.0167000231611057</v>
      </c>
      <c r="L127" s="25" t="n">
        <f aca="false">SIN(RADIANS(J127))*(1.914602-G127*(0.004817+0.000014*G127))+SIN(RADIANS(2*J127))*(0.019993-0.000101*G127)+SIN(RADIANS(3*J127))*0.000289</f>
        <v>0.42156909409207</v>
      </c>
      <c r="M127" s="25" t="n">
        <f aca="false">I127+L127</f>
        <v>90.7212008526333</v>
      </c>
      <c r="N127" s="25" t="n">
        <f aca="false">J127+L127</f>
        <v>7727.43181915175</v>
      </c>
      <c r="O127" s="25" t="n">
        <f aca="false">(1.000001018*(1-K127*K127))/(1+K127*COS(RADIANS(N127)))</f>
        <v>1.01628746335239</v>
      </c>
      <c r="P127" s="25" t="n">
        <f aca="false">M127-0.00569-0.00478*SIN(RADIANS(125.04-1934.136*G127))</f>
        <v>90.7107314465168</v>
      </c>
      <c r="Q127" s="25" t="n">
        <f aca="false">23+(26+((21.448-G127*(46.815+G127*(0.00059-G127*0.001813))))/60)/60</f>
        <v>23.43662898386</v>
      </c>
      <c r="R127" s="25" t="n">
        <f aca="false">Q127+0.00256*COS(RADIANS(125.04-1934.136*G127))</f>
        <v>23.4366693370779</v>
      </c>
      <c r="S127" s="25" t="n">
        <f aca="false">DEGREES(ATAN2(COS(RADIANS(P127)),COS(RADIANS(R127))*SIN(RADIANS(P127))))</f>
        <v>90.7746314906771</v>
      </c>
      <c r="T127" s="25" t="n">
        <f aca="false">DEGREES(ASIN(SIN(RADIANS(R127))*SIN(RADIANS(P127))))</f>
        <v>23.4347584389825</v>
      </c>
      <c r="U127" s="25" t="n">
        <f aca="false">TAN(RADIANS(R127/2))*TAN(RADIANS(R127/2))</f>
        <v>0.0430246288718391</v>
      </c>
      <c r="V127" s="25" t="n">
        <f aca="false">4*DEGREES(U127*SIN(2*RADIANS(I127))-2*K127*SIN(RADIANS(J127))+4*K127*U127*SIN(RADIANS(J127))*COS(2*RADIANS(I127))-0.5*U127*U127*SIN(4*RADIANS(I127))-1.25*K127*K127*SIN(2*RADIANS(J127)))</f>
        <v>-1.94122200218246</v>
      </c>
      <c r="W127" s="25" t="n">
        <f aca="false">DEGREES(ACOS(COS(RADIANS(90.833))/(COS(RADIANS(dados!$B$4))*COS(RADIANS(T127)))-TAN(RADIANS(dados!$B$4))*TAN(RADIANS(T127))))</f>
        <v>76.569920980915</v>
      </c>
      <c r="X127" s="27" t="n">
        <f aca="false">(720-4*dados!$B$5-V127+dados!$B$6*60)/1440</f>
        <v>0.518653626390405</v>
      </c>
      <c r="Y127" s="27" t="n">
        <f aca="false">X127-W127*4/1440</f>
        <v>0.305959401443414</v>
      </c>
      <c r="Z127" s="27" t="n">
        <f aca="false">X127+W127*4/1440</f>
        <v>0.731347851337384</v>
      </c>
      <c r="AA127" s="30" t="n">
        <f aca="false">8*W127</f>
        <v>612.55936784732</v>
      </c>
      <c r="AB127" s="25" t="n">
        <f aca="false">MOD(E127*1440+V127+4*dados!$B$5-60*dados!$B$6,1440)</f>
        <v>729.138777997817</v>
      </c>
      <c r="AC127" s="25" t="n">
        <f aca="false">IF(AB127/4&lt;0,AB127/4+180,AB127/4-180)</f>
        <v>2.28469449945416</v>
      </c>
      <c r="AD127" s="25" t="n">
        <f aca="false">DEGREES(ACOS(SIN(RADIANS(dados!$B$4))*SIN(RADIANS(T127))+COS(RADIANS(dados!$B$4))*COS(RADIANS(T127))*COS(RADIANS(AC127))))</f>
        <v>53.50977274599</v>
      </c>
      <c r="AE127" s="25" t="n">
        <f aca="false">90-AD127</f>
        <v>36.49022725401</v>
      </c>
      <c r="AF127" s="25" t="n">
        <f aca="false">IF(AE127&gt;85,0,IF(AE127&gt;5,58.1/TAN(RADIANS(AE127))-0.07/POWER(TAN(RADIANS(AE127)),3)+0.000086/POWER(TAN(RADIANS(AE127)),5),IF(AE127&gt;-0.575,1735+AE127*(-518.2+AE127*(103.4+AE127*(-12.79+AE127*0.711))),-20.772/TAN(RADIANS(AE127)))))/3600</f>
        <v>0.0217703030711785</v>
      </c>
      <c r="AG127" s="25" t="n">
        <f aca="false">AE127+AF127</f>
        <v>36.5119975570811</v>
      </c>
      <c r="AH127" s="25" t="n">
        <f aca="false">IF(AC127&gt;0,MOD(DEGREES(ACOS(((SIN(RADIANS(dados!$B$4))*COS(RADIANS(AD127)))-SIN(RADIANS(T127)))/(COS(RADIANS(dados!$B$4))*SIN(RADIANS(AD127)))))+180,360),MOD(540-DEGREES(ACOS(((SIN(RADIANS(dados!$B$4))*COS(RADIANS(AD127)))-SIN(RADIANS(T127)))/(COS(RADIANS(dados!$B$4))*SIN(RADIANS(AD127))))),360))</f>
        <v>357.392394295391</v>
      </c>
      <c r="AI127" s="25" t="n">
        <f aca="false">TAN(RADIANS(AG127))</f>
        <v>0.740285175789432</v>
      </c>
      <c r="AJ127" s="25" t="n">
        <f aca="false">dados!$B$20/calculos!AI127</f>
        <v>1.41965844388314</v>
      </c>
      <c r="AK127" s="25" t="n">
        <f aca="false">AJ127*COS(RADIANS(AG127-180))</f>
        <v>-1.14102533064794</v>
      </c>
      <c r="AL127" s="25" t="n">
        <f aca="false">ABS(AK127)</f>
        <v>1.14102533064794</v>
      </c>
      <c r="AM127" s="25" t="n">
        <f aca="false">IF((E127&gt;Y127)*AND(E127&lt;Z127),AL127,0)</f>
        <v>1.14102533064794</v>
      </c>
      <c r="AN127" s="21" t="n">
        <f aca="false">E127</f>
        <v>0.525</v>
      </c>
    </row>
    <row r="128" s="25" customFormat="true" ht="15" hidden="false" customHeight="false" outlineLevel="0" collapsed="false">
      <c r="D128" s="26" t="n">
        <f aca="false">dados!$B$7</f>
        <v>44003</v>
      </c>
      <c r="E128" s="27" t="n">
        <f aca="false">E127+0.1/24</f>
        <v>0.529166666666667</v>
      </c>
      <c r="F128" s="28" t="n">
        <f aca="false">D128+2415018.5+E128-dados!$B$6/24</f>
        <v>2459022.15416667</v>
      </c>
      <c r="G128" s="29" t="n">
        <f aca="false">(F128-2451545)/36525</f>
        <v>0.204713324207167</v>
      </c>
      <c r="I128" s="25" t="n">
        <f aca="false">MOD(280.46646+G128*(36000.76983 + G128*0.0003032),360)</f>
        <v>90.3037386227688</v>
      </c>
      <c r="J128" s="25" t="n">
        <f aca="false">357.52911+G128*(35999.05029 - 0.0001537*G128)</f>
        <v>7727.01435672571</v>
      </c>
      <c r="K128" s="25" t="n">
        <f aca="false">0.016708634-G128*(0.000042037+0.0000001267*G128)</f>
        <v>0.0167000231563043</v>
      </c>
      <c r="L128" s="25" t="n">
        <f aca="false">SIN(RADIANS(J128))*(1.914602-G128*(0.004817+0.000014*G128))+SIN(RADIANS(2*J128))*(0.019993-0.000101*G128)+SIN(RADIANS(3*J128))*0.000289</f>
        <v>0.421437970052784</v>
      </c>
      <c r="M128" s="25" t="n">
        <f aca="false">I128+L128</f>
        <v>90.7251765928216</v>
      </c>
      <c r="N128" s="25" t="n">
        <f aca="false">J128+L128</f>
        <v>7727.43579469576</v>
      </c>
      <c r="O128" s="25" t="n">
        <f aca="false">(1.000001018*(1-K128*K128))/(1+K128*COS(RADIANS(N128)))</f>
        <v>1.01628772380632</v>
      </c>
      <c r="P128" s="25" t="n">
        <f aca="false">M128-0.00569-0.00478*SIN(RADIANS(125.04-1934.136*G128))</f>
        <v>90.7147071869954</v>
      </c>
      <c r="Q128" s="25" t="n">
        <f aca="false">23+(26+((21.448-G128*(46.815+G128*(0.00059-G128*0.001813))))/60)/60</f>
        <v>23.4366289823766</v>
      </c>
      <c r="R128" s="25" t="n">
        <f aca="false">Q128+0.00256*COS(RADIANS(125.04-1934.136*G128))</f>
        <v>23.4366693454516</v>
      </c>
      <c r="S128" s="25" t="n">
        <f aca="false">DEGREES(ATAN2(COS(RADIANS(P128)),COS(RADIANS(R128))*SIN(RADIANS(P128))))</f>
        <v>90.7789645956217</v>
      </c>
      <c r="T128" s="25" t="n">
        <f aca="false">DEGREES(ASIN(SIN(RADIANS(R128))*SIN(RADIANS(P128))))</f>
        <v>23.4347370093581</v>
      </c>
      <c r="U128" s="25" t="n">
        <f aca="false">TAN(RADIANS(R128/2))*TAN(RADIANS(R128/2))</f>
        <v>0.0430246289034578</v>
      </c>
      <c r="V128" s="25" t="n">
        <f aca="false">4*DEGREES(U128*SIN(2*RADIANS(I128))-2*K128*SIN(RADIANS(J128))+4*K128*U128*SIN(RADIANS(J128))*COS(2*RADIANS(I128))-0.5*U128*U128*SIN(4*RADIANS(I128))-1.25*K128*K128*SIN(2*RADIANS(J128)))</f>
        <v>-1.94212575450673</v>
      </c>
      <c r="W128" s="25" t="n">
        <f aca="false">DEGREES(ACOS(COS(RADIANS(90.833))/(COS(RADIANS(dados!$B$4))*COS(RADIANS(T128)))-TAN(RADIANS(dados!$B$4))*TAN(RADIANS(T128))))</f>
        <v>76.5699359346182</v>
      </c>
      <c r="X128" s="27" t="n">
        <f aca="false">(720-4*dados!$B$5-V128+dados!$B$6*60)/1440</f>
        <v>0.518654253996185</v>
      </c>
      <c r="Y128" s="27" t="n">
        <f aca="false">X128-W128*4/1440</f>
        <v>0.305959987511134</v>
      </c>
      <c r="Z128" s="27" t="n">
        <f aca="false">X128+W128*4/1440</f>
        <v>0.731348520481227</v>
      </c>
      <c r="AA128" s="30" t="n">
        <f aca="false">8*W128</f>
        <v>612.559487476945</v>
      </c>
      <c r="AB128" s="25" t="n">
        <f aca="false">MOD(E128*1440+V128+4*dados!$B$5-60*dados!$B$6,1440)</f>
        <v>735.137874245492</v>
      </c>
      <c r="AC128" s="25" t="n">
        <f aca="false">IF(AB128/4&lt;0,AB128/4+180,AB128/4-180)</f>
        <v>3.7844685613731</v>
      </c>
      <c r="AD128" s="25" t="n">
        <f aca="false">DEGREES(ACOS(SIN(RADIANS(dados!$B$4))*SIN(RADIANS(T128))+COS(RADIANS(dados!$B$4))*COS(RADIANS(T128))*COS(RADIANS(AC128))))</f>
        <v>53.5881566235122</v>
      </c>
      <c r="AE128" s="25" t="n">
        <f aca="false">90-AD128</f>
        <v>36.4118433764878</v>
      </c>
      <c r="AF128" s="25" t="n">
        <f aca="false">IF(AE128&gt;85,0,IF(AE128&gt;5,58.1/TAN(RADIANS(AE128))-0.07/POWER(TAN(RADIANS(AE128)),3)+0.000086/POWER(TAN(RADIANS(AE128)),5),IF(AE128&gt;-0.575,1735+AE128*(-518.2+AE128*(103.4+AE128*(-12.79+AE128*0.711))),-20.772/TAN(RADIANS(AE128)))))/3600</f>
        <v>0.0218324373372132</v>
      </c>
      <c r="AG128" s="25" t="n">
        <f aca="false">AE128+AF128</f>
        <v>36.433675813825</v>
      </c>
      <c r="AH128" s="25" t="n">
        <f aca="false">IF(AC128&gt;0,MOD(DEGREES(ACOS(((SIN(RADIANS(dados!$B$4))*COS(RADIANS(AD128)))-SIN(RADIANS(T128)))/(COS(RADIANS(dados!$B$4))*SIN(RADIANS(AD128)))))+180,360),MOD(540-DEGREES(ACOS(((SIN(RADIANS(dados!$B$4))*COS(RADIANS(AD128)))-SIN(RADIANS(T128)))/(COS(RADIANS(dados!$B$4))*SIN(RADIANS(AD128))))),360))</f>
        <v>355.684412213538</v>
      </c>
      <c r="AI128" s="25" t="n">
        <f aca="false">TAN(RADIANS(AG128))</f>
        <v>0.738171210318054</v>
      </c>
      <c r="AJ128" s="25" t="n">
        <f aca="false">dados!$B$20/calculos!AI128</f>
        <v>1.42372404396287</v>
      </c>
      <c r="AK128" s="25" t="n">
        <f aca="false">AJ128*COS(RADIANS(AG128-180))</f>
        <v>-1.14544988173993</v>
      </c>
      <c r="AL128" s="25" t="n">
        <f aca="false">ABS(AK128)</f>
        <v>1.14544988173993</v>
      </c>
      <c r="AM128" s="25" t="n">
        <f aca="false">IF((E128&gt;Y128)*AND(E128&lt;Z128),AL128,0)</f>
        <v>1.14544988173993</v>
      </c>
      <c r="AN128" s="21" t="n">
        <f aca="false">E128</f>
        <v>0.529166666666667</v>
      </c>
    </row>
    <row r="129" s="25" customFormat="true" ht="15" hidden="false" customHeight="false" outlineLevel="0" collapsed="false">
      <c r="D129" s="26" t="n">
        <f aca="false">dados!$B$7</f>
        <v>44003</v>
      </c>
      <c r="E129" s="27" t="n">
        <f aca="false">E128+0.1/24</f>
        <v>0.533333333333333</v>
      </c>
      <c r="F129" s="28" t="n">
        <f aca="false">D129+2415018.5+E129-dados!$B$6/24</f>
        <v>2459022.15833333</v>
      </c>
      <c r="G129" s="29" t="n">
        <f aca="false">(F129-2451545)/36525</f>
        <v>0.204713438284277</v>
      </c>
      <c r="I129" s="25" t="n">
        <f aca="false">MOD(280.46646+G129*(36000.76983 + G129*0.0003032),360)</f>
        <v>90.307845486539</v>
      </c>
      <c r="J129" s="25" t="n">
        <f aca="false">357.52911+G129*(35999.05029 - 0.0001537*G129)</f>
        <v>7727.01846339329</v>
      </c>
      <c r="K129" s="25" t="n">
        <f aca="false">0.016708634-G129*(0.000042037+0.0000001267*G129)</f>
        <v>0.016700023151503</v>
      </c>
      <c r="L129" s="25" t="n">
        <f aca="false">SIN(RADIANS(J129))*(1.914602-G129*(0.004817+0.000014*G129))+SIN(RADIANS(2*J129))*(0.019993-0.000101*G129)+SIN(RADIANS(3*J129))*0.000289</f>
        <v>0.421306843990515</v>
      </c>
      <c r="M129" s="25" t="n">
        <f aca="false">I129+L129</f>
        <v>90.7291523305295</v>
      </c>
      <c r="N129" s="25" t="n">
        <f aca="false">J129+L129</f>
        <v>7727.43977023728</v>
      </c>
      <c r="O129" s="25" t="n">
        <f aca="false">(1.000001018*(1-K129*K129))/(1+K129*COS(RADIANS(N129)))</f>
        <v>1.01628798417914</v>
      </c>
      <c r="P129" s="25" t="n">
        <f aca="false">M129-0.00569-0.00478*SIN(RADIANS(125.04-1934.136*G129))</f>
        <v>90.7186829249935</v>
      </c>
      <c r="Q129" s="25" t="n">
        <f aca="false">23+(26+((21.448-G129*(46.815+G129*(0.00059-G129*0.001813))))/60)/60</f>
        <v>23.4366289808931</v>
      </c>
      <c r="R129" s="25" t="n">
        <f aca="false">Q129+0.00256*COS(RADIANS(125.04-1934.136*G129))</f>
        <v>23.4366693538252</v>
      </c>
      <c r="S129" s="25" t="n">
        <f aca="false">DEGREES(ATAN2(COS(RADIANS(P129)),COS(RADIANS(R129))*SIN(RADIANS(P129))))</f>
        <v>90.783297696454</v>
      </c>
      <c r="T129" s="25" t="n">
        <f aca="false">DEGREES(ASIN(SIN(RADIANS(R129))*SIN(RADIANS(P129))))</f>
        <v>23.4347154601699</v>
      </c>
      <c r="U129" s="25" t="n">
        <f aca="false">TAN(RADIANS(R129/2))*TAN(RADIANS(R129/2))</f>
        <v>0.0430246289350764</v>
      </c>
      <c r="V129" s="25" t="n">
        <f aca="false">4*DEGREES(U129*SIN(2*RADIANS(I129))-2*K129*SIN(RADIANS(J129))+4*K129*U129*SIN(RADIANS(J129))*COS(2*RADIANS(I129))-0.5*U129*U129*SIN(4*RADIANS(I129))-1.25*K129*K129*SIN(2*RADIANS(J129)))</f>
        <v>-1.94302949243524</v>
      </c>
      <c r="W129" s="25" t="n">
        <f aca="false">DEGREES(ACOS(COS(RADIANS(90.833))/(COS(RADIANS(dados!$B$4))*COS(RADIANS(T129)))-TAN(RADIANS(dados!$B$4))*TAN(RADIANS(T129))))</f>
        <v>76.5699509717478</v>
      </c>
      <c r="X129" s="27" t="n">
        <f aca="false">(720-4*dados!$B$5-V129+dados!$B$6*60)/1440</f>
        <v>0.518654881591969</v>
      </c>
      <c r="Y129" s="27" t="n">
        <f aca="false">X129-W129*4/1440</f>
        <v>0.305960573337106</v>
      </c>
      <c r="Z129" s="27" t="n">
        <f aca="false">X129+W129*4/1440</f>
        <v>0.731349189846817</v>
      </c>
      <c r="AA129" s="30" t="n">
        <f aca="false">8*W129</f>
        <v>612.559607773983</v>
      </c>
      <c r="AB129" s="25" t="n">
        <f aca="false">MOD(E129*1440+V129+4*dados!$B$5-60*dados!$B$6,1440)</f>
        <v>741.136970507564</v>
      </c>
      <c r="AC129" s="25" t="n">
        <f aca="false">IF(AB129/4&lt;0,AB129/4+180,AB129/4-180)</f>
        <v>5.28424262689094</v>
      </c>
      <c r="AD129" s="25" t="n">
        <f aca="false">DEGREES(ACOS(SIN(RADIANS(dados!$B$4))*SIN(RADIANS(T129))+COS(RADIANS(dados!$B$4))*COS(RADIANS(T129))*COS(RADIANS(AC129))))</f>
        <v>53.7050759405215</v>
      </c>
      <c r="AE129" s="25" t="n">
        <f aca="false">90-AD129</f>
        <v>36.2949240594785</v>
      </c>
      <c r="AF129" s="25" t="n">
        <f aca="false">IF(AE129&gt;85,0,IF(AE129&gt;5,58.1/TAN(RADIANS(AE129))-0.07/POWER(TAN(RADIANS(AE129)),3)+0.000086/POWER(TAN(RADIANS(AE129)),5),IF(AE129&gt;-0.575,1735+AE129*(-518.2+AE129*(103.4+AE129*(-12.79+AE129*0.711))),-20.772/TAN(RADIANS(AE129)))))/3600</f>
        <v>0.0219255434966776</v>
      </c>
      <c r="AG129" s="25" t="n">
        <f aca="false">AE129+AF129</f>
        <v>36.3168496029752</v>
      </c>
      <c r="AH129" s="25" t="n">
        <f aca="false">IF(AC129&gt;0,MOD(DEGREES(ACOS(((SIN(RADIANS(dados!$B$4))*COS(RADIANS(AD129)))-SIN(RADIANS(T129)))/(COS(RADIANS(dados!$B$4))*SIN(RADIANS(AD129)))))+180,360),MOD(540-DEGREES(ACOS(((SIN(RADIANS(dados!$B$4))*COS(RADIANS(AD129)))-SIN(RADIANS(T129)))/(COS(RADIANS(dados!$B$4))*SIN(RADIANS(AD129))))),360))</f>
        <v>353.981979129264</v>
      </c>
      <c r="AI129" s="25" t="n">
        <f aca="false">TAN(RADIANS(AG129))</f>
        <v>0.735025892496176</v>
      </c>
      <c r="AJ129" s="25" t="n">
        <f aca="false">dados!$B$20/calculos!AI129</f>
        <v>1.42981643425092</v>
      </c>
      <c r="AK129" s="25" t="n">
        <f aca="false">AJ129*COS(RADIANS(AG129-180))</f>
        <v>-1.15208052212458</v>
      </c>
      <c r="AL129" s="25" t="n">
        <f aca="false">ABS(AK129)</f>
        <v>1.15208052212458</v>
      </c>
      <c r="AM129" s="25" t="n">
        <f aca="false">IF((E129&gt;Y129)*AND(E129&lt;Z129),AL129,0)</f>
        <v>1.15208052212458</v>
      </c>
      <c r="AN129" s="21" t="n">
        <f aca="false">E129</f>
        <v>0.533333333333333</v>
      </c>
    </row>
    <row r="130" s="25" customFormat="true" ht="15" hidden="false" customHeight="false" outlineLevel="0" collapsed="false">
      <c r="D130" s="26" t="n">
        <f aca="false">dados!$B$7</f>
        <v>44003</v>
      </c>
      <c r="E130" s="27" t="n">
        <f aca="false">E129+0.1/24</f>
        <v>0.5375</v>
      </c>
      <c r="F130" s="28" t="n">
        <f aca="false">D130+2415018.5+E130-dados!$B$6/24</f>
        <v>2459022.1625</v>
      </c>
      <c r="G130" s="29" t="n">
        <f aca="false">(F130-2451545)/36525</f>
        <v>0.204713552361399</v>
      </c>
      <c r="I130" s="25" t="n">
        <f aca="false">MOD(280.46646+G130*(36000.76983 + G130*0.0003032),360)</f>
        <v>90.3119523507685</v>
      </c>
      <c r="J130" s="25" t="n">
        <f aca="false">357.52911+G130*(35999.05029 - 0.0001537*G130)</f>
        <v>7727.02257006134</v>
      </c>
      <c r="K130" s="25" t="n">
        <f aca="false">0.016708634-G130*(0.000042037+0.0000001267*G130)</f>
        <v>0.0167000231467016</v>
      </c>
      <c r="L130" s="25" t="n">
        <f aca="false">SIN(RADIANS(J130))*(1.914602-G130*(0.004817+0.000014*G130))+SIN(RADIANS(2*J130))*(0.019993-0.000101*G130)+SIN(RADIANS(3*J130))*0.000289</f>
        <v>0.421175715876522</v>
      </c>
      <c r="M130" s="25" t="n">
        <f aca="false">I130+L130</f>
        <v>90.733128066645</v>
      </c>
      <c r="N130" s="25" t="n">
        <f aca="false">J130+L130</f>
        <v>7727.44374577722</v>
      </c>
      <c r="O130" s="25" t="n">
        <f aca="false">(1.000001018*(1-K130*K130))/(1+K130*COS(RADIANS(N130)))</f>
        <v>1.01628824447092</v>
      </c>
      <c r="P130" s="25" t="n">
        <f aca="false">M130-0.00569-0.00478*SIN(RADIANS(125.04-1934.136*G130))</f>
        <v>90.7226586613993</v>
      </c>
      <c r="Q130" s="25" t="n">
        <f aca="false">23+(26+((21.448-G130*(46.815+G130*(0.00059-G130*0.001813))))/60)/60</f>
        <v>23.4366289794096</v>
      </c>
      <c r="R130" s="25" t="n">
        <f aca="false">Q130+0.00256*COS(RADIANS(125.04-1934.136*G130))</f>
        <v>23.4366693621988</v>
      </c>
      <c r="S130" s="25" t="n">
        <f aca="false">DEGREES(ATAN2(COS(RADIANS(P130)),COS(RADIANS(R130))*SIN(RADIANS(P130))))</f>
        <v>90.7876307941341</v>
      </c>
      <c r="T130" s="25" t="n">
        <f aca="false">DEGREES(ASIN(SIN(RADIANS(R130))*SIN(RADIANS(P130))))</f>
        <v>23.4346937914135</v>
      </c>
      <c r="U130" s="25" t="n">
        <f aca="false">TAN(RADIANS(R130/2))*TAN(RADIANS(R130/2))</f>
        <v>0.0430246289666951</v>
      </c>
      <c r="V130" s="25" t="n">
        <f aca="false">4*DEGREES(U130*SIN(2*RADIANS(I130))-2*K130*SIN(RADIANS(J130))+4*K130*U130*SIN(RADIANS(J130))*COS(2*RADIANS(I130))-0.5*U130*U130*SIN(4*RADIANS(I130))-1.25*K130*K130*SIN(2*RADIANS(J130)))</f>
        <v>-1.94393321614084</v>
      </c>
      <c r="W130" s="25" t="n">
        <f aca="false">DEGREES(ACOS(COS(RADIANS(90.833))/(COS(RADIANS(dados!$B$4))*COS(RADIANS(T130)))-TAN(RADIANS(dados!$B$4))*TAN(RADIANS(T130))))</f>
        <v>76.569966092307</v>
      </c>
      <c r="X130" s="27" t="n">
        <f aca="false">(720-4*dados!$B$5-V130+dados!$B$6*60)/1440</f>
        <v>0.518655509177876</v>
      </c>
      <c r="Y130" s="27" t="n">
        <f aca="false">X130-W130*4/1440</f>
        <v>0.305961158921458</v>
      </c>
      <c r="Z130" s="27" t="n">
        <f aca="false">X130+W130*4/1440</f>
        <v>0.731349859434283</v>
      </c>
      <c r="AA130" s="30" t="n">
        <f aca="false">8*W130</f>
        <v>612.559728738456</v>
      </c>
      <c r="AB130" s="25" t="n">
        <f aca="false">MOD(E130*1440+V130+4*dados!$B$5-60*dados!$B$6,1440)</f>
        <v>747.136066783858</v>
      </c>
      <c r="AC130" s="25" t="n">
        <f aca="false">IF(AB130/4&lt;0,AB130/4+180,AB130/4-180)</f>
        <v>6.78401669596448</v>
      </c>
      <c r="AD130" s="25" t="n">
        <f aca="false">DEGREES(ACOS(SIN(RADIANS(dados!$B$4))*SIN(RADIANS(T130))+COS(RADIANS(dados!$B$4))*COS(RADIANS(T130))*COS(RADIANS(AC130))))</f>
        <v>53.8602782220475</v>
      </c>
      <c r="AE130" s="25" t="n">
        <f aca="false">90-AD130</f>
        <v>36.1397217779525</v>
      </c>
      <c r="AF130" s="25" t="n">
        <f aca="false">IF(AE130&gt;85,0,IF(AE130&gt;5,58.1/TAN(RADIANS(AE130))-0.07/POWER(TAN(RADIANS(AE130)),3)+0.000086/POWER(TAN(RADIANS(AE130)),5),IF(AE130&gt;-0.575,1735+AE130*(-518.2+AE130*(103.4+AE130*(-12.79+AE130*0.711))),-20.772/TAN(RADIANS(AE130)))))/3600</f>
        <v>0.0220499294922835</v>
      </c>
      <c r="AG130" s="25" t="n">
        <f aca="false">AE130+AF130</f>
        <v>36.1617717074448</v>
      </c>
      <c r="AH130" s="25" t="n">
        <f aca="false">IF(AC130&gt;0,MOD(DEGREES(ACOS(((SIN(RADIANS(dados!$B$4))*COS(RADIANS(AD130)))-SIN(RADIANS(T130)))/(COS(RADIANS(dados!$B$4))*SIN(RADIANS(AD130)))))+180,360),MOD(540-DEGREES(ACOS(((SIN(RADIANS(dados!$B$4))*COS(RADIANS(AD130)))-SIN(RADIANS(T130)))/(COS(RADIANS(dados!$B$4))*SIN(RADIANS(AD130))))),360))</f>
        <v>352.28722656698</v>
      </c>
      <c r="AI130" s="25" t="n">
        <f aca="false">TAN(RADIANS(AG130))</f>
        <v>0.730865253044155</v>
      </c>
      <c r="AJ130" s="25" t="n">
        <f aca="false">dados!$B$20/calculos!AI130</f>
        <v>1.43795603404817</v>
      </c>
      <c r="AK130" s="25" t="n">
        <f aca="false">AJ130*COS(RADIANS(AG130-180))</f>
        <v>-1.16093982948821</v>
      </c>
      <c r="AL130" s="25" t="n">
        <f aca="false">ABS(AK130)</f>
        <v>1.16093982948821</v>
      </c>
      <c r="AM130" s="25" t="n">
        <f aca="false">IF((E130&gt;Y130)*AND(E130&lt;Z130),AL130,0)</f>
        <v>1.16093982948821</v>
      </c>
      <c r="AN130" s="21" t="n">
        <f aca="false">E130</f>
        <v>0.5375</v>
      </c>
    </row>
    <row r="131" s="25" customFormat="true" ht="15" hidden="false" customHeight="false" outlineLevel="0" collapsed="false">
      <c r="D131" s="26" t="n">
        <f aca="false">dados!$B$7</f>
        <v>44003</v>
      </c>
      <c r="E131" s="27" t="n">
        <f aca="false">E130+0.1/24</f>
        <v>0.541666666666667</v>
      </c>
      <c r="F131" s="28" t="n">
        <f aca="false">D131+2415018.5+E131-dados!$B$6/24</f>
        <v>2459022.16666667</v>
      </c>
      <c r="G131" s="29" t="n">
        <f aca="false">(F131-2451545)/36525</f>
        <v>0.204713666438508</v>
      </c>
      <c r="I131" s="25" t="n">
        <f aca="false">MOD(280.46646+G131*(36000.76983 + G131*0.0003032),360)</f>
        <v>90.3160592145387</v>
      </c>
      <c r="J131" s="25" t="n">
        <f aca="false">357.52911+G131*(35999.05029 - 0.0001537*G131)</f>
        <v>7727.02667672893</v>
      </c>
      <c r="K131" s="25" t="n">
        <f aca="false">0.016708634-G131*(0.000042037+0.0000001267*G131)</f>
        <v>0.0167000231419002</v>
      </c>
      <c r="L131" s="25" t="n">
        <f aca="false">SIN(RADIANS(J131))*(1.914602-G131*(0.004817+0.000014*G131))+SIN(RADIANS(2*J131))*(0.019993-0.000101*G131)+SIN(RADIANS(3*J131))*0.000289</f>
        <v>0.42104458574087</v>
      </c>
      <c r="M131" s="25" t="n">
        <f aca="false">I131+L131</f>
        <v>90.7371038002795</v>
      </c>
      <c r="N131" s="25" t="n">
        <f aca="false">J131+L131</f>
        <v>7727.44772131467</v>
      </c>
      <c r="O131" s="25" t="n">
        <f aca="false">(1.000001018*(1-K131*K131))/(1+K131*COS(RADIANS(N131)))</f>
        <v>1.01628850468158</v>
      </c>
      <c r="P131" s="25" t="n">
        <f aca="false">M131-0.00569-0.00478*SIN(RADIANS(125.04-1934.136*G131))</f>
        <v>90.7266343953243</v>
      </c>
      <c r="Q131" s="25" t="n">
        <f aca="false">23+(26+((21.448-G131*(46.815+G131*(0.00059-G131*0.001813))))/60)/60</f>
        <v>23.4366289779261</v>
      </c>
      <c r="R131" s="25" t="n">
        <f aca="false">Q131+0.00256*COS(RADIANS(125.04-1934.136*G131))</f>
        <v>23.4366693705724</v>
      </c>
      <c r="S131" s="25" t="n">
        <f aca="false">DEGREES(ATAN2(COS(RADIANS(P131)),COS(RADIANS(R131))*SIN(RADIANS(P131))))</f>
        <v>90.7919638876858</v>
      </c>
      <c r="T131" s="25" t="n">
        <f aca="false">DEGREES(ASIN(SIN(RADIANS(R131))*SIN(RADIANS(P131))))</f>
        <v>23.4346720030941</v>
      </c>
      <c r="U131" s="25" t="n">
        <f aca="false">TAN(RADIANS(R131/2))*TAN(RADIANS(R131/2))</f>
        <v>0.0430246289983138</v>
      </c>
      <c r="V131" s="25" t="n">
        <f aca="false">4*DEGREES(U131*SIN(2*RADIANS(I131))-2*K131*SIN(RADIANS(J131))+4*K131*U131*SIN(RADIANS(J131))*COS(2*RADIANS(I131))-0.5*U131*U131*SIN(4*RADIANS(I131))-1.25*K131*K131*SIN(2*RADIANS(J131)))</f>
        <v>-1.94483692539339</v>
      </c>
      <c r="W131" s="25" t="n">
        <f aca="false">DEGREES(ACOS(COS(RADIANS(90.833))/(COS(RADIANS(dados!$B$4))*COS(RADIANS(T131)))-TAN(RADIANS(dados!$B$4))*TAN(RADIANS(T131))))</f>
        <v>76.5699812962921</v>
      </c>
      <c r="X131" s="27" t="n">
        <f aca="false">(720-4*dados!$B$5-V131+dados!$B$6*60)/1440</f>
        <v>0.518656136753745</v>
      </c>
      <c r="Y131" s="27" t="n">
        <f aca="false">X131-W131*4/1440</f>
        <v>0.305961744264039</v>
      </c>
      <c r="Z131" s="27" t="n">
        <f aca="false">X131+W131*4/1440</f>
        <v>0.731350529243438</v>
      </c>
      <c r="AA131" s="30" t="n">
        <f aca="false">8*W131</f>
        <v>612.559850370337</v>
      </c>
      <c r="AB131" s="25" t="n">
        <f aca="false">MOD(E131*1440+V131+4*dados!$B$5-60*dados!$B$6,1440)</f>
        <v>753.135163074606</v>
      </c>
      <c r="AC131" s="25" t="n">
        <f aca="false">IF(AB131/4&lt;0,AB131/4+180,AB131/4-180)</f>
        <v>8.28379076865141</v>
      </c>
      <c r="AD131" s="25" t="n">
        <f aca="false">DEGREES(ACOS(SIN(RADIANS(dados!$B$4))*SIN(RADIANS(T131))+COS(RADIANS(dados!$B$4))*COS(RADIANS(T131))*COS(RADIANS(AC131))))</f>
        <v>54.0534316892659</v>
      </c>
      <c r="AE131" s="25" t="n">
        <f aca="false">90-AD131</f>
        <v>35.9465683107341</v>
      </c>
      <c r="AF131" s="25" t="n">
        <f aca="false">IF(AE131&gt;85,0,IF(AE131&gt;5,58.1/TAN(RADIANS(AE131))-0.07/POWER(TAN(RADIANS(AE131)),3)+0.000086/POWER(TAN(RADIANS(AE131)),5),IF(AE131&gt;-0.575,1735+AE131*(-518.2+AE131*(103.4+AE131*(-12.79+AE131*0.711))),-20.772/TAN(RADIANS(AE131)))))/3600</f>
        <v>0.0222060127445968</v>
      </c>
      <c r="AG131" s="25" t="n">
        <f aca="false">AE131+AF131</f>
        <v>35.9687743234787</v>
      </c>
      <c r="AH131" s="25" t="n">
        <f aca="false">IF(AC131&gt;0,MOD(DEGREES(ACOS(((SIN(RADIANS(dados!$B$4))*COS(RADIANS(AD131)))-SIN(RADIANS(T131)))/(COS(RADIANS(dados!$B$4))*SIN(RADIANS(AD131)))))+180,360),MOD(540-DEGREES(ACOS(((SIN(RADIANS(dados!$B$4))*COS(RADIANS(AD131)))-SIN(RADIANS(T131)))/(COS(RADIANS(dados!$B$4))*SIN(RADIANS(AD131))))),360))</f>
        <v>350.602220203164</v>
      </c>
      <c r="AI131" s="25" t="n">
        <f aca="false">TAN(RADIANS(AG131))</f>
        <v>0.72571018554676</v>
      </c>
      <c r="AJ131" s="25" t="n">
        <f aca="false">dados!$B$20/calculos!AI131</f>
        <v>1.44817052539945</v>
      </c>
      <c r="AK131" s="25" t="n">
        <f aca="false">AJ131*COS(RADIANS(AG131-180))</f>
        <v>-1.17205829524921</v>
      </c>
      <c r="AL131" s="25" t="n">
        <f aca="false">ABS(AK131)</f>
        <v>1.17205829524921</v>
      </c>
      <c r="AM131" s="25" t="n">
        <f aca="false">IF((E131&gt;Y131)*AND(E131&lt;Z131),AL131,0)</f>
        <v>1.17205829524921</v>
      </c>
      <c r="AN131" s="21" t="n">
        <f aca="false">E131</f>
        <v>0.541666666666667</v>
      </c>
    </row>
    <row r="132" s="25" customFormat="true" ht="15" hidden="false" customHeight="false" outlineLevel="0" collapsed="false">
      <c r="D132" s="26" t="n">
        <f aca="false">dados!$B$7</f>
        <v>44003</v>
      </c>
      <c r="E132" s="27" t="n">
        <f aca="false">E131+0.1/24</f>
        <v>0.545833333333333</v>
      </c>
      <c r="F132" s="28" t="n">
        <f aca="false">D132+2415018.5+E132-dados!$B$6/24</f>
        <v>2459022.17083333</v>
      </c>
      <c r="G132" s="29" t="n">
        <f aca="false">(F132-2451545)/36525</f>
        <v>0.20471378051563</v>
      </c>
      <c r="I132" s="25" t="n">
        <f aca="false">MOD(280.46646+G132*(36000.76983 + G132*0.0003032),360)</f>
        <v>90.3201660787672</v>
      </c>
      <c r="J132" s="25" t="n">
        <f aca="false">357.52911+G132*(35999.05029 - 0.0001537*G132)</f>
        <v>7727.03078339698</v>
      </c>
      <c r="K132" s="25" t="n">
        <f aca="false">0.016708634-G132*(0.000042037+0.0000001267*G132)</f>
        <v>0.0167000231370988</v>
      </c>
      <c r="L132" s="25" t="n">
        <f aca="false">SIN(RADIANS(J132))*(1.914602-G132*(0.004817+0.000014*G132))+SIN(RADIANS(2*J132))*(0.019993-0.000101*G132)+SIN(RADIANS(3*J132))*0.000289</f>
        <v>0.420913453554818</v>
      </c>
      <c r="M132" s="25" t="n">
        <f aca="false">I132+L132</f>
        <v>90.741079532322</v>
      </c>
      <c r="N132" s="25" t="n">
        <f aca="false">J132+L132</f>
        <v>7727.45169685053</v>
      </c>
      <c r="O132" s="25" t="n">
        <f aca="false">(1.000001018*(1-K132*K132))/(1+K132*COS(RADIANS(N132)))</f>
        <v>1.0162887648112</v>
      </c>
      <c r="P132" s="25" t="n">
        <f aca="false">M132-0.00569-0.00478*SIN(RADIANS(125.04-1934.136*G132))</f>
        <v>90.7306101276572</v>
      </c>
      <c r="Q132" s="25" t="n">
        <f aca="false">23+(26+((21.448-G132*(46.815+G132*(0.00059-G132*0.001813))))/60)/60</f>
        <v>23.4366289764426</v>
      </c>
      <c r="R132" s="25" t="n">
        <f aca="false">Q132+0.00256*COS(RADIANS(125.04-1934.136*G132))</f>
        <v>23.436669378946</v>
      </c>
      <c r="S132" s="25" t="n">
        <f aca="false">DEGREES(ATAN2(COS(RADIANS(P132)),COS(RADIANS(R132))*SIN(RADIANS(P132))))</f>
        <v>90.7962969780701</v>
      </c>
      <c r="T132" s="25" t="n">
        <f aca="false">DEGREES(ASIN(SIN(RADIANS(R132))*SIN(RADIANS(P132))))</f>
        <v>23.4346500952072</v>
      </c>
      <c r="U132" s="25" t="n">
        <f aca="false">TAN(RADIANS(R132/2))*TAN(RADIANS(R132/2))</f>
        <v>0.0430246290299324</v>
      </c>
      <c r="V132" s="25" t="n">
        <f aca="false">4*DEGREES(U132*SIN(2*RADIANS(I132))-2*K132*SIN(RADIANS(J132))+4*K132*U132*SIN(RADIANS(J132))*COS(2*RADIANS(I132))-0.5*U132*U132*SIN(4*RADIANS(I132))-1.25*K132*K132*SIN(2*RADIANS(J132)))</f>
        <v>-1.94574062036605</v>
      </c>
      <c r="W132" s="25" t="n">
        <f aca="false">DEGREES(ACOS(COS(RADIANS(90.833))/(COS(RADIANS(dados!$B$4))*COS(RADIANS(T132)))-TAN(RADIANS(dados!$B$4))*TAN(RADIANS(T132))))</f>
        <v>76.569996583706</v>
      </c>
      <c r="X132" s="27" t="n">
        <f aca="false">(720-4*dados!$B$5-V132+dados!$B$6*60)/1440</f>
        <v>0.518656764319699</v>
      </c>
      <c r="Y132" s="27" t="n">
        <f aca="false">X132-W132*4/1440</f>
        <v>0.305962329364954</v>
      </c>
      <c r="Z132" s="27" t="n">
        <f aca="false">X132+W132*4/1440</f>
        <v>0.731351199274433</v>
      </c>
      <c r="AA132" s="30" t="n">
        <f aca="false">8*W132</f>
        <v>612.559972669648</v>
      </c>
      <c r="AB132" s="25" t="n">
        <f aca="false">MOD(E132*1440+V132+4*dados!$B$5-60*dados!$B$6,1440)</f>
        <v>759.134259379633</v>
      </c>
      <c r="AC132" s="25" t="n">
        <f aca="false">IF(AB132/4&lt;0,AB132/4+180,AB132/4-180)</f>
        <v>9.78356484490823</v>
      </c>
      <c r="AD132" s="25" t="n">
        <f aca="false">DEGREES(ACOS(SIN(RADIANS(dados!$B$4))*SIN(RADIANS(T132))+COS(RADIANS(dados!$B$4))*COS(RADIANS(T132))*COS(RADIANS(AC132))))</f>
        <v>54.2841287187959</v>
      </c>
      <c r="AE132" s="25" t="n">
        <f aca="false">90-AD132</f>
        <v>35.7158712812041</v>
      </c>
      <c r="AF132" s="25" t="n">
        <f aca="false">IF(AE132&gt;85,0,IF(AE132&gt;5,58.1/TAN(RADIANS(AE132))-0.07/POWER(TAN(RADIANS(AE132)),3)+0.000086/POWER(TAN(RADIANS(AE132)),5),IF(AE132&gt;-0.575,1735+AE132*(-518.2+AE132*(103.4+AE132*(-12.79+AE132*0.711))),-20.772/TAN(RADIANS(AE132)))))/3600</f>
        <v>0.0223943267836328</v>
      </c>
      <c r="AG132" s="25" t="n">
        <f aca="false">AE132+AF132</f>
        <v>35.7382656079877</v>
      </c>
      <c r="AH132" s="25" t="n">
        <f aca="false">IF(AC132&gt;0,MOD(DEGREES(ACOS(((SIN(RADIANS(dados!$B$4))*COS(RADIANS(AD132)))-SIN(RADIANS(T132)))/(COS(RADIANS(dados!$B$4))*SIN(RADIANS(AD132)))))+180,360),MOD(540-DEGREES(ACOS(((SIN(RADIANS(dados!$B$4))*COS(RADIANS(AD132)))-SIN(RADIANS(T132)))/(COS(RADIANS(dados!$B$4))*SIN(RADIANS(AD132))))),360))</f>
        <v>348.92894358343</v>
      </c>
      <c r="AI132" s="25" t="n">
        <f aca="false">TAN(RADIANS(AG132))</f>
        <v>0.719586090750876</v>
      </c>
      <c r="AJ132" s="25" t="n">
        <f aca="false">dados!$B$20/calculos!AI132</f>
        <v>1.46049529611437</v>
      </c>
      <c r="AK132" s="25" t="n">
        <f aca="false">AJ132*COS(RADIANS(AG132-180))</f>
        <v>-1.1854747160597</v>
      </c>
      <c r="AL132" s="25" t="n">
        <f aca="false">ABS(AK132)</f>
        <v>1.1854747160597</v>
      </c>
      <c r="AM132" s="25" t="n">
        <f aca="false">IF((E132&gt;Y132)*AND(E132&lt;Z132),AL132,0)</f>
        <v>1.1854747160597</v>
      </c>
      <c r="AN132" s="21" t="n">
        <f aca="false">E132</f>
        <v>0.545833333333333</v>
      </c>
    </row>
    <row r="133" s="25" customFormat="true" ht="15" hidden="false" customHeight="false" outlineLevel="0" collapsed="false">
      <c r="D133" s="26" t="n">
        <f aca="false">dados!$B$7</f>
        <v>44003</v>
      </c>
      <c r="E133" s="27" t="n">
        <f aca="false">E132+0.1/24</f>
        <v>0.55</v>
      </c>
      <c r="F133" s="28" t="n">
        <f aca="false">D133+2415018.5+E133-dados!$B$6/24</f>
        <v>2459022.175</v>
      </c>
      <c r="G133" s="29" t="n">
        <f aca="false">(F133-2451545)/36525</f>
        <v>0.20471389459274</v>
      </c>
      <c r="I133" s="25" t="n">
        <f aca="false">MOD(280.46646+G133*(36000.76983 + G133*0.0003032),360)</f>
        <v>90.3242729425365</v>
      </c>
      <c r="J133" s="25" t="n">
        <f aca="false">357.52911+G133*(35999.05029 - 0.0001537*G133)</f>
        <v>7727.03489006457</v>
      </c>
      <c r="K133" s="25" t="n">
        <f aca="false">0.016708634-G133*(0.000042037+0.0000001267*G133)</f>
        <v>0.0167000231322975</v>
      </c>
      <c r="L133" s="25" t="n">
        <f aca="false">SIN(RADIANS(J133))*(1.914602-G133*(0.004817+0.000014*G133))+SIN(RADIANS(2*J133))*(0.019993-0.000101*G133)+SIN(RADIANS(3*J133))*0.000289</f>
        <v>0.420782319348328</v>
      </c>
      <c r="M133" s="25" t="n">
        <f aca="false">I133+L133</f>
        <v>90.7450552618848</v>
      </c>
      <c r="N133" s="25" t="n">
        <f aca="false">J133+L133</f>
        <v>7727.45567238392</v>
      </c>
      <c r="O133" s="25" t="n">
        <f aca="false">(1.000001018*(1-K133*K133))/(1+K133*COS(RADIANS(N133)))</f>
        <v>1.01628902485971</v>
      </c>
      <c r="P133" s="25" t="n">
        <f aca="false">M133-0.00569-0.00478*SIN(RADIANS(125.04-1934.136*G133))</f>
        <v>90.7345858575106</v>
      </c>
      <c r="Q133" s="25" t="n">
        <f aca="false">23+(26+((21.448-G133*(46.815+G133*(0.00059-G133*0.001813))))/60)/60</f>
        <v>23.4366289749592</v>
      </c>
      <c r="R133" s="25" t="n">
        <f aca="false">Q133+0.00256*COS(RADIANS(125.04-1934.136*G133))</f>
        <v>23.4366693873196</v>
      </c>
      <c r="S133" s="25" t="n">
        <f aca="false">DEGREES(ATAN2(COS(RADIANS(P133)),COS(RADIANS(R133))*SIN(RADIANS(P133))))</f>
        <v>90.8006300643115</v>
      </c>
      <c r="T133" s="25" t="n">
        <f aca="false">DEGREES(ASIN(SIN(RADIANS(R133))*SIN(RADIANS(P133))))</f>
        <v>23.4346280677579</v>
      </c>
      <c r="U133" s="25" t="n">
        <f aca="false">TAN(RADIANS(R133/2))*TAN(RADIANS(R133/2))</f>
        <v>0.0430246290615511</v>
      </c>
      <c r="V133" s="25" t="n">
        <f aca="false">4*DEGREES(U133*SIN(2*RADIANS(I133))-2*K133*SIN(RADIANS(J133))+4*K133*U133*SIN(RADIANS(J133))*COS(2*RADIANS(I133))-0.5*U133*U133*SIN(4*RADIANS(I133))-1.25*K133*K133*SIN(2*RADIANS(J133)))</f>
        <v>-1.94664430082859</v>
      </c>
      <c r="W133" s="25" t="n">
        <f aca="false">DEGREES(ACOS(COS(RADIANS(90.833))/(COS(RADIANS(dados!$B$4))*COS(RADIANS(T133)))-TAN(RADIANS(dados!$B$4))*TAN(RADIANS(T133))))</f>
        <v>76.570011954545</v>
      </c>
      <c r="X133" s="27" t="n">
        <f aca="false">(720-4*dados!$B$5-V133+dados!$B$6*60)/1440</f>
        <v>0.518657391875575</v>
      </c>
      <c r="Y133" s="27" t="n">
        <f aca="false">X133-W133*4/1440</f>
        <v>0.305962914224051</v>
      </c>
      <c r="Z133" s="27" t="n">
        <f aca="false">X133+W133*4/1440</f>
        <v>0.731351869527083</v>
      </c>
      <c r="AA133" s="30" t="n">
        <f aca="false">8*W133</f>
        <v>612.56009563636</v>
      </c>
      <c r="AB133" s="25" t="n">
        <f aca="false">MOD(E133*1440+V133+4*dados!$B$5-60*dados!$B$6,1440)</f>
        <v>765.133355699171</v>
      </c>
      <c r="AC133" s="25" t="n">
        <f aca="false">IF(AB133/4&lt;0,AB133/4+180,AB133/4-180)</f>
        <v>11.2833389247926</v>
      </c>
      <c r="AD133" s="25" t="n">
        <f aca="false">DEGREES(ACOS(SIN(RADIANS(dados!$B$4))*SIN(RADIANS(T133))+COS(RADIANS(dados!$B$4))*COS(RADIANS(T133))*COS(RADIANS(AC133))))</f>
        <v>54.5518900012172</v>
      </c>
      <c r="AE133" s="25" t="n">
        <f aca="false">90-AD133</f>
        <v>35.4481099987828</v>
      </c>
      <c r="AF133" s="25" t="n">
        <f aca="false">IF(AE133&gt;85,0,IF(AE133&gt;5,58.1/TAN(RADIANS(AE133))-0.07/POWER(TAN(RADIANS(AE133)),3)+0.000086/POWER(TAN(RADIANS(AE133)),5),IF(AE133&gt;-0.575,1735+AE133*(-518.2+AE133*(103.4+AE133*(-12.79+AE133*0.711))),-20.772/TAN(RADIANS(AE133)))))/3600</f>
        <v>0.0226155297304889</v>
      </c>
      <c r="AG133" s="25" t="n">
        <f aca="false">AE133+AF133</f>
        <v>35.4707255285132</v>
      </c>
      <c r="AH133" s="25" t="n">
        <f aca="false">IF(AC133&gt;0,MOD(DEGREES(ACOS(((SIN(RADIANS(dados!$B$4))*COS(RADIANS(AD133)))-SIN(RADIANS(T133)))/(COS(RADIANS(dados!$B$4))*SIN(RADIANS(AD133)))))+180,360),MOD(540-DEGREES(ACOS(((SIN(RADIANS(dados!$B$4))*COS(RADIANS(AD133)))-SIN(RADIANS(T133)))/(COS(RADIANS(dados!$B$4))*SIN(RADIANS(AD133))))),360))</f>
        <v>347.269283504888</v>
      </c>
      <c r="AI133" s="25" t="n">
        <f aca="false">TAN(RADIANS(AG133))</f>
        <v>0.712522455211886</v>
      </c>
      <c r="AJ133" s="25" t="n">
        <f aca="false">dados!$B$20/calculos!AI133</f>
        <v>1.47497400678896</v>
      </c>
      <c r="AK133" s="25" t="n">
        <f aca="false">AJ133*COS(RADIANS(AG133-180))</f>
        <v>-1.20123669907366</v>
      </c>
      <c r="AL133" s="25" t="n">
        <f aca="false">ABS(AK133)</f>
        <v>1.20123669907366</v>
      </c>
      <c r="AM133" s="25" t="n">
        <f aca="false">IF((E133&gt;Y133)*AND(E133&lt;Z133),AL133,0)</f>
        <v>1.20123669907366</v>
      </c>
      <c r="AN133" s="21" t="n">
        <f aca="false">E133</f>
        <v>0.55</v>
      </c>
    </row>
    <row r="134" s="25" customFormat="true" ht="15" hidden="false" customHeight="false" outlineLevel="0" collapsed="false">
      <c r="D134" s="26" t="n">
        <f aca="false">dados!$B$7</f>
        <v>44003</v>
      </c>
      <c r="E134" s="27" t="n">
        <f aca="false">E133+0.1/24</f>
        <v>0.554166666666667</v>
      </c>
      <c r="F134" s="28" t="n">
        <f aca="false">D134+2415018.5+E134-dados!$B$6/24</f>
        <v>2459022.17916667</v>
      </c>
      <c r="G134" s="29" t="n">
        <f aca="false">(F134-2451545)/36525</f>
        <v>0.204714008669862</v>
      </c>
      <c r="I134" s="25" t="n">
        <f aca="false">MOD(280.46646+G134*(36000.76983 + G134*0.0003032),360)</f>
        <v>90.328379806766</v>
      </c>
      <c r="J134" s="25" t="n">
        <f aca="false">357.52911+G134*(35999.05029 - 0.0001537*G134)</f>
        <v>7727.03899673261</v>
      </c>
      <c r="K134" s="25" t="n">
        <f aca="false">0.016708634-G134*(0.000042037+0.0000001267*G134)</f>
        <v>0.0167000231274961</v>
      </c>
      <c r="L134" s="25" t="n">
        <f aca="false">SIN(RADIANS(J134))*(1.914602-G134*(0.004817+0.000014*G134))+SIN(RADIANS(2*J134))*(0.019993-0.000101*G134)+SIN(RADIANS(3*J134))*0.000289</f>
        <v>0.420651183092709</v>
      </c>
      <c r="M134" s="25" t="n">
        <f aca="false">I134+L134</f>
        <v>90.7490309898587</v>
      </c>
      <c r="N134" s="25" t="n">
        <f aca="false">J134+L134</f>
        <v>7727.45964791571</v>
      </c>
      <c r="O134" s="25" t="n">
        <f aca="false">(1.000001018*(1-K134*K134))/(1+K134*COS(RADIANS(N134)))</f>
        <v>1.01628928482716</v>
      </c>
      <c r="P134" s="25" t="n">
        <f aca="false">M134-0.00569-0.00478*SIN(RADIANS(125.04-1934.136*G134))</f>
        <v>90.738561585775</v>
      </c>
      <c r="Q134" s="25" t="n">
        <f aca="false">23+(26+((21.448-G134*(46.815+G134*(0.00059-G134*0.001813))))/60)/60</f>
        <v>23.4366289734757</v>
      </c>
      <c r="R134" s="25" t="n">
        <f aca="false">Q134+0.00256*COS(RADIANS(125.04-1934.136*G134))</f>
        <v>23.4366693956932</v>
      </c>
      <c r="S134" s="25" t="n">
        <f aca="false">DEGREES(ATAN2(COS(RADIANS(P134)),COS(RADIANS(R134))*SIN(RADIANS(P134))))</f>
        <v>90.8049631473732</v>
      </c>
      <c r="T134" s="25" t="n">
        <f aca="false">DEGREES(ASIN(SIN(RADIANS(R134))*SIN(RADIANS(P134))))</f>
        <v>23.4346059207418</v>
      </c>
      <c r="U134" s="25" t="n">
        <f aca="false">TAN(RADIANS(R134/2))*TAN(RADIANS(R134/2))</f>
        <v>0.0430246290931697</v>
      </c>
      <c r="V134" s="25" t="n">
        <f aca="false">4*DEGREES(U134*SIN(2*RADIANS(I134))-2*K134*SIN(RADIANS(J134))+4*K134*U134*SIN(RADIANS(J134))*COS(2*RADIANS(I134))-0.5*U134*U134*SIN(4*RADIANS(I134))-1.25*K134*K134*SIN(2*RADIANS(J134)))</f>
        <v>-1.94754796695503</v>
      </c>
      <c r="W134" s="25" t="n">
        <f aca="false">DEGREES(ACOS(COS(RADIANS(90.833))/(COS(RADIANS(dados!$B$4))*COS(RADIANS(T134)))-TAN(RADIANS(dados!$B$4))*TAN(RADIANS(T134))))</f>
        <v>76.5700274088123</v>
      </c>
      <c r="X134" s="27" t="n">
        <f aca="false">(720-4*dados!$B$5-V134+dados!$B$6*60)/1440</f>
        <v>0.518658019421497</v>
      </c>
      <c r="Y134" s="27" t="n">
        <f aca="false">X134-W134*4/1440</f>
        <v>0.305963498841458</v>
      </c>
      <c r="Z134" s="27" t="n">
        <f aca="false">X134+W134*4/1440</f>
        <v>0.731352540001528</v>
      </c>
      <c r="AA134" s="30" t="n">
        <f aca="false">8*W134</f>
        <v>612.560219270499</v>
      </c>
      <c r="AB134" s="25" t="n">
        <f aca="false">MOD(E134*1440+V134+4*dados!$B$5-60*dados!$B$6,1440)</f>
        <v>771.132452033044</v>
      </c>
      <c r="AC134" s="25" t="n">
        <f aca="false">IF(AB134/4&lt;0,AB134/4+180,AB134/4-180)</f>
        <v>12.783113008261</v>
      </c>
      <c r="AD134" s="25" t="n">
        <f aca="false">DEGREES(ACOS(SIN(RADIANS(dados!$B$4))*SIN(RADIANS(T134))+COS(RADIANS(dados!$B$4))*COS(RADIANS(T134))*COS(RADIANS(AC134))))</f>
        <v>54.8561693023395</v>
      </c>
      <c r="AE134" s="25" t="n">
        <f aca="false">90-AD134</f>
        <v>35.1438306976605</v>
      </c>
      <c r="AF134" s="25" t="n">
        <f aca="false">IF(AE134&gt;85,0,IF(AE134&gt;5,58.1/TAN(RADIANS(AE134))-0.07/POWER(TAN(RADIANS(AE134)),3)+0.000086/POWER(TAN(RADIANS(AE134)),5),IF(AE134&gt;-0.575,1735+AE134*(-518.2+AE134*(103.4+AE134*(-12.79+AE134*0.711))),-20.772/TAN(RADIANS(AE134)))))/3600</f>
        <v>0.0228704147777113</v>
      </c>
      <c r="AG134" s="25" t="n">
        <f aca="false">AE134+AF134</f>
        <v>35.1667011124382</v>
      </c>
      <c r="AH134" s="25" t="n">
        <f aca="false">IF(AC134&gt;0,MOD(DEGREES(ACOS(((SIN(RADIANS(dados!$B$4))*COS(RADIANS(AD134)))-SIN(RADIANS(T134)))/(COS(RADIANS(dados!$B$4))*SIN(RADIANS(AD134)))))+180,360),MOD(540-DEGREES(ACOS(((SIN(RADIANS(dados!$B$4))*COS(RADIANS(AD134)))-SIN(RADIANS(T134)))/(COS(RADIANS(dados!$B$4))*SIN(RADIANS(AD134))))),360))</f>
        <v>345.625017298767</v>
      </c>
      <c r="AI134" s="25" t="n">
        <f aca="false">TAN(RADIANS(AG134))</f>
        <v>0.704552377530464</v>
      </c>
      <c r="AJ134" s="25" t="n">
        <f aca="false">dados!$B$20/calculos!AI134</f>
        <v>1.49165929206668</v>
      </c>
      <c r="AK134" s="25" t="n">
        <f aca="false">AJ134*COS(RADIANS(AG134-180))</f>
        <v>-1.21940129275374</v>
      </c>
      <c r="AL134" s="25" t="n">
        <f aca="false">ABS(AK134)</f>
        <v>1.21940129275374</v>
      </c>
      <c r="AM134" s="25" t="n">
        <f aca="false">IF((E134&gt;Y134)*AND(E134&lt;Z134),AL134,0)</f>
        <v>1.21940129275374</v>
      </c>
      <c r="AN134" s="21" t="n">
        <f aca="false">E134</f>
        <v>0.554166666666667</v>
      </c>
    </row>
    <row r="135" s="25" customFormat="true" ht="15" hidden="false" customHeight="false" outlineLevel="0" collapsed="false">
      <c r="D135" s="26" t="n">
        <f aca="false">dados!$B$7</f>
        <v>44003</v>
      </c>
      <c r="E135" s="27" t="n">
        <f aca="false">E134+0.1/24</f>
        <v>0.558333333333333</v>
      </c>
      <c r="F135" s="28" t="n">
        <f aca="false">D135+2415018.5+E135-dados!$B$6/24</f>
        <v>2459022.18333333</v>
      </c>
      <c r="G135" s="29" t="n">
        <f aca="false">(F135-2451545)/36525</f>
        <v>0.204714122746971</v>
      </c>
      <c r="I135" s="25" t="n">
        <f aca="false">MOD(280.46646+G135*(36000.76983 + G135*0.0003032),360)</f>
        <v>90.332486670537</v>
      </c>
      <c r="J135" s="25" t="n">
        <f aca="false">357.52911+G135*(35999.05029 - 0.0001537*G135)</f>
        <v>7727.0431034002</v>
      </c>
      <c r="K135" s="25" t="n">
        <f aca="false">0.016708634-G135*(0.000042037+0.0000001267*G135)</f>
        <v>0.0167000231226947</v>
      </c>
      <c r="L135" s="25" t="n">
        <f aca="false">SIN(RADIANS(J135))*(1.914602-G135*(0.004817+0.000014*G135))+SIN(RADIANS(2*J135))*(0.019993-0.000101*G135)+SIN(RADIANS(3*J135))*0.000289</f>
        <v>0.420520044817872</v>
      </c>
      <c r="M135" s="25" t="n">
        <f aca="false">I135+L135</f>
        <v>90.7530067153549</v>
      </c>
      <c r="N135" s="25" t="n">
        <f aca="false">J135+L135</f>
        <v>7727.46362344502</v>
      </c>
      <c r="O135" s="25" t="n">
        <f aca="false">(1.000001018*(1-K135*K135))/(1+K135*COS(RADIANS(N135)))</f>
        <v>1.0162895447135</v>
      </c>
      <c r="P135" s="25" t="n">
        <f aca="false">M135-0.00569-0.00478*SIN(RADIANS(125.04-1934.136*G135))</f>
        <v>90.742537311562</v>
      </c>
      <c r="Q135" s="25" t="n">
        <f aca="false">23+(26+((21.448-G135*(46.815+G135*(0.00059-G135*0.001813))))/60)/60</f>
        <v>23.4366289719922</v>
      </c>
      <c r="R135" s="25" t="n">
        <f aca="false">Q135+0.00256*COS(RADIANS(125.04-1934.136*G135))</f>
        <v>23.4366694040668</v>
      </c>
      <c r="S135" s="25" t="n">
        <f aca="false">DEGREES(ATAN2(COS(RADIANS(P135)),COS(RADIANS(R135))*SIN(RADIANS(P135))))</f>
        <v>90.8092962262788</v>
      </c>
      <c r="T135" s="25" t="n">
        <f aca="false">DEGREES(ASIN(SIN(RADIANS(R135))*SIN(RADIANS(P135))))</f>
        <v>23.4345836541641</v>
      </c>
      <c r="U135" s="25" t="n">
        <f aca="false">TAN(RADIANS(R135/2))*TAN(RADIANS(R135/2))</f>
        <v>0.0430246291247884</v>
      </c>
      <c r="V135" s="25" t="n">
        <f aca="false">4*DEGREES(U135*SIN(2*RADIANS(I135))-2*K135*SIN(RADIANS(J135))+4*K135*U135*SIN(RADIANS(J135))*COS(2*RADIANS(I135))-0.5*U135*U135*SIN(4*RADIANS(I135))-1.25*K135*K135*SIN(2*RADIANS(J135)))</f>
        <v>-1.94845161851459</v>
      </c>
      <c r="W135" s="25" t="n">
        <f aca="false">DEGREES(ACOS(COS(RADIANS(90.833))/(COS(RADIANS(dados!$B$4))*COS(RADIANS(T135)))-TAN(RADIANS(dados!$B$4))*TAN(RADIANS(T135))))</f>
        <v>76.570042946504</v>
      </c>
      <c r="X135" s="27" t="n">
        <f aca="false">(720-4*dados!$B$5-V135+dados!$B$6*60)/1440</f>
        <v>0.518658646957302</v>
      </c>
      <c r="Y135" s="27" t="n">
        <f aca="false">X135-W135*4/1440</f>
        <v>0.305964083217002</v>
      </c>
      <c r="Z135" s="27" t="n">
        <f aca="false">X135+W135*4/1440</f>
        <v>0.731353210697581</v>
      </c>
      <c r="AA135" s="30" t="n">
        <f aca="false">8*W135</f>
        <v>612.560343572032</v>
      </c>
      <c r="AB135" s="25" t="n">
        <f aca="false">MOD(E135*1440+V135+4*dados!$B$5-60*dados!$B$6,1440)</f>
        <v>777.131548381484</v>
      </c>
      <c r="AC135" s="25" t="n">
        <f aca="false">IF(AB135/4&lt;0,AB135/4+180,AB135/4-180)</f>
        <v>14.2828870953711</v>
      </c>
      <c r="AD135" s="25" t="n">
        <f aca="false">DEGREES(ACOS(SIN(RADIANS(dados!$B$4))*SIN(RADIANS(T135))+COS(RADIANS(dados!$B$4))*COS(RADIANS(T135))*COS(RADIANS(AC135))))</f>
        <v>55.1963587213838</v>
      </c>
      <c r="AE135" s="25" t="n">
        <f aca="false">90-AD135</f>
        <v>34.8036412786162</v>
      </c>
      <c r="AF135" s="25" t="n">
        <f aca="false">IF(AE135&gt;85,0,IF(AE135&gt;5,58.1/TAN(RADIANS(AE135))-0.07/POWER(TAN(RADIANS(AE135)),3)+0.000086/POWER(TAN(RADIANS(AE135)),5),IF(AE135&gt;-0.575,1735+AE135*(-518.2+AE135*(103.4+AE135*(-12.79+AE135*0.711))),-20.772/TAN(RADIANS(AE135)))))/3600</f>
        <v>0.0231599228627993</v>
      </c>
      <c r="AG135" s="25" t="n">
        <f aca="false">AE135+AF135</f>
        <v>34.826801201479</v>
      </c>
      <c r="AH135" s="25" t="n">
        <f aca="false">IF(AC135&gt;0,MOD(DEGREES(ACOS(((SIN(RADIANS(dados!$B$4))*COS(RADIANS(AD135)))-SIN(RADIANS(T135)))/(COS(RADIANS(dados!$B$4))*SIN(RADIANS(AD135)))))+180,360),MOD(540-DEGREES(ACOS(((SIN(RADIANS(dados!$B$4))*COS(RADIANS(AD135)))-SIN(RADIANS(T135)))/(COS(RADIANS(dados!$B$4))*SIN(RADIANS(AD135))))),360))</f>
        <v>343.997802179329</v>
      </c>
      <c r="AI135" s="25" t="n">
        <f aca="false">TAN(RADIANS(AG135))</f>
        <v>0.695712056387359</v>
      </c>
      <c r="AJ135" s="25" t="n">
        <f aca="false">dados!$B$20/calculos!AI135</f>
        <v>1.51061360952732</v>
      </c>
      <c r="AK135" s="25" t="n">
        <f aca="false">AJ135*COS(RADIANS(AG135-180))</f>
        <v>-1.2400357582913</v>
      </c>
      <c r="AL135" s="25" t="n">
        <f aca="false">ABS(AK135)</f>
        <v>1.2400357582913</v>
      </c>
      <c r="AM135" s="25" t="n">
        <f aca="false">IF((E135&gt;Y135)*AND(E135&lt;Z135),AL135,0)</f>
        <v>1.2400357582913</v>
      </c>
      <c r="AN135" s="21" t="n">
        <f aca="false">E135</f>
        <v>0.558333333333333</v>
      </c>
    </row>
    <row r="136" s="25" customFormat="true" ht="15" hidden="false" customHeight="false" outlineLevel="0" collapsed="false">
      <c r="D136" s="26" t="n">
        <f aca="false">dados!$B$7</f>
        <v>44003</v>
      </c>
      <c r="E136" s="27" t="n">
        <f aca="false">E135+0.1/24</f>
        <v>0.5625</v>
      </c>
      <c r="F136" s="28" t="n">
        <f aca="false">D136+2415018.5+E136-dados!$B$6/24</f>
        <v>2459022.1875</v>
      </c>
      <c r="G136" s="29" t="n">
        <f aca="false">(F136-2451545)/36525</f>
        <v>0.204714236824093</v>
      </c>
      <c r="I136" s="25" t="n">
        <f aca="false">MOD(280.46646+G136*(36000.76983 + G136*0.0003032),360)</f>
        <v>90.3365935347647</v>
      </c>
      <c r="J136" s="25" t="n">
        <f aca="false">357.52911+G136*(35999.05029 - 0.0001537*G136)</f>
        <v>7727.04721006825</v>
      </c>
      <c r="K136" s="25" t="n">
        <f aca="false">0.016708634-G136*(0.000042037+0.0000001267*G136)</f>
        <v>0.0167000231178933</v>
      </c>
      <c r="L136" s="25" t="n">
        <f aca="false">SIN(RADIANS(J136))*(1.914602-G136*(0.004817+0.000014*G136))+SIN(RADIANS(2*J136))*(0.019993-0.000101*G136)+SIN(RADIANS(3*J136))*0.000289</f>
        <v>0.42038890449523</v>
      </c>
      <c r="M136" s="25" t="n">
        <f aca="false">I136+L136</f>
        <v>90.7569824392599</v>
      </c>
      <c r="N136" s="25" t="n">
        <f aca="false">J136+L136</f>
        <v>7727.46759897275</v>
      </c>
      <c r="O136" s="25" t="n">
        <f aca="false">(1.000001018*(1-K136*K136))/(1+K136*COS(RADIANS(N136)))</f>
        <v>1.01628980451879</v>
      </c>
      <c r="P136" s="25" t="n">
        <f aca="false">M136-0.00569-0.00478*SIN(RADIANS(125.04-1934.136*G136))</f>
        <v>90.7465130357577</v>
      </c>
      <c r="Q136" s="25" t="n">
        <f aca="false">23+(26+((21.448-G136*(46.815+G136*(0.00059-G136*0.001813))))/60)/60</f>
        <v>23.4366289705087</v>
      </c>
      <c r="R136" s="25" t="n">
        <f aca="false">Q136+0.00256*COS(RADIANS(125.04-1934.136*G136))</f>
        <v>23.4366694124404</v>
      </c>
      <c r="S136" s="25" t="n">
        <f aca="false">DEGREES(ATAN2(COS(RADIANS(P136)),COS(RADIANS(R136))*SIN(RADIANS(P136))))</f>
        <v>90.8136293019864</v>
      </c>
      <c r="T136" s="25" t="n">
        <f aca="false">DEGREES(ASIN(SIN(RADIANS(R136))*SIN(RADIANS(P136))))</f>
        <v>23.4345612680202</v>
      </c>
      <c r="U136" s="25" t="n">
        <f aca="false">TAN(RADIANS(R136/2))*TAN(RADIANS(R136/2))</f>
        <v>0.043024629156407</v>
      </c>
      <c r="V136" s="25" t="n">
        <f aca="false">4*DEGREES(U136*SIN(2*RADIANS(I136))-2*K136*SIN(RADIANS(J136))+4*K136*U136*SIN(RADIANS(J136))*COS(2*RADIANS(I136))-0.5*U136*U136*SIN(4*RADIANS(I136))-1.25*K136*K136*SIN(2*RADIANS(J136)))</f>
        <v>-1.94935525568009</v>
      </c>
      <c r="W136" s="25" t="n">
        <f aca="false">DEGREES(ACOS(COS(RADIANS(90.833))/(COS(RADIANS(dados!$B$4))*COS(RADIANS(T136)))-TAN(RADIANS(dados!$B$4))*TAN(RADIANS(T136))))</f>
        <v>76.5700585676233</v>
      </c>
      <c r="X136" s="27" t="n">
        <f aca="false">(720-4*dados!$B$5-V136+dados!$B$6*60)/1440</f>
        <v>0.518659274483111</v>
      </c>
      <c r="Y136" s="27" t="n">
        <f aca="false">X136-W136*4/1440</f>
        <v>0.305964667350822</v>
      </c>
      <c r="Z136" s="27" t="n">
        <f aca="false">X136+W136*4/1440</f>
        <v>0.731353881615394</v>
      </c>
      <c r="AA136" s="30" t="n">
        <f aca="false">8*W136</f>
        <v>612.560468540986</v>
      </c>
      <c r="AB136" s="25" t="n">
        <f aca="false">MOD(E136*1440+V136+4*dados!$B$5-60*dados!$B$6,1440)</f>
        <v>783.130644744319</v>
      </c>
      <c r="AC136" s="25" t="n">
        <f aca="false">IF(AB136/4&lt;0,AB136/4+180,AB136/4-180)</f>
        <v>15.7826611860797</v>
      </c>
      <c r="AD136" s="25" t="n">
        <f aca="false">DEGREES(ACOS(SIN(RADIANS(dados!$B$4))*SIN(RADIANS(T136))+COS(RADIANS(dados!$B$4))*COS(RADIANS(T136))*COS(RADIANS(AC136))))</f>
        <v>55.5717943341066</v>
      </c>
      <c r="AE136" s="25" t="n">
        <f aca="false">90-AD136</f>
        <v>34.4282056658934</v>
      </c>
      <c r="AF136" s="25" t="n">
        <f aca="false">IF(AE136&gt;85,0,IF(AE136&gt;5,58.1/TAN(RADIANS(AE136))-0.07/POWER(TAN(RADIANS(AE136)),3)+0.000086/POWER(TAN(RADIANS(AE136)),5),IF(AE136&gt;-0.575,1735+AE136*(-518.2+AE136*(103.4+AE136*(-12.79+AE136*0.711))),-20.772/TAN(RADIANS(AE136)))))/3600</f>
        <v>0.0234851577837316</v>
      </c>
      <c r="AG136" s="25" t="n">
        <f aca="false">AE136+AF136</f>
        <v>34.4516908236771</v>
      </c>
      <c r="AH136" s="25" t="n">
        <f aca="false">IF(AC136&gt;0,MOD(DEGREES(ACOS(((SIN(RADIANS(dados!$B$4))*COS(RADIANS(AD136)))-SIN(RADIANS(T136)))/(COS(RADIANS(dados!$B$4))*SIN(RADIANS(AD136)))))+180,360),MOD(540-DEGREES(ACOS(((SIN(RADIANS(dados!$B$4))*COS(RADIANS(AD136)))-SIN(RADIANS(T136)))/(COS(RADIANS(dados!$B$4))*SIN(RADIANS(AD136))))),360))</f>
        <v>342.389166757764</v>
      </c>
      <c r="AI136" s="25" t="n">
        <f aca="false">TAN(RADIANS(AG136))</f>
        <v>0.686040254896294</v>
      </c>
      <c r="AJ136" s="25" t="n">
        <f aca="false">dados!$B$20/calculos!AI136</f>
        <v>1.53191025335657</v>
      </c>
      <c r="AK136" s="25" t="n">
        <f aca="false">AJ136*COS(RADIANS(AG136-180))</f>
        <v>-1.26321850055969</v>
      </c>
      <c r="AL136" s="25" t="n">
        <f aca="false">ABS(AK136)</f>
        <v>1.26321850055969</v>
      </c>
      <c r="AM136" s="25" t="n">
        <f aca="false">IF((E136&gt;Y136)*AND(E136&lt;Z136),AL136,0)</f>
        <v>1.26321850055969</v>
      </c>
      <c r="AN136" s="21" t="n">
        <f aca="false">E136</f>
        <v>0.5625</v>
      </c>
    </row>
    <row r="137" s="25" customFormat="true" ht="15" hidden="false" customHeight="false" outlineLevel="0" collapsed="false">
      <c r="D137" s="26" t="n">
        <f aca="false">dados!$B$7</f>
        <v>44003</v>
      </c>
      <c r="E137" s="27" t="n">
        <f aca="false">E136+0.1/24</f>
        <v>0.566666666666667</v>
      </c>
      <c r="F137" s="28" t="n">
        <f aca="false">D137+2415018.5+E137-dados!$B$6/24</f>
        <v>2459022.19166667</v>
      </c>
      <c r="G137" s="29" t="n">
        <f aca="false">(F137-2451545)/36525</f>
        <v>0.204714350901215</v>
      </c>
      <c r="I137" s="25" t="n">
        <f aca="false">MOD(280.46646+G137*(36000.76983 + G137*0.0003032),360)</f>
        <v>90.3407003989942</v>
      </c>
      <c r="J137" s="25" t="n">
        <f aca="false">357.52911+G137*(35999.05029 - 0.0001537*G137)</f>
        <v>7727.0513167363</v>
      </c>
      <c r="K137" s="25" t="n">
        <f aca="false">0.016708634-G137*(0.000042037+0.0000001267*G137)</f>
        <v>0.0167000231130919</v>
      </c>
      <c r="L137" s="25" t="n">
        <f aca="false">SIN(RADIANS(J137))*(1.914602-G137*(0.004817+0.000014*G137))+SIN(RADIANS(2*J137))*(0.019993-0.000101*G137)+SIN(RADIANS(3*J137))*0.000289</f>
        <v>0.42025776214003</v>
      </c>
      <c r="M137" s="25" t="n">
        <f aca="false">I137+L137</f>
        <v>90.7609581611342</v>
      </c>
      <c r="N137" s="25" t="n">
        <f aca="false">J137+L137</f>
        <v>7727.47157449844</v>
      </c>
      <c r="O137" s="25" t="n">
        <f aca="false">(1.000001018*(1-K137*K137))/(1+K137*COS(RADIANS(N137)))</f>
        <v>1.01629006424299</v>
      </c>
      <c r="P137" s="25" t="n">
        <f aca="false">M137-0.00569-0.00478*SIN(RADIANS(125.04-1934.136*G137))</f>
        <v>90.7504887579228</v>
      </c>
      <c r="Q137" s="25" t="n">
        <f aca="false">23+(26+((21.448-G137*(46.815+G137*(0.00059-G137*0.001813))))/60)/60</f>
        <v>23.4366289690252</v>
      </c>
      <c r="R137" s="25" t="n">
        <f aca="false">Q137+0.00256*COS(RADIANS(125.04-1934.136*G137))</f>
        <v>23.4366694208141</v>
      </c>
      <c r="S137" s="25" t="n">
        <f aca="false">DEGREES(ATAN2(COS(RADIANS(P137)),COS(RADIANS(R137))*SIN(RADIANS(P137))))</f>
        <v>90.8179623740092</v>
      </c>
      <c r="T137" s="25" t="n">
        <f aca="false">DEGREES(ASIN(SIN(RADIANS(R137))*SIN(RADIANS(P137))))</f>
        <v>23.434538762313</v>
      </c>
      <c r="U137" s="25" t="n">
        <f aca="false">TAN(RADIANS(R137/2))*TAN(RADIANS(R137/2))</f>
        <v>0.0430246291880256</v>
      </c>
      <c r="V137" s="25" t="n">
        <f aca="false">4*DEGREES(U137*SIN(2*RADIANS(I137))-2*K137*SIN(RADIANS(J137))+4*K137*U137*SIN(RADIANS(J137))*COS(2*RADIANS(I137))-0.5*U137*U137*SIN(4*RADIANS(I137))-1.25*K137*K137*SIN(2*RADIANS(J137)))</f>
        <v>-1.95025887832348</v>
      </c>
      <c r="W137" s="25" t="n">
        <f aca="false">DEGREES(ACOS(COS(RADIANS(90.833))/(COS(RADIANS(dados!$B$4))*COS(RADIANS(T137)))-TAN(RADIANS(dados!$B$4))*TAN(RADIANS(T137))))</f>
        <v>76.5700742721681</v>
      </c>
      <c r="X137" s="27" t="n">
        <f aca="false">(720-4*dados!$B$5-V137+dados!$B$6*60)/1440</f>
        <v>0.518659901998836</v>
      </c>
      <c r="Y137" s="27" t="n">
        <f aca="false">X137-W137*4/1440</f>
        <v>0.305965251242813</v>
      </c>
      <c r="Z137" s="27" t="n">
        <f aca="false">X137+W137*4/1440</f>
        <v>0.73135455275485</v>
      </c>
      <c r="AA137" s="30" t="n">
        <f aca="false">8*W137</f>
        <v>612.560594177345</v>
      </c>
      <c r="AB137" s="25" t="n">
        <f aca="false">MOD(E137*1440+V137+4*dados!$B$5-60*dados!$B$6,1440)</f>
        <v>789.129741121676</v>
      </c>
      <c r="AC137" s="25" t="n">
        <f aca="false">IF(AB137/4&lt;0,AB137/4+180,AB137/4-180)</f>
        <v>17.2824352804189</v>
      </c>
      <c r="AD137" s="25" t="n">
        <f aca="false">DEGREES(ACOS(SIN(RADIANS(dados!$B$4))*SIN(RADIANS(T137))+COS(RADIANS(dados!$B$4))*COS(RADIANS(T137))*COS(RADIANS(AC137))))</f>
        <v>55.9817621076367</v>
      </c>
      <c r="AE137" s="25" t="n">
        <f aca="false">90-AD137</f>
        <v>34.0182378923633</v>
      </c>
      <c r="AF137" s="25" t="n">
        <f aca="false">IF(AE137&gt;85,0,IF(AE137&gt;5,58.1/TAN(RADIANS(AE137))-0.07/POWER(TAN(RADIANS(AE137)),3)+0.000086/POWER(TAN(RADIANS(AE137)),5),IF(AE137&gt;-0.575,1735+AE137*(-518.2+AE137*(103.4+AE137*(-12.79+AE137*0.711))),-20.772/TAN(RADIANS(AE137)))))/3600</f>
        <v>0.0238474040725176</v>
      </c>
      <c r="AG137" s="25" t="n">
        <f aca="false">AE137+AF137</f>
        <v>34.0420852964358</v>
      </c>
      <c r="AH137" s="25" t="n">
        <f aca="false">IF(AC137&gt;0,MOD(DEGREES(ACOS(((SIN(RADIANS(dados!$B$4))*COS(RADIANS(AD137)))-SIN(RADIANS(T137)))/(COS(RADIANS(dados!$B$4))*SIN(RADIANS(AD137)))))+180,360),MOD(540-DEGREES(ACOS(((SIN(RADIANS(dados!$B$4))*COS(RADIANS(AD137)))-SIN(RADIANS(T137)))/(COS(RADIANS(dados!$B$4))*SIN(RADIANS(AD137))))),360))</f>
        <v>340.800504750497</v>
      </c>
      <c r="AI137" s="25" t="n">
        <f aca="false">TAN(RADIANS(AG137))</f>
        <v>0.67557775544951</v>
      </c>
      <c r="AJ137" s="25" t="n">
        <f aca="false">dados!$B$20/calculos!AI137</f>
        <v>1.55563455459204</v>
      </c>
      <c r="AK137" s="25" t="n">
        <f aca="false">AJ137*COS(RADIANS(AG137-180))</f>
        <v>-1.28904018218519</v>
      </c>
      <c r="AL137" s="25" t="n">
        <f aca="false">ABS(AK137)</f>
        <v>1.28904018218519</v>
      </c>
      <c r="AM137" s="25" t="n">
        <f aca="false">IF((E137&gt;Y137)*AND(E137&lt;Z137),AL137,0)</f>
        <v>1.28904018218519</v>
      </c>
      <c r="AN137" s="21" t="n">
        <f aca="false">E137</f>
        <v>0.566666666666667</v>
      </c>
    </row>
    <row r="138" s="25" customFormat="true" ht="15" hidden="false" customHeight="false" outlineLevel="0" collapsed="false">
      <c r="D138" s="26" t="n">
        <f aca="false">dados!$B$7</f>
        <v>44003</v>
      </c>
      <c r="E138" s="27" t="n">
        <f aca="false">E137+0.1/24</f>
        <v>0.570833333333333</v>
      </c>
      <c r="F138" s="28" t="n">
        <f aca="false">D138+2415018.5+E138-dados!$B$6/24</f>
        <v>2459022.19583333</v>
      </c>
      <c r="G138" s="29" t="n">
        <f aca="false">(F138-2451545)/36525</f>
        <v>0.204714464978325</v>
      </c>
      <c r="I138" s="25" t="n">
        <f aca="false">MOD(280.46646+G138*(36000.76983 + G138*0.0003032),360)</f>
        <v>90.3448072627643</v>
      </c>
      <c r="J138" s="25" t="n">
        <f aca="false">357.52911+G138*(35999.05029 - 0.0001537*G138)</f>
        <v>7727.05542340389</v>
      </c>
      <c r="K138" s="25" t="n">
        <f aca="false">0.016708634-G138*(0.000042037+0.0000001267*G138)</f>
        <v>0.0167000231082906</v>
      </c>
      <c r="L138" s="25" t="n">
        <f aca="false">SIN(RADIANS(J138))*(1.914602-G138*(0.004817+0.000014*G138))+SIN(RADIANS(2*J138))*(0.019993-0.000101*G138)+SIN(RADIANS(3*J138))*0.000289</f>
        <v>0.420126617767573</v>
      </c>
      <c r="M138" s="25" t="n">
        <f aca="false">I138+L138</f>
        <v>90.7649338805319</v>
      </c>
      <c r="N138" s="25" t="n">
        <f aca="false">J138+L138</f>
        <v>7727.47555002165</v>
      </c>
      <c r="O138" s="25" t="n">
        <f aca="false">(1.000001018*(1-K138*K138))/(1+K138*COS(RADIANS(N138)))</f>
        <v>1.01629032388608</v>
      </c>
      <c r="P138" s="25" t="n">
        <f aca="false">M138-0.00569-0.00478*SIN(RADIANS(125.04-1934.136*G138))</f>
        <v>90.7544644776115</v>
      </c>
      <c r="Q138" s="25" t="n">
        <f aca="false">23+(26+((21.448-G138*(46.815+G138*(0.00059-G138*0.001813))))/60)/60</f>
        <v>23.4366289675418</v>
      </c>
      <c r="R138" s="25" t="n">
        <f aca="false">Q138+0.00256*COS(RADIANS(125.04-1934.136*G138))</f>
        <v>23.4366694291877</v>
      </c>
      <c r="S138" s="25" t="n">
        <f aca="false">DEGREES(ATAN2(COS(RADIANS(P138)),COS(RADIANS(R138))*SIN(RADIANS(P138))))</f>
        <v>90.8222954418536</v>
      </c>
      <c r="T138" s="25" t="n">
        <f aca="false">DEGREES(ASIN(SIN(RADIANS(R138))*SIN(RADIANS(P138))))</f>
        <v>23.4345161370452</v>
      </c>
      <c r="U138" s="25" t="n">
        <f aca="false">TAN(RADIANS(R138/2))*TAN(RADIANS(R138/2))</f>
        <v>0.0430246292196443</v>
      </c>
      <c r="V138" s="25" t="n">
        <f aca="false">4*DEGREES(U138*SIN(2*RADIANS(I138))-2*K138*SIN(RADIANS(J138))+4*K138*U138*SIN(RADIANS(J138))*COS(2*RADIANS(I138))-0.5*U138*U138*SIN(4*RADIANS(I138))-1.25*K138*K138*SIN(2*RADIANS(J138)))</f>
        <v>-1.95116248631459</v>
      </c>
      <c r="W138" s="25" t="n">
        <f aca="false">DEGREES(ACOS(COS(RADIANS(90.833))/(COS(RADIANS(dados!$B$4))*COS(RADIANS(T138)))-TAN(RADIANS(dados!$B$4))*TAN(RADIANS(T138))))</f>
        <v>76.5700900601363</v>
      </c>
      <c r="X138" s="27" t="n">
        <f aca="false">(720-4*dados!$B$5-V138+dados!$B$6*60)/1440</f>
        <v>0.518660529504385</v>
      </c>
      <c r="Y138" s="27" t="n">
        <f aca="false">X138-W138*4/1440</f>
        <v>0.305965834892894</v>
      </c>
      <c r="Z138" s="27" t="n">
        <f aca="false">X138+W138*4/1440</f>
        <v>0.731355224115868</v>
      </c>
      <c r="AA138" s="30" t="n">
        <f aca="false">8*W138</f>
        <v>612.56072048109</v>
      </c>
      <c r="AB138" s="25" t="n">
        <f aca="false">MOD(E138*1440+V138+4*dados!$B$5-60*dados!$B$6,1440)</f>
        <v>795.128837513684</v>
      </c>
      <c r="AC138" s="25" t="n">
        <f aca="false">IF(AB138/4&lt;0,AB138/4+180,AB138/4-180)</f>
        <v>18.7822093784211</v>
      </c>
      <c r="AD138" s="25" t="n">
        <f aca="false">DEGREES(ACOS(SIN(RADIANS(dados!$B$4))*SIN(RADIANS(T138))+COS(RADIANS(dados!$B$4))*COS(RADIANS(T138))*COS(RADIANS(AC138))))</f>
        <v>56.4255039753899</v>
      </c>
      <c r="AE138" s="25" t="n">
        <f aca="false">90-AD138</f>
        <v>33.5744960246101</v>
      </c>
      <c r="AF138" s="25" t="n">
        <f aca="false">IF(AE138&gt;85,0,IF(AE138&gt;5,58.1/TAN(RADIANS(AE138))-0.07/POWER(TAN(RADIANS(AE138)),3)+0.000086/POWER(TAN(RADIANS(AE138)),5),IF(AE138&gt;-0.575,1735+AE138*(-518.2+AE138*(103.4+AE138*(-12.79+AE138*0.711))),-20.772/TAN(RADIANS(AE138)))))/3600</f>
        <v>0.024248148024109</v>
      </c>
      <c r="AG138" s="25" t="n">
        <f aca="false">AE138+AF138</f>
        <v>33.5987441726342</v>
      </c>
      <c r="AH138" s="25" t="n">
        <f aca="false">IF(AC138&gt;0,MOD(DEGREES(ACOS(((SIN(RADIANS(dados!$B$4))*COS(RADIANS(AD138)))-SIN(RADIANS(T138)))/(COS(RADIANS(dados!$B$4))*SIN(RADIANS(AD138)))))+180,360),MOD(540-DEGREES(ACOS(((SIN(RADIANS(dados!$B$4))*COS(RADIANS(AD138)))-SIN(RADIANS(T138)))/(COS(RADIANS(dados!$B$4))*SIN(RADIANS(AD138))))),360))</f>
        <v>339.233070849802</v>
      </c>
      <c r="AI138" s="25" t="n">
        <f aca="false">TAN(RADIANS(AG138))</f>
        <v>0.664366818349925</v>
      </c>
      <c r="AJ138" s="25" t="n">
        <f aca="false">dados!$B$20/calculos!AI138</f>
        <v>1.58188529538729</v>
      </c>
      <c r="AK138" s="25" t="n">
        <f aca="false">AJ138*COS(RADIANS(AG138-180))</f>
        <v>-1.31760504992079</v>
      </c>
      <c r="AL138" s="25" t="n">
        <f aca="false">ABS(AK138)</f>
        <v>1.31760504992079</v>
      </c>
      <c r="AM138" s="25" t="n">
        <f aca="false">IF((E138&gt;Y138)*AND(E138&lt;Z138),AL138,0)</f>
        <v>1.31760504992079</v>
      </c>
      <c r="AN138" s="21" t="n">
        <f aca="false">E138</f>
        <v>0.570833333333333</v>
      </c>
    </row>
    <row r="139" s="25" customFormat="true" ht="15" hidden="false" customHeight="false" outlineLevel="0" collapsed="false">
      <c r="D139" s="26" t="n">
        <f aca="false">dados!$B$7</f>
        <v>44003</v>
      </c>
      <c r="E139" s="27" t="n">
        <f aca="false">E138+0.1/24</f>
        <v>0.575</v>
      </c>
      <c r="F139" s="28" t="n">
        <f aca="false">D139+2415018.5+E139-dados!$B$6/24</f>
        <v>2459022.2</v>
      </c>
      <c r="G139" s="29" t="n">
        <f aca="false">(F139-2451545)/36525</f>
        <v>0.204714579055447</v>
      </c>
      <c r="I139" s="25" t="n">
        <f aca="false">MOD(280.46646+G139*(36000.76983 + G139*0.0003032),360)</f>
        <v>90.3489141269938</v>
      </c>
      <c r="J139" s="25" t="n">
        <f aca="false">357.52911+G139*(35999.05029 - 0.0001537*G139)</f>
        <v>7727.05953007193</v>
      </c>
      <c r="K139" s="25" t="n">
        <f aca="false">0.016708634-G139*(0.000042037+0.0000001267*G139)</f>
        <v>0.0167000231034892</v>
      </c>
      <c r="L139" s="25" t="n">
        <f aca="false">SIN(RADIANS(J139))*(1.914602-G139*(0.004817+0.000014*G139))+SIN(RADIANS(2*J139))*(0.019993-0.000101*G139)+SIN(RADIANS(3*J139))*0.000289</f>
        <v>0.419995471349166</v>
      </c>
      <c r="M139" s="25" t="n">
        <f aca="false">I139+L139</f>
        <v>90.768909598343</v>
      </c>
      <c r="N139" s="25" t="n">
        <f aca="false">J139+L139</f>
        <v>7727.47952554328</v>
      </c>
      <c r="O139" s="25" t="n">
        <f aca="false">(1.000001018*(1-K139*K139))/(1+K139*COS(RADIANS(N139)))</f>
        <v>1.0162905834481</v>
      </c>
      <c r="P139" s="25" t="n">
        <f aca="false">M139-0.00569-0.00478*SIN(RADIANS(125.04-1934.136*G139))</f>
        <v>90.7584401957135</v>
      </c>
      <c r="Q139" s="25" t="n">
        <f aca="false">23+(26+((21.448-G139*(46.815+G139*(0.00059-G139*0.001813))))/60)/60</f>
        <v>23.4366289660583</v>
      </c>
      <c r="R139" s="25" t="n">
        <f aca="false">Q139+0.00256*COS(RADIANS(125.04-1934.136*G139))</f>
        <v>23.4366694375613</v>
      </c>
      <c r="S139" s="25" t="n">
        <f aca="false">DEGREES(ATAN2(COS(RADIANS(P139)),COS(RADIANS(R139))*SIN(RADIANS(P139))))</f>
        <v>90.8266285064815</v>
      </c>
      <c r="T139" s="25" t="n">
        <f aca="false">DEGREES(ASIN(SIN(RADIANS(R139))*SIN(RADIANS(P139))))</f>
        <v>23.4344933922122</v>
      </c>
      <c r="U139" s="25" t="n">
        <f aca="false">TAN(RADIANS(R139/2))*TAN(RADIANS(R139/2))</f>
        <v>0.0430246292512629</v>
      </c>
      <c r="V139" s="25" t="n">
        <f aca="false">4*DEGREES(U139*SIN(2*RADIANS(I139))-2*K139*SIN(RADIANS(J139))+4*K139*U139*SIN(RADIANS(J139))*COS(2*RADIANS(I139))-0.5*U139*U139*SIN(4*RADIANS(I139))-1.25*K139*K139*SIN(2*RADIANS(J139)))</f>
        <v>-1.95206607982713</v>
      </c>
      <c r="W139" s="25" t="n">
        <f aca="false">DEGREES(ACOS(COS(RADIANS(90.833))/(COS(RADIANS(dados!$B$4))*COS(RADIANS(T139)))-TAN(RADIANS(dados!$B$4))*TAN(RADIANS(T139))))</f>
        <v>76.570105931531</v>
      </c>
      <c r="X139" s="27" t="n">
        <f aca="false">(720-4*dados!$B$5-V139+dados!$B$6*60)/1440</f>
        <v>0.51866115699988</v>
      </c>
      <c r="Y139" s="27" t="n">
        <f aca="false">X139-W139*4/1440</f>
        <v>0.305966418301181</v>
      </c>
      <c r="Z139" s="27" t="n">
        <f aca="false">X139+W139*4/1440</f>
        <v>0.731355895698577</v>
      </c>
      <c r="AA139" s="30" t="n">
        <f aca="false">8*W139</f>
        <v>612.560847452248</v>
      </c>
      <c r="AB139" s="25" t="n">
        <f aca="false">MOD(E139*1440+V139+4*dados!$B$5-60*dados!$B$6,1440)</f>
        <v>801.127933920172</v>
      </c>
      <c r="AC139" s="25" t="n">
        <f aca="false">IF(AB139/4&lt;0,AB139/4+180,AB139/4-180)</f>
        <v>20.281983480043</v>
      </c>
      <c r="AD139" s="25" t="n">
        <f aca="false">DEGREES(ACOS(SIN(RADIANS(dados!$B$4))*SIN(RADIANS(T139))+COS(RADIANS(dados!$B$4))*COS(RADIANS(T139))*COS(RADIANS(AC139))))</f>
        <v>56.9022239659948</v>
      </c>
      <c r="AE139" s="25" t="n">
        <f aca="false">90-AD139</f>
        <v>33.0977760340052</v>
      </c>
      <c r="AF139" s="25" t="n">
        <f aca="false">IF(AE139&gt;85,0,IF(AE139&gt;5,58.1/TAN(RADIANS(AE139))-0.07/POWER(TAN(RADIANS(AE139)),3)+0.000086/POWER(TAN(RADIANS(AE139)),5),IF(AE139&gt;-0.575,1735+AE139*(-518.2+AE139*(103.4+AE139*(-12.79+AE139*0.711))),-20.772/TAN(RADIANS(AE139)))))/3600</f>
        <v>0.0246891023787274</v>
      </c>
      <c r="AG139" s="25" t="n">
        <f aca="false">AE139+AF139</f>
        <v>33.1224651363839</v>
      </c>
      <c r="AH139" s="25" t="n">
        <f aca="false">IF(AC139&gt;0,MOD(DEGREES(ACOS(((SIN(RADIANS(dados!$B$4))*COS(RADIANS(AD139)))-SIN(RADIANS(T139)))/(COS(RADIANS(dados!$B$4))*SIN(RADIANS(AD139)))))+180,360),MOD(540-DEGREES(ACOS(((SIN(RADIANS(dados!$B$4))*COS(RADIANS(AD139)))-SIN(RADIANS(T139)))/(COS(RADIANS(dados!$B$4))*SIN(RADIANS(AD139))))),360))</f>
        <v>337.687978667786</v>
      </c>
      <c r="AI139" s="25" t="n">
        <f aca="false">TAN(RADIANS(AG139))</f>
        <v>0.652450656171907</v>
      </c>
      <c r="AJ139" s="25" t="n">
        <f aca="false">dados!$B$20/calculos!AI139</f>
        <v>1.61077637174463</v>
      </c>
      <c r="AK139" s="25" t="n">
        <f aca="false">AJ139*COS(RADIANS(AG139-180))</f>
        <v>-1.3490325094236</v>
      </c>
      <c r="AL139" s="25" t="n">
        <f aca="false">ABS(AK139)</f>
        <v>1.3490325094236</v>
      </c>
      <c r="AM139" s="25" t="n">
        <f aca="false">IF((E139&gt;Y139)*AND(E139&lt;Z139),AL139,0)</f>
        <v>1.3490325094236</v>
      </c>
      <c r="AN139" s="21" t="n">
        <f aca="false">E139</f>
        <v>0.575</v>
      </c>
    </row>
    <row r="140" s="25" customFormat="true" ht="15" hidden="false" customHeight="false" outlineLevel="0" collapsed="false">
      <c r="D140" s="26" t="n">
        <f aca="false">dados!$B$7</f>
        <v>44003</v>
      </c>
      <c r="E140" s="27" t="n">
        <f aca="false">E139+0.1/24</f>
        <v>0.579166666666667</v>
      </c>
      <c r="F140" s="28" t="n">
        <f aca="false">D140+2415018.5+E140-dados!$B$6/24</f>
        <v>2459022.20416667</v>
      </c>
      <c r="G140" s="29" t="n">
        <f aca="false">(F140-2451545)/36525</f>
        <v>0.204714693132556</v>
      </c>
      <c r="I140" s="25" t="n">
        <f aca="false">MOD(280.46646+G140*(36000.76983 + G140*0.0003032),360)</f>
        <v>90.3530209907631</v>
      </c>
      <c r="J140" s="25" t="n">
        <f aca="false">357.52911+G140*(35999.05029 - 0.0001537*G140)</f>
        <v>7727.06363673952</v>
      </c>
      <c r="K140" s="25" t="n">
        <f aca="false">0.016708634-G140*(0.000042037+0.0000001267*G140)</f>
        <v>0.0167000230986878</v>
      </c>
      <c r="L140" s="25" t="n">
        <f aca="false">SIN(RADIANS(J140))*(1.914602-G140*(0.004817+0.000014*G140))+SIN(RADIANS(2*J140))*(0.019993-0.000101*G140)+SIN(RADIANS(3*J140))*0.000289</f>
        <v>0.419864322914722</v>
      </c>
      <c r="M140" s="25" t="n">
        <f aca="false">I140+L140</f>
        <v>90.7728853136778</v>
      </c>
      <c r="N140" s="25" t="n">
        <f aca="false">J140+L140</f>
        <v>7727.48350106244</v>
      </c>
      <c r="O140" s="25" t="n">
        <f aca="false">(1.000001018*(1-K140*K140))/(1+K140*COS(RADIANS(N140)))</f>
        <v>1.01629084292901</v>
      </c>
      <c r="P140" s="25" t="n">
        <f aca="false">M140-0.00569-0.00478*SIN(RADIANS(125.04-1934.136*G140))</f>
        <v>90.7624159113393</v>
      </c>
      <c r="Q140" s="25" t="n">
        <f aca="false">23+(26+((21.448-G140*(46.815+G140*(0.00059-G140*0.001813))))/60)/60</f>
        <v>23.4366289645748</v>
      </c>
      <c r="R140" s="25" t="n">
        <f aca="false">Q140+0.00256*COS(RADIANS(125.04-1934.136*G140))</f>
        <v>23.4366694459349</v>
      </c>
      <c r="S140" s="25" t="n">
        <f aca="false">DEGREES(ATAN2(COS(RADIANS(P140)),COS(RADIANS(R140))*SIN(RADIANS(P140))))</f>
        <v>90.8309615669156</v>
      </c>
      <c r="T140" s="25" t="n">
        <f aca="false">DEGREES(ASIN(SIN(RADIANS(R140))*SIN(RADIANS(P140))))</f>
        <v>23.4344705278195</v>
      </c>
      <c r="U140" s="25" t="n">
        <f aca="false">TAN(RADIANS(R140/2))*TAN(RADIANS(R140/2))</f>
        <v>0.0430246292828816</v>
      </c>
      <c r="V140" s="25" t="n">
        <f aca="false">4*DEGREES(U140*SIN(2*RADIANS(I140))-2*K140*SIN(RADIANS(J140))+4*K140*U140*SIN(RADIANS(J140))*COS(2*RADIANS(I140))-0.5*U140*U140*SIN(4*RADIANS(I140))-1.25*K140*K140*SIN(2*RADIANS(J140)))</f>
        <v>-1.95296965862998</v>
      </c>
      <c r="W140" s="25" t="n">
        <f aca="false">DEGREES(ACOS(COS(RADIANS(90.833))/(COS(RADIANS(dados!$B$4))*COS(RADIANS(T140)))-TAN(RADIANS(dados!$B$4))*TAN(RADIANS(T140))))</f>
        <v>76.5701218863484</v>
      </c>
      <c r="X140" s="27" t="n">
        <f aca="false">(720-4*dados!$B$5-V140+dados!$B$6*60)/1440</f>
        <v>0.51866178448516</v>
      </c>
      <c r="Y140" s="27" t="n">
        <f aca="false">X140-W140*4/1440</f>
        <v>0.305967001467523</v>
      </c>
      <c r="Z140" s="27" t="n">
        <f aca="false">X140+W140*4/1440</f>
        <v>0.731356567502789</v>
      </c>
      <c r="AA140" s="30" t="n">
        <f aca="false">8*W140</f>
        <v>612.560975090787</v>
      </c>
      <c r="AB140" s="25" t="n">
        <f aca="false">MOD(E140*1440+V140+4*dados!$B$5-60*dados!$B$6,1440)</f>
        <v>807.127030341369</v>
      </c>
      <c r="AC140" s="25" t="n">
        <f aca="false">IF(AB140/4&lt;0,AB140/4+180,AB140/4-180)</f>
        <v>21.7817575853422</v>
      </c>
      <c r="AD140" s="25" t="n">
        <f aca="false">DEGREES(ACOS(SIN(RADIANS(dados!$B$4))*SIN(RADIANS(T140))+COS(RADIANS(dados!$B$4))*COS(RADIANS(T140))*COS(RADIANS(AC140))))</f>
        <v>57.4110942882625</v>
      </c>
      <c r="AE140" s="25" t="n">
        <f aca="false">90-AD140</f>
        <v>32.5889057117375</v>
      </c>
      <c r="AF140" s="25" t="n">
        <f aca="false">IF(AE140&gt;85,0,IF(AE140&gt;5,58.1/TAN(RADIANS(AE140))-0.07/POWER(TAN(RADIANS(AE140)),3)+0.000086/POWER(TAN(RADIANS(AE140)),5),IF(AE140&gt;-0.575,1735+AE140*(-518.2+AE140*(103.4+AE140*(-12.79+AE140*0.711))),-20.772/TAN(RADIANS(AE140)))))/3600</f>
        <v>0.0251722352800129</v>
      </c>
      <c r="AG140" s="25" t="n">
        <f aca="false">AE140+AF140</f>
        <v>32.6140779470175</v>
      </c>
      <c r="AH140" s="25" t="n">
        <f aca="false">IF(AC140&gt;0,MOD(DEGREES(ACOS(((SIN(RADIANS(dados!$B$4))*COS(RADIANS(AD140)))-SIN(RADIANS(T140)))/(COS(RADIANS(dados!$B$4))*SIN(RADIANS(AD140)))))+180,360),MOD(540-DEGREES(ACOS(((SIN(RADIANS(dados!$B$4))*COS(RADIANS(AD140)))-SIN(RADIANS(T140)))/(COS(RADIANS(dados!$B$4))*SIN(RADIANS(AD140))))),360))</f>
        <v>336.166200617718</v>
      </c>
      <c r="AI140" s="25" t="n">
        <f aca="false">TAN(RADIANS(AG140))</f>
        <v>0.639872934113472</v>
      </c>
      <c r="AJ140" s="25" t="n">
        <f aca="false">dados!$B$20/calculos!AI140</f>
        <v>1.64243874785398</v>
      </c>
      <c r="AK140" s="25" t="n">
        <f aca="false">AJ140*COS(RADIANS(AG140-180))</f>
        <v>-1.38345899308377</v>
      </c>
      <c r="AL140" s="25" t="n">
        <f aca="false">ABS(AK140)</f>
        <v>1.38345899308377</v>
      </c>
      <c r="AM140" s="25" t="n">
        <f aca="false">IF((E140&gt;Y140)*AND(E140&lt;Z140),AL140,0)</f>
        <v>1.38345899308377</v>
      </c>
      <c r="AN140" s="21" t="n">
        <f aca="false">E140</f>
        <v>0.579166666666667</v>
      </c>
    </row>
    <row r="141" s="25" customFormat="true" ht="15" hidden="false" customHeight="false" outlineLevel="0" collapsed="false">
      <c r="D141" s="26" t="n">
        <f aca="false">dados!$B$7</f>
        <v>44003</v>
      </c>
      <c r="E141" s="27" t="n">
        <f aca="false">E140+0.1/24</f>
        <v>0.583333333333333</v>
      </c>
      <c r="F141" s="28" t="n">
        <f aca="false">D141+2415018.5+E141-dados!$B$6/24</f>
        <v>2459022.20833333</v>
      </c>
      <c r="G141" s="29" t="n">
        <f aca="false">(F141-2451545)/36525</f>
        <v>0.204714807209678</v>
      </c>
      <c r="I141" s="25" t="n">
        <f aca="false">MOD(280.46646+G141*(36000.76983 + G141*0.0003032),360)</f>
        <v>90.3571278549925</v>
      </c>
      <c r="J141" s="25" t="n">
        <f aca="false">357.52911+G141*(35999.05029 - 0.0001537*G141)</f>
        <v>7727.06774340757</v>
      </c>
      <c r="K141" s="25" t="n">
        <f aca="false">0.016708634-G141*(0.000042037+0.0000001267*G141)</f>
        <v>0.0167000230938864</v>
      </c>
      <c r="L141" s="25" t="n">
        <f aca="false">SIN(RADIANS(J141))*(1.914602-G141*(0.004817+0.000014*G141))+SIN(RADIANS(2*J141))*(0.019993-0.000101*G141)+SIN(RADIANS(3*J141))*0.000289</f>
        <v>0.419733172435652</v>
      </c>
      <c r="M141" s="25" t="n">
        <f aca="false">I141+L141</f>
        <v>90.7768610274282</v>
      </c>
      <c r="N141" s="25" t="n">
        <f aca="false">J141+L141</f>
        <v>7727.48747658001</v>
      </c>
      <c r="O141" s="25" t="n">
        <f aca="false">(1.000001018*(1-K141*K141))/(1+K141*COS(RADIANS(N141)))</f>
        <v>1.01629110232885</v>
      </c>
      <c r="P141" s="25" t="n">
        <f aca="false">M141-0.00569-0.00478*SIN(RADIANS(125.04-1934.136*G141))</f>
        <v>90.7663916253809</v>
      </c>
      <c r="Q141" s="25" t="n">
        <f aca="false">23+(26+((21.448-G141*(46.815+G141*(0.00059-G141*0.001813))))/60)/60</f>
        <v>23.4366289630913</v>
      </c>
      <c r="R141" s="25" t="n">
        <f aca="false">Q141+0.00256*COS(RADIANS(125.04-1934.136*G141))</f>
        <v>23.4366694543085</v>
      </c>
      <c r="S141" s="25" t="n">
        <f aca="false">DEGREES(ATAN2(COS(RADIANS(P141)),COS(RADIANS(R141))*SIN(RADIANS(P141))))</f>
        <v>90.83529462412</v>
      </c>
      <c r="T141" s="25" t="n">
        <f aca="false">DEGREES(ASIN(SIN(RADIANS(R141))*SIN(RADIANS(P141))))</f>
        <v>23.4344475438622</v>
      </c>
      <c r="U141" s="25" t="n">
        <f aca="false">TAN(RADIANS(R141/2))*TAN(RADIANS(R141/2))</f>
        <v>0.0430246293145002</v>
      </c>
      <c r="V141" s="25" t="n">
        <f aca="false">4*DEGREES(U141*SIN(2*RADIANS(I141))-2*K141*SIN(RADIANS(J141))+4*K141*U141*SIN(RADIANS(J141))*COS(2*RADIANS(I141))-0.5*U141*U141*SIN(4*RADIANS(I141))-1.25*K141*K141*SIN(2*RADIANS(J141)))</f>
        <v>-1.95387322289795</v>
      </c>
      <c r="W141" s="25" t="n">
        <f aca="false">DEGREES(ACOS(COS(RADIANS(90.833))/(COS(RADIANS(dados!$B$4))*COS(RADIANS(T141)))-TAN(RADIANS(dados!$B$4))*TAN(RADIANS(T141))))</f>
        <v>76.5701379245917</v>
      </c>
      <c r="X141" s="27" t="n">
        <f aca="false">(720-4*dados!$B$5-V141+dados!$B$6*60)/1440</f>
        <v>0.518662411960346</v>
      </c>
      <c r="Y141" s="27" t="n">
        <f aca="false">X141-W141*4/1440</f>
        <v>0.305967584392025</v>
      </c>
      <c r="Z141" s="27" t="n">
        <f aca="false">X141+W141*4/1440</f>
        <v>0.731357239528646</v>
      </c>
      <c r="AA141" s="30" t="n">
        <f aca="false">8*W141</f>
        <v>612.561103396734</v>
      </c>
      <c r="AB141" s="25" t="n">
        <f aca="false">MOD(E141*1440+V141+4*dados!$B$5-60*dados!$B$6,1440)</f>
        <v>813.126126777101</v>
      </c>
      <c r="AC141" s="25" t="n">
        <f aca="false">IF(AB141/4&lt;0,AB141/4+180,AB141/4-180)</f>
        <v>23.2815316942752</v>
      </c>
      <c r="AD141" s="25" t="n">
        <f aca="false">DEGREES(ACOS(SIN(RADIANS(dados!$B$4))*SIN(RADIANS(T141))+COS(RADIANS(dados!$B$4))*COS(RADIANS(T141))*COS(RADIANS(AC141))))</f>
        <v>57.9512612840335</v>
      </c>
      <c r="AE141" s="25" t="n">
        <f aca="false">90-AD141</f>
        <v>32.0487387159665</v>
      </c>
      <c r="AF141" s="25" t="n">
        <f aca="false">IF(AE141&gt;85,0,IF(AE141&gt;5,58.1/TAN(RADIANS(AE141))-0.07/POWER(TAN(RADIANS(AE141)),3)+0.000086/POWER(TAN(RADIANS(AE141)),5),IF(AE141&gt;-0.575,1735+AE141*(-518.2+AE141*(103.4+AE141*(-12.79+AE141*0.711))),-20.772/TAN(RADIANS(AE141)))))/3600</f>
        <v>0.0256998042856423</v>
      </c>
      <c r="AG141" s="25" t="n">
        <f aca="false">AE141+AF141</f>
        <v>32.0744385202521</v>
      </c>
      <c r="AH141" s="25" t="n">
        <f aca="false">IF(AC141&gt;0,MOD(DEGREES(ACOS(((SIN(RADIANS(dados!$B$4))*COS(RADIANS(AD141)))-SIN(RADIANS(T141)))/(COS(RADIANS(dados!$B$4))*SIN(RADIANS(AD141)))))+180,360),MOD(540-DEGREES(ACOS(((SIN(RADIANS(dados!$B$4))*COS(RADIANS(AD141)))-SIN(RADIANS(T141)))/(COS(RADIANS(dados!$B$4))*SIN(RADIANS(AD141))))),360))</f>
        <v>334.668569560414</v>
      </c>
      <c r="AI141" s="25" t="n">
        <f aca="false">TAN(RADIANS(AG141))</f>
        <v>0.626677304726199</v>
      </c>
      <c r="AJ141" s="25" t="n">
        <f aca="false">dados!$B$20/calculos!AI141</f>
        <v>1.67702275599426</v>
      </c>
      <c r="AK141" s="25" t="n">
        <f aca="false">AJ141*COS(RADIANS(AG141-180))</f>
        <v>-1.42104017619715</v>
      </c>
      <c r="AL141" s="25" t="n">
        <f aca="false">ABS(AK141)</f>
        <v>1.42104017619715</v>
      </c>
      <c r="AM141" s="25" t="n">
        <f aca="false">IF((E141&gt;Y141)*AND(E141&lt;Z141),AL141,0)</f>
        <v>1.42104017619715</v>
      </c>
      <c r="AN141" s="21" t="n">
        <f aca="false">E141</f>
        <v>0.583333333333333</v>
      </c>
    </row>
    <row r="142" s="25" customFormat="true" ht="15" hidden="false" customHeight="false" outlineLevel="0" collapsed="false">
      <c r="D142" s="26" t="n">
        <f aca="false">dados!$B$7</f>
        <v>44003</v>
      </c>
      <c r="E142" s="27" t="n">
        <f aca="false">E141+0.1/24</f>
        <v>0.5875</v>
      </c>
      <c r="F142" s="28" t="n">
        <f aca="false">D142+2415018.5+E142-dados!$B$6/24</f>
        <v>2459022.2125</v>
      </c>
      <c r="G142" s="29" t="n">
        <f aca="false">(F142-2451545)/36525</f>
        <v>0.204714921286787</v>
      </c>
      <c r="I142" s="25" t="n">
        <f aca="false">MOD(280.46646+G142*(36000.76983 + G142*0.0003032),360)</f>
        <v>90.3612347187627</v>
      </c>
      <c r="J142" s="25" t="n">
        <f aca="false">357.52911+G142*(35999.05029 - 0.0001537*G142)</f>
        <v>7727.07185007516</v>
      </c>
      <c r="K142" s="25" t="n">
        <f aca="false">0.016708634-G142*(0.000042037+0.0000001267*G142)</f>
        <v>0.0167000230890851</v>
      </c>
      <c r="L142" s="25" t="n">
        <f aca="false">SIN(RADIANS(J142))*(1.914602-G142*(0.004817+0.000014*G142))+SIN(RADIANS(2*J142))*(0.019993-0.000101*G142)+SIN(RADIANS(3*J142))*0.000289</f>
        <v>0.41960201994187</v>
      </c>
      <c r="M142" s="25" t="n">
        <f aca="false">I142+L142</f>
        <v>90.7808367387046</v>
      </c>
      <c r="N142" s="25" t="n">
        <f aca="false">J142+L142</f>
        <v>7727.4914520951</v>
      </c>
      <c r="O142" s="25" t="n">
        <f aca="false">(1.000001018*(1-K142*K142))/(1+K142*COS(RADIANS(N142)))</f>
        <v>1.01629136164758</v>
      </c>
      <c r="P142" s="25" t="n">
        <f aca="false">M142-0.00569-0.00478*SIN(RADIANS(125.04-1934.136*G142))</f>
        <v>90.7703673369484</v>
      </c>
      <c r="Q142" s="25" t="n">
        <f aca="false">23+(26+((21.448-G142*(46.815+G142*(0.00059-G142*0.001813))))/60)/60</f>
        <v>23.4366289616079</v>
      </c>
      <c r="R142" s="25" t="n">
        <f aca="false">Q142+0.00256*COS(RADIANS(125.04-1934.136*G142))</f>
        <v>23.4366694626821</v>
      </c>
      <c r="S142" s="25" t="n">
        <f aca="false">DEGREES(ATAN2(COS(RADIANS(P142)),COS(RADIANS(R142))*SIN(RADIANS(P142))))</f>
        <v>90.8396276771174</v>
      </c>
      <c r="T142" s="25" t="n">
        <f aca="false">DEGREES(ASIN(SIN(RADIANS(R142))*SIN(RADIANS(P142))))</f>
        <v>23.4344244403459</v>
      </c>
      <c r="U142" s="25" t="n">
        <f aca="false">TAN(RADIANS(R142/2))*TAN(RADIANS(R142/2))</f>
        <v>0.0430246293461188</v>
      </c>
      <c r="V142" s="25" t="n">
        <f aca="false">4*DEGREES(U142*SIN(2*RADIANS(I142))-2*K142*SIN(RADIANS(J142))+4*K142*U142*SIN(RADIANS(J142))*COS(2*RADIANS(I142))-0.5*U142*U142*SIN(4*RADIANS(I142))-1.25*K142*K142*SIN(2*RADIANS(J142)))</f>
        <v>-1.95477677239994</v>
      </c>
      <c r="W142" s="25" t="n">
        <f aca="false">DEGREES(ACOS(COS(RADIANS(90.833))/(COS(RADIANS(dados!$B$4))*COS(RADIANS(T142)))-TAN(RADIANS(dados!$B$4))*TAN(RADIANS(T142))))</f>
        <v>76.570154046257</v>
      </c>
      <c r="X142" s="27" t="n">
        <f aca="false">(720-4*dados!$B$5-V142+dados!$B$6*60)/1440</f>
        <v>0.518663039425278</v>
      </c>
      <c r="Y142" s="27" t="n">
        <f aca="false">X142-W142*4/1440</f>
        <v>0.30596816707456</v>
      </c>
      <c r="Z142" s="27" t="n">
        <f aca="false">X142+W142*4/1440</f>
        <v>0.731357911775984</v>
      </c>
      <c r="AA142" s="30" t="n">
        <f aca="false">8*W142</f>
        <v>612.561232370056</v>
      </c>
      <c r="AB142" s="25" t="n">
        <f aca="false">MOD(E142*1440+V142+4*dados!$B$5-60*dados!$B$6,1440)</f>
        <v>819.125223227599</v>
      </c>
      <c r="AC142" s="25" t="n">
        <f aca="false">IF(AB142/4&lt;0,AB142/4+180,AB142/4-180)</f>
        <v>24.7813058068997</v>
      </c>
      <c r="AD142" s="25" t="n">
        <f aca="false">DEGREES(ACOS(SIN(RADIANS(dados!$B$4))*SIN(RADIANS(T142))+COS(RADIANS(dados!$B$4))*COS(RADIANS(T142))*COS(RADIANS(AC142))))</f>
        <v>58.5218511729524</v>
      </c>
      <c r="AE142" s="25" t="n">
        <f aca="false">90-AD142</f>
        <v>31.4781488270476</v>
      </c>
      <c r="AF142" s="25" t="n">
        <f aca="false">IF(AE142&gt;85,0,IF(AE142&gt;5,58.1/TAN(RADIANS(AE142))-0.07/POWER(TAN(RADIANS(AE142)),3)+0.000086/POWER(TAN(RADIANS(AE142)),5),IF(AE142&gt;-0.575,1735+AE142*(-518.2+AE142*(103.4+AE142*(-12.79+AE142*0.711))),-20.772/TAN(RADIANS(AE142)))))/3600</f>
        <v>0.0262743964010348</v>
      </c>
      <c r="AG142" s="25" t="n">
        <f aca="false">AE142+AF142</f>
        <v>31.5044232234487</v>
      </c>
      <c r="AH142" s="25" t="n">
        <f aca="false">IF(AC142&gt;0,MOD(DEGREES(ACOS(((SIN(RADIANS(dados!$B$4))*COS(RADIANS(AD142)))-SIN(RADIANS(T142)))/(COS(RADIANS(dados!$B$4))*SIN(RADIANS(AD142)))))+180,360),MOD(540-DEGREES(ACOS(((SIN(RADIANS(dados!$B$4))*COS(RADIANS(AD142)))-SIN(RADIANS(T142)))/(COS(RADIANS(dados!$B$4))*SIN(RADIANS(AD142))))),360))</f>
        <v>333.195782015096</v>
      </c>
      <c r="AI142" s="25" t="n">
        <f aca="false">TAN(RADIANS(AG142))</f>
        <v>0.612906983421466</v>
      </c>
      <c r="AJ142" s="25" t="n">
        <f aca="false">dados!$B$20/calculos!AI142</f>
        <v>1.7147008096142</v>
      </c>
      <c r="AK142" s="25" t="n">
        <f aca="false">AJ142*COS(RADIANS(AG142-180))</f>
        <v>-1.46195361024214</v>
      </c>
      <c r="AL142" s="25" t="n">
        <f aca="false">ABS(AK142)</f>
        <v>1.46195361024214</v>
      </c>
      <c r="AM142" s="25" t="n">
        <f aca="false">IF((E142&gt;Y142)*AND(E142&lt;Z142),AL142,0)</f>
        <v>1.46195361024214</v>
      </c>
      <c r="AN142" s="21" t="n">
        <f aca="false">E142</f>
        <v>0.5875</v>
      </c>
    </row>
    <row r="143" s="25" customFormat="true" ht="15" hidden="false" customHeight="false" outlineLevel="0" collapsed="false">
      <c r="D143" s="26" t="n">
        <f aca="false">dados!$B$7</f>
        <v>44003</v>
      </c>
      <c r="E143" s="27" t="n">
        <f aca="false">E142+0.1/24</f>
        <v>0.591666666666667</v>
      </c>
      <c r="F143" s="28" t="n">
        <f aca="false">D143+2415018.5+E143-dados!$B$6/24</f>
        <v>2459022.21666667</v>
      </c>
      <c r="G143" s="29" t="n">
        <f aca="false">(F143-2451545)/36525</f>
        <v>0.204715035363909</v>
      </c>
      <c r="I143" s="25" t="n">
        <f aca="false">MOD(280.46646+G143*(36000.76983 + G143*0.0003032),360)</f>
        <v>90.3653415829922</v>
      </c>
      <c r="J143" s="25" t="n">
        <f aca="false">357.52911+G143*(35999.05029 - 0.0001537*G143)</f>
        <v>7727.07595674321</v>
      </c>
      <c r="K143" s="25" t="n">
        <f aca="false">0.016708634-G143*(0.000042037+0.0000001267*G143)</f>
        <v>0.0167000230842837</v>
      </c>
      <c r="L143" s="25" t="n">
        <f aca="false">SIN(RADIANS(J143))*(1.914602-G143*(0.004817+0.000014*G143))+SIN(RADIANS(2*J143))*(0.019993-0.000101*G143)+SIN(RADIANS(3*J143))*0.000289</f>
        <v>0.419470865404681</v>
      </c>
      <c r="M143" s="25" t="n">
        <f aca="false">I143+L143</f>
        <v>90.7848124483969</v>
      </c>
      <c r="N143" s="25" t="n">
        <f aca="false">J143+L143</f>
        <v>7727.49542760861</v>
      </c>
      <c r="O143" s="25" t="n">
        <f aca="false">(1.000001018*(1-K143*K143))/(1+K143*COS(RADIANS(N143)))</f>
        <v>1.01629162088524</v>
      </c>
      <c r="P143" s="25" t="n">
        <f aca="false">M143-0.00569-0.00478*SIN(RADIANS(125.04-1934.136*G143))</f>
        <v>90.774343046932</v>
      </c>
      <c r="Q143" s="25" t="n">
        <f aca="false">23+(26+((21.448-G143*(46.815+G143*(0.00059-G143*0.001813))))/60)/60</f>
        <v>23.4366289601244</v>
      </c>
      <c r="R143" s="25" t="n">
        <f aca="false">Q143+0.00256*COS(RADIANS(125.04-1934.136*G143))</f>
        <v>23.4366694710557</v>
      </c>
      <c r="S143" s="25" t="n">
        <f aca="false">DEGREES(ATAN2(COS(RADIANS(P143)),COS(RADIANS(R143))*SIN(RADIANS(P143))))</f>
        <v>90.8439607268697</v>
      </c>
      <c r="T143" s="25" t="n">
        <f aca="false">DEGREES(ASIN(SIN(RADIANS(R143))*SIN(RADIANS(P143))))</f>
        <v>23.4344012172658</v>
      </c>
      <c r="U143" s="25" t="n">
        <f aca="false">TAN(RADIANS(R143/2))*TAN(RADIANS(R143/2))</f>
        <v>0.0430246293777375</v>
      </c>
      <c r="V143" s="25" t="n">
        <f aca="false">4*DEGREES(U143*SIN(2*RADIANS(I143))-2*K143*SIN(RADIANS(J143))+4*K143*U143*SIN(RADIANS(J143))*COS(2*RADIANS(I143))-0.5*U143*U143*SIN(4*RADIANS(I143))-1.25*K143*K143*SIN(2*RADIANS(J143)))</f>
        <v>-1.95568030730963</v>
      </c>
      <c r="W143" s="25" t="n">
        <f aca="false">DEGREES(ACOS(COS(RADIANS(90.833))/(COS(RADIANS(dados!$B$4))*COS(RADIANS(T143)))-TAN(RADIANS(dados!$B$4))*TAN(RADIANS(T143))))</f>
        <v>76.5701702513475</v>
      </c>
      <c r="X143" s="27" t="n">
        <f aca="false">(720-4*dados!$B$5-V143+dados!$B$6*60)/1440</f>
        <v>0.518663666880076</v>
      </c>
      <c r="Y143" s="27" t="n">
        <f aca="false">X143-W143*4/1440</f>
        <v>0.30596874951522</v>
      </c>
      <c r="Z143" s="27" t="n">
        <f aca="false">X143+W143*4/1440</f>
        <v>0.731358584244919</v>
      </c>
      <c r="AA143" s="30" t="n">
        <f aca="false">8*W143</f>
        <v>612.56136201078</v>
      </c>
      <c r="AB143" s="25" t="n">
        <f aca="false">MOD(E143*1440+V143+4*dados!$B$5-60*dados!$B$6,1440)</f>
        <v>825.124319692689</v>
      </c>
      <c r="AC143" s="25" t="n">
        <f aca="false">IF(AB143/4&lt;0,AB143/4+180,AB143/4-180)</f>
        <v>26.2810799231723</v>
      </c>
      <c r="AD143" s="25" t="n">
        <f aca="false">DEGREES(ACOS(SIN(RADIANS(dados!$B$4))*SIN(RADIANS(T143))+COS(RADIANS(dados!$B$4))*COS(RADIANS(T143))*COS(RADIANS(AC143))))</f>
        <v>59.1219755250185</v>
      </c>
      <c r="AE143" s="25" t="n">
        <f aca="false">90-AD143</f>
        <v>30.8780244749815</v>
      </c>
      <c r="AF143" s="25" t="n">
        <f aca="false">IF(AE143&gt;85,0,IF(AE143&gt;5,58.1/TAN(RADIANS(AE143))-0.07/POWER(TAN(RADIANS(AE143)),3)+0.000086/POWER(TAN(RADIANS(AE143)),5),IF(AE143&gt;-0.575,1735+AE143*(-518.2+AE143*(103.4+AE143*(-12.79+AE143*0.711))),-20.772/TAN(RADIANS(AE143)))))/3600</f>
        <v>0.0268989753497734</v>
      </c>
      <c r="AG143" s="25" t="n">
        <f aca="false">AE143+AF143</f>
        <v>30.9049234503313</v>
      </c>
      <c r="AH143" s="25" t="n">
        <f aca="false">IF(AC143&gt;0,MOD(DEGREES(ACOS(((SIN(RADIANS(dados!$B$4))*COS(RADIANS(AD143)))-SIN(RADIANS(T143)))/(COS(RADIANS(dados!$B$4))*SIN(RADIANS(AD143)))))+180,360),MOD(540-DEGREES(ACOS(((SIN(RADIANS(dados!$B$4))*COS(RADIANS(AD143)))-SIN(RADIANS(T143)))/(COS(RADIANS(dados!$B$4))*SIN(RADIANS(AD143))))),360))</f>
        <v>331.748402718933</v>
      </c>
      <c r="AI143" s="25" t="n">
        <f aca="false">TAN(RADIANS(AG143))</f>
        <v>0.598604369215376</v>
      </c>
      <c r="AJ143" s="25" t="n">
        <f aca="false">dados!$B$20/calculos!AI143</f>
        <v>1.75567061441354</v>
      </c>
      <c r="AK143" s="25" t="n">
        <f aca="false">AJ143*COS(RADIANS(AG143-180))</f>
        <v>-1.50640185901313</v>
      </c>
      <c r="AL143" s="25" t="n">
        <f aca="false">ABS(AK143)</f>
        <v>1.50640185901313</v>
      </c>
      <c r="AM143" s="25" t="n">
        <f aca="false">IF((E143&gt;Y143)*AND(E143&lt;Z143),AL143,0)</f>
        <v>1.50640185901313</v>
      </c>
      <c r="AN143" s="21" t="n">
        <f aca="false">E143</f>
        <v>0.591666666666667</v>
      </c>
    </row>
    <row r="144" s="25" customFormat="true" ht="15" hidden="false" customHeight="false" outlineLevel="0" collapsed="false">
      <c r="D144" s="26" t="n">
        <f aca="false">dados!$B$7</f>
        <v>44003</v>
      </c>
      <c r="E144" s="27" t="n">
        <f aca="false">E143+0.1/24</f>
        <v>0.595833333333333</v>
      </c>
      <c r="F144" s="28" t="n">
        <f aca="false">D144+2415018.5+E144-dados!$B$6/24</f>
        <v>2459022.22083333</v>
      </c>
      <c r="G144" s="29" t="n">
        <f aca="false">(F144-2451545)/36525</f>
        <v>0.204715149441019</v>
      </c>
      <c r="I144" s="25" t="n">
        <f aca="false">MOD(280.46646+G144*(36000.76983 + G144*0.0003032),360)</f>
        <v>90.3694484467615</v>
      </c>
      <c r="J144" s="25" t="n">
        <f aca="false">357.52911+G144*(35999.05029 - 0.0001537*G144)</f>
        <v>7727.08006341079</v>
      </c>
      <c r="K144" s="25" t="n">
        <f aca="false">0.016708634-G144*(0.000042037+0.0000001267*G144)</f>
        <v>0.0167000230794823</v>
      </c>
      <c r="L144" s="25" t="n">
        <f aca="false">SIN(RADIANS(J144))*(1.914602-G144*(0.004817+0.000014*G144))+SIN(RADIANS(2*J144))*(0.019993-0.000101*G144)+SIN(RADIANS(3*J144))*0.000289</f>
        <v>0.419339708854001</v>
      </c>
      <c r="M144" s="25" t="n">
        <f aca="false">I144+L144</f>
        <v>90.7887881556155</v>
      </c>
      <c r="N144" s="25" t="n">
        <f aca="false">J144+L144</f>
        <v>7727.49940311965</v>
      </c>
      <c r="O144" s="25" t="n">
        <f aca="false">(1.000001018*(1-K144*K144))/(1+K144*COS(RADIANS(N144)))</f>
        <v>1.01629188004177</v>
      </c>
      <c r="P144" s="25" t="n">
        <f aca="false">M144-0.00569-0.00478*SIN(RADIANS(125.04-1934.136*G144))</f>
        <v>90.7783187544419</v>
      </c>
      <c r="Q144" s="25" t="n">
        <f aca="false">23+(26+((21.448-G144*(46.815+G144*(0.00059-G144*0.001813))))/60)/60</f>
        <v>23.4366289586409</v>
      </c>
      <c r="R144" s="25" t="n">
        <f aca="false">Q144+0.00256*COS(RADIANS(125.04-1934.136*G144))</f>
        <v>23.4366694794293</v>
      </c>
      <c r="S144" s="25" t="n">
        <f aca="false">DEGREES(ATAN2(COS(RADIANS(P144)),COS(RADIANS(R144))*SIN(RADIANS(P144))))</f>
        <v>90.8482937723996</v>
      </c>
      <c r="T144" s="25" t="n">
        <f aca="false">DEGREES(ASIN(SIN(RADIANS(R144))*SIN(RADIANS(P144))))</f>
        <v>23.4343778746274</v>
      </c>
      <c r="U144" s="25" t="n">
        <f aca="false">TAN(RADIANS(R144/2))*TAN(RADIANS(R144/2))</f>
        <v>0.0430246294093561</v>
      </c>
      <c r="V144" s="25" t="n">
        <f aca="false">4*DEGREES(U144*SIN(2*RADIANS(I144))-2*K144*SIN(RADIANS(J144))+4*K144*U144*SIN(RADIANS(J144))*COS(2*RADIANS(I144))-0.5*U144*U144*SIN(4*RADIANS(I144))-1.25*K144*K144*SIN(2*RADIANS(J144)))</f>
        <v>-1.95658382739592</v>
      </c>
      <c r="W144" s="25" t="n">
        <f aca="false">DEGREES(ACOS(COS(RADIANS(90.833))/(COS(RADIANS(dados!$B$4))*COS(RADIANS(T144)))-TAN(RADIANS(dados!$B$4))*TAN(RADIANS(T144))))</f>
        <v>76.5701865398592</v>
      </c>
      <c r="X144" s="27" t="n">
        <f aca="false">(720-4*dados!$B$5-V144+dados!$B$6*60)/1440</f>
        <v>0.518664294324581</v>
      </c>
      <c r="Y144" s="27" t="n">
        <f aca="false">X144-W144*4/1440</f>
        <v>0.305969331713854</v>
      </c>
      <c r="Z144" s="27" t="n">
        <f aca="false">X144+W144*4/1440</f>
        <v>0.73135925693529</v>
      </c>
      <c r="AA144" s="30" t="n">
        <f aca="false">8*W144</f>
        <v>612.561492318874</v>
      </c>
      <c r="AB144" s="25" t="n">
        <f aca="false">MOD(E144*1440+V144+4*dados!$B$5-60*dados!$B$6,1440)</f>
        <v>831.123416172603</v>
      </c>
      <c r="AC144" s="25" t="n">
        <f aca="false">IF(AB144/4&lt;0,AB144/4+180,AB144/4-180)</f>
        <v>27.7808540431507</v>
      </c>
      <c r="AD144" s="25" t="n">
        <f aca="false">DEGREES(ACOS(SIN(RADIANS(dados!$B$4))*SIN(RADIANS(T144))+COS(RADIANS(dados!$B$4))*COS(RADIANS(T144))*COS(RADIANS(AC144))))</f>
        <v>59.7507364102144</v>
      </c>
      <c r="AE144" s="25" t="n">
        <f aca="false">90-AD144</f>
        <v>30.2492635897856</v>
      </c>
      <c r="AF144" s="25" t="n">
        <f aca="false">IF(AE144&gt;85,0,IF(AE144&gt;5,58.1/TAN(RADIANS(AE144))-0.07/POWER(TAN(RADIANS(AE144)),3)+0.000086/POWER(TAN(RADIANS(AE144)),5),IF(AE144&gt;-0.575,1735+AE144*(-518.2+AE144*(103.4+AE144*(-12.79+AE144*0.711))),-20.772/TAN(RADIANS(AE144)))))/3600</f>
        <v>0.0275769376041493</v>
      </c>
      <c r="AG144" s="25" t="n">
        <f aca="false">AE144+AF144</f>
        <v>30.2768405273897</v>
      </c>
      <c r="AH144" s="25" t="n">
        <f aca="false">IF(AC144&gt;0,MOD(DEGREES(ACOS(((SIN(RADIANS(dados!$B$4))*COS(RADIANS(AD144)))-SIN(RADIANS(T144)))/(COS(RADIANS(dados!$B$4))*SIN(RADIANS(AD144)))))+180,360),MOD(540-DEGREES(ACOS(((SIN(RADIANS(dados!$B$4))*COS(RADIANS(AD144)))-SIN(RADIANS(T144)))/(COS(RADIANS(dados!$B$4))*SIN(RADIANS(AD144))))),360))</f>
        <v>330.326870310434</v>
      </c>
      <c r="AI144" s="25" t="n">
        <f aca="false">TAN(RADIANS(AG144))</f>
        <v>0.583810713313521</v>
      </c>
      <c r="AJ144" s="25" t="n">
        <f aca="false">dados!$B$20/calculos!AI144</f>
        <v>1.80015898428126</v>
      </c>
      <c r="AK144" s="25" t="n">
        <f aca="false">AJ144*COS(RADIANS(AG144-180))</f>
        <v>-1.55461624519198</v>
      </c>
      <c r="AL144" s="25" t="n">
        <f aca="false">ABS(AK144)</f>
        <v>1.55461624519198</v>
      </c>
      <c r="AM144" s="25" t="n">
        <f aca="false">IF((E144&gt;Y144)*AND(E144&lt;Z144),AL144,0)</f>
        <v>1.55461624519198</v>
      </c>
      <c r="AN144" s="21" t="n">
        <f aca="false">E144</f>
        <v>0.595833333333333</v>
      </c>
    </row>
    <row r="145" s="25" customFormat="true" ht="15" hidden="false" customHeight="false" outlineLevel="0" collapsed="false">
      <c r="D145" s="26" t="n">
        <f aca="false">dados!$B$7</f>
        <v>44003</v>
      </c>
      <c r="E145" s="27" t="n">
        <f aca="false">E144+0.1/24</f>
        <v>0.6</v>
      </c>
      <c r="F145" s="28" t="n">
        <f aca="false">D145+2415018.5+E145-dados!$B$6/24</f>
        <v>2459022.225</v>
      </c>
      <c r="G145" s="29" t="n">
        <f aca="false">(F145-2451545)/36525</f>
        <v>0.204715263518141</v>
      </c>
      <c r="I145" s="25" t="n">
        <f aca="false">MOD(280.46646+G145*(36000.76983 + G145*0.0003032),360)</f>
        <v>90.3735553109909</v>
      </c>
      <c r="J145" s="25" t="n">
        <f aca="false">357.52911+G145*(35999.05029 - 0.0001537*G145)</f>
        <v>7727.08417007884</v>
      </c>
      <c r="K145" s="25" t="n">
        <f aca="false">0.016708634-G145*(0.000042037+0.0000001267*G145)</f>
        <v>0.0167000230746809</v>
      </c>
      <c r="L145" s="25" t="n">
        <f aca="false">SIN(RADIANS(J145))*(1.914602-G145*(0.004817+0.000014*G145))+SIN(RADIANS(2*J145))*(0.019993-0.000101*G145)+SIN(RADIANS(3*J145))*0.000289</f>
        <v>0.419208550261237</v>
      </c>
      <c r="M145" s="25" t="n">
        <f aca="false">I145+L145</f>
        <v>90.7927638612522</v>
      </c>
      <c r="N145" s="25" t="n">
        <f aca="false">J145+L145</f>
        <v>7727.5033786291</v>
      </c>
      <c r="O145" s="25" t="n">
        <f aca="false">(1.000001018*(1-K145*K145))/(1+K145*COS(RADIANS(N145)))</f>
        <v>1.01629213911724</v>
      </c>
      <c r="P145" s="25" t="n">
        <f aca="false">M145-0.00569-0.00478*SIN(RADIANS(125.04-1934.136*G145))</f>
        <v>90.78229446037</v>
      </c>
      <c r="Q145" s="25" t="n">
        <f aca="false">23+(26+((21.448-G145*(46.815+G145*(0.00059-G145*0.001813))))/60)/60</f>
        <v>23.4366289571574</v>
      </c>
      <c r="R145" s="25" t="n">
        <f aca="false">Q145+0.00256*COS(RADIANS(125.04-1934.136*G145))</f>
        <v>23.4366694878029</v>
      </c>
      <c r="S145" s="25" t="n">
        <f aca="false">DEGREES(ATAN2(COS(RADIANS(P145)),COS(RADIANS(R145))*SIN(RADIANS(P145))))</f>
        <v>90.8526268146714</v>
      </c>
      <c r="T145" s="25" t="n">
        <f aca="false">DEGREES(ASIN(SIN(RADIANS(R145))*SIN(RADIANS(P145))))</f>
        <v>23.4343544124258</v>
      </c>
      <c r="U145" s="25" t="n">
        <f aca="false">TAN(RADIANS(R145/2))*TAN(RADIANS(R145/2))</f>
        <v>0.0430246294409747</v>
      </c>
      <c r="V145" s="25" t="n">
        <f aca="false">4*DEGREES(U145*SIN(2*RADIANS(I145))-2*K145*SIN(RADIANS(J145))+4*K145*U145*SIN(RADIANS(J145))*COS(2*RADIANS(I145))-0.5*U145*U145*SIN(4*RADIANS(I145))-1.25*K145*K145*SIN(2*RADIANS(J145)))</f>
        <v>-1.95748733283361</v>
      </c>
      <c r="W145" s="25" t="n">
        <f aca="false">DEGREES(ACOS(COS(RADIANS(90.833))/(COS(RADIANS(dados!$B$4))*COS(RADIANS(T145)))-TAN(RADIANS(dados!$B$4))*TAN(RADIANS(T145))))</f>
        <v>76.5702029117955</v>
      </c>
      <c r="X145" s="27" t="n">
        <f aca="false">(720-4*dados!$B$5-V145+dados!$B$6*60)/1440</f>
        <v>0.518664921758912</v>
      </c>
      <c r="Y145" s="27" t="n">
        <f aca="false">X145-W145*4/1440</f>
        <v>0.30596991367059</v>
      </c>
      <c r="Z145" s="27" t="n">
        <f aca="false">X145+W145*4/1440</f>
        <v>0.731359929847222</v>
      </c>
      <c r="AA145" s="30" t="n">
        <f aca="false">8*W145</f>
        <v>612.561623294364</v>
      </c>
      <c r="AB145" s="25" t="n">
        <f aca="false">MOD(E145*1440+V145+4*dados!$B$5-60*dados!$B$6,1440)</f>
        <v>837.122512667165</v>
      </c>
      <c r="AC145" s="25" t="n">
        <f aca="false">IF(AB145/4&lt;0,AB145/4+180,AB145/4-180)</f>
        <v>29.2806281667913</v>
      </c>
      <c r="AD145" s="25" t="n">
        <f aca="false">DEGREES(ACOS(SIN(RADIANS(dados!$B$4))*SIN(RADIANS(T145))+COS(RADIANS(dados!$B$4))*COS(RADIANS(T145))*COS(RADIANS(AC145))))</f>
        <v>60.4072311862536</v>
      </c>
      <c r="AE145" s="25" t="n">
        <f aca="false">90-AD145</f>
        <v>29.5927688137464</v>
      </c>
      <c r="AF145" s="25" t="n">
        <f aca="false">IF(AE145&gt;85,0,IF(AE145&gt;5,58.1/TAN(RADIANS(AE145))-0.07/POWER(TAN(RADIANS(AE145)),3)+0.000086/POWER(TAN(RADIANS(AE145)),5),IF(AE145&gt;-0.575,1735+AE145*(-518.2+AE145*(103.4+AE145*(-12.79+AE145*0.711))),-20.772/TAN(RADIANS(AE145)))))/3600</f>
        <v>0.028312179093508</v>
      </c>
      <c r="AG145" s="25" t="n">
        <f aca="false">AE145+AF145</f>
        <v>29.6210809928399</v>
      </c>
      <c r="AH145" s="25" t="n">
        <f aca="false">IF(AC145&gt;0,MOD(DEGREES(ACOS(((SIN(RADIANS(dados!$B$4))*COS(RADIANS(AD145)))-SIN(RADIANS(T145)))/(COS(RADIANS(dados!$B$4))*SIN(RADIANS(AD145)))))+180,360),MOD(540-DEGREES(ACOS(((SIN(RADIANS(dados!$B$4))*COS(RADIANS(AD145)))-SIN(RADIANS(T145)))/(COS(RADIANS(dados!$B$4))*SIN(RADIANS(AD145))))),360))</f>
        <v>328.93150391419</v>
      </c>
      <c r="AI145" s="25" t="n">
        <f aca="false">TAN(RADIANS(AG145))</f>
        <v>0.568565836488872</v>
      </c>
      <c r="AJ145" s="25" t="n">
        <f aca="false">dados!$B$20/calculos!AI145</f>
        <v>1.84842639716281</v>
      </c>
      <c r="AK145" s="25" t="n">
        <f aca="false">AJ145*COS(RADIANS(AG145-180))</f>
        <v>-1.60686134294374</v>
      </c>
      <c r="AL145" s="25" t="n">
        <f aca="false">ABS(AK145)</f>
        <v>1.60686134294374</v>
      </c>
      <c r="AM145" s="25" t="n">
        <f aca="false">IF((E145&gt;Y145)*AND(E145&lt;Z145),AL145,0)</f>
        <v>1.60686134294374</v>
      </c>
      <c r="AN145" s="21" t="n">
        <f aca="false">E145</f>
        <v>0.6</v>
      </c>
    </row>
    <row r="146" s="25" customFormat="true" ht="15" hidden="false" customHeight="false" outlineLevel="0" collapsed="false">
      <c r="D146" s="26" t="n">
        <f aca="false">dados!$B$7</f>
        <v>44003</v>
      </c>
      <c r="E146" s="27" t="n">
        <f aca="false">E145+0.1/24</f>
        <v>0.604166666666667</v>
      </c>
      <c r="F146" s="28" t="n">
        <f aca="false">D146+2415018.5+E146-dados!$B$6/24</f>
        <v>2459022.22916667</v>
      </c>
      <c r="G146" s="29" t="n">
        <f aca="false">(F146-2451545)/36525</f>
        <v>0.20471537759525</v>
      </c>
      <c r="I146" s="25" t="n">
        <f aca="false">MOD(280.46646+G146*(36000.76983 + G146*0.0003032),360)</f>
        <v>90.3776621747602</v>
      </c>
      <c r="J146" s="25" t="n">
        <f aca="false">357.52911+G146*(35999.05029 - 0.0001537*G146)</f>
        <v>7727.08827674643</v>
      </c>
      <c r="K146" s="25" t="n">
        <f aca="false">0.016708634-G146*(0.000042037+0.0000001267*G146)</f>
        <v>0.0167000230698795</v>
      </c>
      <c r="L146" s="25" t="n">
        <f aca="false">SIN(RADIANS(J146))*(1.914602-G146*(0.004817+0.000014*G146))+SIN(RADIANS(2*J146))*(0.019993-0.000101*G146)+SIN(RADIANS(3*J146))*0.000289</f>
        <v>0.419077389656307</v>
      </c>
      <c r="M146" s="25" t="n">
        <f aca="false">I146+L146</f>
        <v>90.7967395644165</v>
      </c>
      <c r="N146" s="25" t="n">
        <f aca="false">J146+L146</f>
        <v>7727.50735413609</v>
      </c>
      <c r="O146" s="25" t="n">
        <f aca="false">(1.000001018*(1-K146*K146))/(1+K146*COS(RADIANS(N146)))</f>
        <v>1.01629239811159</v>
      </c>
      <c r="P146" s="25" t="n">
        <f aca="false">M146-0.00569-0.00478*SIN(RADIANS(125.04-1934.136*G146))</f>
        <v>90.7862701638258</v>
      </c>
      <c r="Q146" s="25" t="n">
        <f aca="false">23+(26+((21.448-G146*(46.815+G146*(0.00059-G146*0.001813))))/60)/60</f>
        <v>23.4366289556739</v>
      </c>
      <c r="R146" s="25" t="n">
        <f aca="false">Q146+0.00256*COS(RADIANS(125.04-1934.136*G146))</f>
        <v>23.4366694961765</v>
      </c>
      <c r="S146" s="25" t="n">
        <f aca="false">DEGREES(ATAN2(COS(RADIANS(P146)),COS(RADIANS(R146))*SIN(RADIANS(P146))))</f>
        <v>90.8569598527064</v>
      </c>
      <c r="T146" s="25" t="n">
        <f aca="false">DEGREES(ASIN(SIN(RADIANS(R146))*SIN(RADIANS(P146))))</f>
        <v>23.4343308306666</v>
      </c>
      <c r="U146" s="25" t="n">
        <f aca="false">TAN(RADIANS(R146/2))*TAN(RADIANS(R146/2))</f>
        <v>0.0430246294725934</v>
      </c>
      <c r="V146" s="25" t="n">
        <f aca="false">4*DEGREES(U146*SIN(2*RADIANS(I146))-2*K146*SIN(RADIANS(J146))+4*K146*U146*SIN(RADIANS(J146))*COS(2*RADIANS(I146))-0.5*U146*U146*SIN(4*RADIANS(I146))-1.25*K146*K146*SIN(2*RADIANS(J146)))</f>
        <v>-1.9583908233913</v>
      </c>
      <c r="W146" s="25" t="n">
        <f aca="false">DEGREES(ACOS(COS(RADIANS(90.833))/(COS(RADIANS(dados!$B$4))*COS(RADIANS(T146)))-TAN(RADIANS(dados!$B$4))*TAN(RADIANS(T146))))</f>
        <v>76.5702193671523</v>
      </c>
      <c r="X146" s="27" t="n">
        <f aca="false">(720-4*dados!$B$5-V146+dados!$B$6*60)/1440</f>
        <v>0.518665549182911</v>
      </c>
      <c r="Y146" s="27" t="n">
        <f aca="false">X146-W146*4/1440</f>
        <v>0.305970495385255</v>
      </c>
      <c r="Z146" s="27" t="n">
        <f aca="false">X146+W146*4/1440</f>
        <v>0.731360602980556</v>
      </c>
      <c r="AA146" s="30" t="n">
        <f aca="false">8*W146</f>
        <v>612.561754937219</v>
      </c>
      <c r="AB146" s="25" t="n">
        <f aca="false">MOD(E146*1440+V146+4*dados!$B$5-60*dados!$B$6,1440)</f>
        <v>843.121609176607</v>
      </c>
      <c r="AC146" s="25" t="n">
        <f aca="false">IF(AB146/4&lt;0,AB146/4+180,AB146/4-180)</f>
        <v>30.7804022941519</v>
      </c>
      <c r="AD146" s="25" t="n">
        <f aca="false">DEGREES(ACOS(SIN(RADIANS(dados!$B$4))*SIN(RADIANS(T146))+COS(RADIANS(dados!$B$4))*COS(RADIANS(T146))*COS(RADIANS(AC146))))</f>
        <v>61.0905568981145</v>
      </c>
      <c r="AE146" s="25" t="n">
        <f aca="false">90-AD146</f>
        <v>28.9094431018855</v>
      </c>
      <c r="AF146" s="25" t="n">
        <f aca="false">IF(AE146&gt;85,0,IF(AE146&gt;5,58.1/TAN(RADIANS(AE146))-0.07/POWER(TAN(RADIANS(AE146)),3)+0.000086/POWER(TAN(RADIANS(AE146)),5),IF(AE146&gt;-0.575,1735+AE146*(-518.2+AE146*(103.4+AE146*(-12.79+AE146*0.711))),-20.772/TAN(RADIANS(AE146)))))/3600</f>
        <v>0.0291091750176728</v>
      </c>
      <c r="AG146" s="25" t="n">
        <f aca="false">AE146+AF146</f>
        <v>28.9385522769032</v>
      </c>
      <c r="AH146" s="25" t="n">
        <f aca="false">IF(AC146&gt;0,MOD(DEGREES(ACOS(((SIN(RADIANS(dados!$B$4))*COS(RADIANS(AD146)))-SIN(RADIANS(T146)))/(COS(RADIANS(dados!$B$4))*SIN(RADIANS(AD146)))))+180,360),MOD(540-DEGREES(ACOS(((SIN(RADIANS(dados!$B$4))*COS(RADIANS(AD146)))-SIN(RADIANS(T146)))/(COS(RADIANS(dados!$B$4))*SIN(RADIANS(AD146))))),360))</f>
        <v>327.562510410668</v>
      </c>
      <c r="AI146" s="25" t="n">
        <f aca="false">TAN(RADIANS(AG146))</f>
        <v>0.55290789474537</v>
      </c>
      <c r="AJ146" s="25" t="n">
        <f aca="false">dados!$B$20/calculos!AI146</f>
        <v>1.90077246260877</v>
      </c>
      <c r="AK146" s="25" t="n">
        <f aca="false">AJ146*COS(RADIANS(AG146-180))</f>
        <v>-1.66344038861311</v>
      </c>
      <c r="AL146" s="25" t="n">
        <f aca="false">ABS(AK146)</f>
        <v>1.66344038861311</v>
      </c>
      <c r="AM146" s="25" t="n">
        <f aca="false">IF((E146&gt;Y146)*AND(E146&lt;Z146),AL146,0)</f>
        <v>1.66344038861311</v>
      </c>
      <c r="AN146" s="21" t="n">
        <f aca="false">E146</f>
        <v>0.604166666666667</v>
      </c>
    </row>
    <row r="147" customFormat="false" ht="15" hidden="false" customHeight="false" outlineLevel="0" collapsed="false">
      <c r="D147" s="20" t="n">
        <f aca="false">dados!$B$7</f>
        <v>44003</v>
      </c>
      <c r="E147" s="21" t="n">
        <f aca="false">E146+0.1/24</f>
        <v>0.608333333333333</v>
      </c>
      <c r="F147" s="22" t="n">
        <f aca="false">D147+2415018.5+E147-dados!$B$6/24</f>
        <v>2459022.23333333</v>
      </c>
      <c r="G147" s="23" t="n">
        <f aca="false">(F147-2451545)/36525</f>
        <v>0.204715491672372</v>
      </c>
      <c r="I147" s="5" t="n">
        <f aca="false">MOD(280.46646+G147*(36000.76983 + G147*0.0003032),360)</f>
        <v>90.3817690389897</v>
      </c>
      <c r="J147" s="5" t="n">
        <f aca="false">357.52911+G147*(35999.05029 - 0.0001537*G147)</f>
        <v>7727.09238341448</v>
      </c>
      <c r="K147" s="5" t="n">
        <f aca="false">0.016708634-G147*(0.000042037+0.0000001267*G147)</f>
        <v>0.0167000230650782</v>
      </c>
      <c r="L147" s="5" t="n">
        <f aca="false">SIN(RADIANS(J147))*(1.914602-G147*(0.004817+0.000014*G147))+SIN(RADIANS(2*J147))*(0.019993-0.000101*G147)+SIN(RADIANS(3*J147))*0.000289</f>
        <v>0.418946227010513</v>
      </c>
      <c r="M147" s="5" t="n">
        <f aca="false">I147+L147</f>
        <v>90.8007152660002</v>
      </c>
      <c r="N147" s="5" t="n">
        <f aca="false">J147+L147</f>
        <v>7727.51132964149</v>
      </c>
      <c r="O147" s="5" t="n">
        <f aca="false">(1.000001018*(1-K147*K147))/(1+K147*COS(RADIANS(N147)))</f>
        <v>1.01629265702486</v>
      </c>
      <c r="P147" s="5" t="n">
        <f aca="false">M147-0.00569-0.00478*SIN(RADIANS(125.04-1934.136*G147))</f>
        <v>90.790245865701</v>
      </c>
      <c r="Q147" s="5" t="n">
        <f aca="false">23+(26+((21.448-G147*(46.815+G147*(0.00059-G147*0.001813))))/60)/60</f>
        <v>23.4366289541905</v>
      </c>
      <c r="R147" s="5" t="n">
        <f aca="false">Q147+0.00256*COS(RADIANS(125.04-1934.136*G147))</f>
        <v>23.4366695045501</v>
      </c>
      <c r="S147" s="5" t="n">
        <f aca="false">DEGREES(ATAN2(COS(RADIANS(P147)),COS(RADIANS(R147))*SIN(RADIANS(P147))))</f>
        <v>90.8612928874689</v>
      </c>
      <c r="T147" s="5" t="n">
        <f aca="false">DEGREES(ASIN(SIN(RADIANS(R147))*SIN(RADIANS(P147))))</f>
        <v>23.4343071293449</v>
      </c>
      <c r="U147" s="5" t="n">
        <f aca="false">TAN(RADIANS(R147/2))*TAN(RADIANS(R147/2))</f>
        <v>0.043024629504212</v>
      </c>
      <c r="V147" s="5" t="n">
        <f aca="false">4*DEGREES(U147*SIN(2*RADIANS(I147))-2*K147*SIN(RADIANS(J147))+4*K147*U147*SIN(RADIANS(J147))*COS(2*RADIANS(I147))-0.5*U147*U147*SIN(4*RADIANS(I147))-1.25*K147*K147*SIN(2*RADIANS(J147)))</f>
        <v>-1.95929429924329</v>
      </c>
      <c r="W147" s="5" t="n">
        <f aca="false">DEGREES(ACOS(COS(RADIANS(90.833))/(COS(RADIANS(dados!$B$4))*COS(RADIANS(T147)))-TAN(RADIANS(dados!$B$4))*TAN(RADIANS(T147))))</f>
        <v>76.570235905933</v>
      </c>
      <c r="X147" s="21" t="n">
        <f aca="false">(720-4*dados!$B$5-V147+dados!$B$6*60)/1440</f>
        <v>0.518666176596697</v>
      </c>
      <c r="Y147" s="21" t="n">
        <f aca="false">X147-W147*4/1440</f>
        <v>0.305971076857986</v>
      </c>
      <c r="Z147" s="21" t="n">
        <f aca="false">X147+W147*4/1440</f>
        <v>0.731361276335394</v>
      </c>
      <c r="AA147" s="24" t="n">
        <f aca="false">8*W147</f>
        <v>612.561887247464</v>
      </c>
      <c r="AB147" s="5" t="n">
        <f aca="false">MOD(E147*1440+V147+4*dados!$B$5-60*dados!$B$6,1440)</f>
        <v>849.120705700755</v>
      </c>
      <c r="AC147" s="5" t="n">
        <f aca="false">IF(AB147/4&lt;0,AB147/4+180,AB147/4-180)</f>
        <v>32.2801764251888</v>
      </c>
      <c r="AD147" s="5" t="n">
        <f aca="false">DEGREES(ACOS(SIN(RADIANS(dados!$B$4))*SIN(RADIANS(T147))+COS(RADIANS(dados!$B$4))*COS(RADIANS(T147))*COS(RADIANS(AC147))))</f>
        <v>61.7998142730946</v>
      </c>
      <c r="AE147" s="5" t="n">
        <f aca="false">90-AD147</f>
        <v>28.2001857269054</v>
      </c>
      <c r="AF147" s="5" t="n">
        <f aca="false">IF(AE147&gt;85,0,IF(AE147&gt;5,58.1/TAN(RADIANS(AE147))-0.07/POWER(TAN(RADIANS(AE147)),3)+0.000086/POWER(TAN(RADIANS(AE147)),5),IF(AE147&gt;-0.575,1735+AE147*(-518.2+AE147*(103.4+AE147*(-12.79+AE147*0.711))),-20.772/TAN(RADIANS(AE147)))))/3600</f>
        <v>0.0299730758524815</v>
      </c>
      <c r="AG147" s="5" t="n">
        <f aca="false">AE147+AF147</f>
        <v>28.2301588027579</v>
      </c>
      <c r="AH147" s="5" t="n">
        <f aca="false">IF(AC147&gt;0,MOD(DEGREES(ACOS(((SIN(RADIANS(dados!$B$4))*COS(RADIANS(AD147)))-SIN(RADIANS(T147)))/(COS(RADIANS(dados!$B$4))*SIN(RADIANS(AD147)))))+180,360),MOD(540-DEGREES(ACOS(((SIN(RADIANS(dados!$B$4))*COS(RADIANS(AD147)))-SIN(RADIANS(T147)))/(COS(RADIANS(dados!$B$4))*SIN(RADIANS(AD147))))),360))</f>
        <v>326.219992189377</v>
      </c>
      <c r="AI147" s="5" t="n">
        <f aca="false">TAN(RADIANS(AG147))</f>
        <v>0.536873191587417</v>
      </c>
      <c r="AJ147" s="5" t="n">
        <f aca="false">dados!$B$20/calculos!AI147</f>
        <v>1.95754252057837</v>
      </c>
      <c r="AK147" s="5" t="n">
        <f aca="false">AJ147*COS(RADIANS(AG147-180))</f>
        <v>-1.72470182923525</v>
      </c>
      <c r="AL147" s="5" t="n">
        <f aca="false">ABS(AK147)</f>
        <v>1.72470182923525</v>
      </c>
      <c r="AM147" s="5" t="n">
        <f aca="false">IF((E147&gt;Y147)*AND(E147&lt;Z147),AL147,0)</f>
        <v>1.72470182923525</v>
      </c>
      <c r="AN147" s="21" t="n">
        <f aca="false">E147</f>
        <v>0.608333333333333</v>
      </c>
    </row>
    <row r="148" customFormat="false" ht="15" hidden="false" customHeight="false" outlineLevel="0" collapsed="false">
      <c r="D148" s="20" t="n">
        <f aca="false">dados!$B$7</f>
        <v>44003</v>
      </c>
      <c r="E148" s="21" t="n">
        <f aca="false">E147+0.1/24</f>
        <v>0.6125</v>
      </c>
      <c r="F148" s="22" t="n">
        <f aca="false">D148+2415018.5+E148-dados!$B$6/24</f>
        <v>2459022.2375</v>
      </c>
      <c r="G148" s="23" t="n">
        <f aca="false">(F148-2451545)/36525</f>
        <v>0.204715605749482</v>
      </c>
      <c r="I148" s="5" t="n">
        <f aca="false">MOD(280.46646+G148*(36000.76983 + G148*0.0003032),360)</f>
        <v>90.3858759027598</v>
      </c>
      <c r="J148" s="5" t="n">
        <f aca="false">357.52911+G148*(35999.05029 - 0.0001537*G148)</f>
        <v>7727.09649008207</v>
      </c>
      <c r="K148" s="5" t="n">
        <f aca="false">0.016708634-G148*(0.000042037+0.0000001267*G148)</f>
        <v>0.0167000230602768</v>
      </c>
      <c r="L148" s="5" t="n">
        <f aca="false">SIN(RADIANS(J148))*(1.914602-G148*(0.004817+0.000014*G148))+SIN(RADIANS(2*J148))*(0.019993-0.000101*G148)+SIN(RADIANS(3*J148))*0.000289</f>
        <v>0.418815062353774</v>
      </c>
      <c r="M148" s="5" t="n">
        <f aca="false">I148+L148</f>
        <v>90.8046909651136</v>
      </c>
      <c r="N148" s="5" t="n">
        <f aca="false">J148+L148</f>
        <v>7727.51530514442</v>
      </c>
      <c r="O148" s="5" t="n">
        <f aca="false">(1.000001018*(1-K148*K148))/(1+K148*COS(RADIANS(N148)))</f>
        <v>1.01629291585701</v>
      </c>
      <c r="P148" s="5" t="n">
        <f aca="false">M148-0.00569-0.00478*SIN(RADIANS(125.04-1934.136*G148))</f>
        <v>90.794221565106</v>
      </c>
      <c r="Q148" s="5" t="n">
        <f aca="false">23+(26+((21.448-G148*(46.815+G148*(0.00059-G148*0.001813))))/60)/60</f>
        <v>23.436628952707</v>
      </c>
      <c r="R148" s="5" t="n">
        <f aca="false">Q148+0.00256*COS(RADIANS(125.04-1934.136*G148))</f>
        <v>23.4366695129237</v>
      </c>
      <c r="S148" s="5" t="n">
        <f aca="false">DEGREES(ATAN2(COS(RADIANS(P148)),COS(RADIANS(R148))*SIN(RADIANS(P148))))</f>
        <v>90.8656259179815</v>
      </c>
      <c r="T148" s="5" t="n">
        <f aca="false">DEGREES(ASIN(SIN(RADIANS(R148))*SIN(RADIANS(P148))))</f>
        <v>23.4342833084665</v>
      </c>
      <c r="U148" s="5" t="n">
        <f aca="false">TAN(RADIANS(R148/2))*TAN(RADIANS(R148/2))</f>
        <v>0.0430246295358306</v>
      </c>
      <c r="V148" s="5" t="n">
        <f aca="false">4*DEGREES(U148*SIN(2*RADIANS(I148))-2*K148*SIN(RADIANS(J148))+4*K148*U148*SIN(RADIANS(J148))*COS(2*RADIANS(I148))-0.5*U148*U148*SIN(4*RADIANS(I148))-1.25*K148*K148*SIN(2*RADIANS(J148)))</f>
        <v>-1.96019776015851</v>
      </c>
      <c r="W148" s="5" t="n">
        <f aca="false">DEGREES(ACOS(COS(RADIANS(90.833))/(COS(RADIANS(dados!$B$4))*COS(RADIANS(T148)))-TAN(RADIANS(dados!$B$4))*TAN(RADIANS(T148))))</f>
        <v>76.5702525281335</v>
      </c>
      <c r="X148" s="21" t="n">
        <f aca="false">(720-4*dados!$B$5-V148+dados!$B$6*60)/1440</f>
        <v>0.51866680400011</v>
      </c>
      <c r="Y148" s="21" t="n">
        <f aca="false">X148-W148*4/1440</f>
        <v>0.305971658088623</v>
      </c>
      <c r="Z148" s="21" t="n">
        <f aca="false">X148+W148*4/1440</f>
        <v>0.731361949911586</v>
      </c>
      <c r="AA148" s="24" t="n">
        <f aca="false">8*W148</f>
        <v>612.562020225068</v>
      </c>
      <c r="AB148" s="5" t="n">
        <f aca="false">MOD(E148*1440+V148+4*dados!$B$5-60*dados!$B$6,1440)</f>
        <v>855.11980223984</v>
      </c>
      <c r="AC148" s="5" t="n">
        <f aca="false">IF(AB148/4&lt;0,AB148/4+180,AB148/4-180)</f>
        <v>33.77995055996</v>
      </c>
      <c r="AD148" s="5" t="n">
        <f aca="false">DEGREES(ACOS(SIN(RADIANS(dados!$B$4))*SIN(RADIANS(T148))+COS(RADIANS(dados!$B$4))*COS(RADIANS(T148))*COS(RADIANS(AC148))))</f>
        <v>62.534111305662</v>
      </c>
      <c r="AE148" s="5" t="n">
        <f aca="false">90-AD148</f>
        <v>27.465888694338</v>
      </c>
      <c r="AF148" s="5" t="n">
        <f aca="false">IF(AE148&gt;85,0,IF(AE148&gt;5,58.1/TAN(RADIANS(AE148))-0.07/POWER(TAN(RADIANS(AE148)),3)+0.000086/POWER(TAN(RADIANS(AE148)),5),IF(AE148&gt;-0.575,1735+AE148*(-518.2+AE148*(103.4+AE148*(-12.79+AE148*0.711))),-20.772/TAN(RADIANS(AE148)))))/3600</f>
        <v>0.0309098235003753</v>
      </c>
      <c r="AG148" s="5" t="n">
        <f aca="false">AE148+AF148</f>
        <v>27.4967985178384</v>
      </c>
      <c r="AH148" s="5" t="n">
        <f aca="false">IF(AC148&gt;0,MOD(DEGREES(ACOS(((SIN(RADIANS(dados!$B$4))*COS(RADIANS(AD148)))-SIN(RADIANS(T148)))/(COS(RADIANS(dados!$B$4))*SIN(RADIANS(AD148)))))+180,360),MOD(540-DEGREES(ACOS(((SIN(RADIANS(dados!$B$4))*COS(RADIANS(AD148)))-SIN(RADIANS(T148)))/(COS(RADIANS(dados!$B$4))*SIN(RADIANS(AD148))))),360))</f>
        <v>324.903955199567</v>
      </c>
      <c r="AI148" s="5" t="n">
        <f aca="false">TAN(RADIANS(AG148))</f>
        <v>0.520496034262765</v>
      </c>
      <c r="AJ148" s="5" t="n">
        <f aca="false">dados!$B$20/calculos!AI148</f>
        <v>2.01913565427941</v>
      </c>
      <c r="AK148" s="5" t="n">
        <f aca="false">AJ148*COS(RADIANS(AG148-180))</f>
        <v>-1.79104729162723</v>
      </c>
      <c r="AL148" s="5" t="n">
        <f aca="false">ABS(AK148)</f>
        <v>1.79104729162723</v>
      </c>
      <c r="AM148" s="5" t="n">
        <f aca="false">IF((E148&gt;Y148)*AND(E148&lt;Z148),AL148,0)</f>
        <v>1.79104729162723</v>
      </c>
      <c r="AN148" s="21" t="n">
        <f aca="false">E148</f>
        <v>0.6125</v>
      </c>
    </row>
    <row r="149" customFormat="false" ht="15" hidden="false" customHeight="false" outlineLevel="0" collapsed="false">
      <c r="D149" s="20" t="n">
        <f aca="false">dados!$B$7</f>
        <v>44003</v>
      </c>
      <c r="E149" s="21" t="n">
        <f aca="false">E148+0.1/24</f>
        <v>0.616666666666667</v>
      </c>
      <c r="F149" s="22" t="n">
        <f aca="false">D149+2415018.5+E149-dados!$B$6/24</f>
        <v>2459022.24166667</v>
      </c>
      <c r="G149" s="23" t="n">
        <f aca="false">(F149-2451545)/36525</f>
        <v>0.204715719826604</v>
      </c>
      <c r="I149" s="5" t="n">
        <f aca="false">MOD(280.46646+G149*(36000.76983 + G149*0.0003032),360)</f>
        <v>90.3899827669893</v>
      </c>
      <c r="J149" s="5" t="n">
        <f aca="false">357.52911+G149*(35999.05029 - 0.0001537*G149)</f>
        <v>7727.10059675011</v>
      </c>
      <c r="K149" s="5" t="n">
        <f aca="false">0.016708634-G149*(0.000042037+0.0000001267*G149)</f>
        <v>0.0167000230554754</v>
      </c>
      <c r="L149" s="5" t="n">
        <f aca="false">SIN(RADIANS(J149))*(1.914602-G149*(0.004817+0.000014*G149))+SIN(RADIANS(2*J149))*(0.019993-0.000101*G149)+SIN(RADIANS(3*J149))*0.000289</f>
        <v>0.418683895657494</v>
      </c>
      <c r="M149" s="5" t="n">
        <f aca="false">I149+L149</f>
        <v>90.8086666626468</v>
      </c>
      <c r="N149" s="5" t="n">
        <f aca="false">J149+L149</f>
        <v>7727.51928064577</v>
      </c>
      <c r="O149" s="5" t="n">
        <f aca="false">(1.000001018*(1-K149*K149))/(1+K149*COS(RADIANS(N149)))</f>
        <v>1.01629317460809</v>
      </c>
      <c r="P149" s="5" t="n">
        <f aca="false">M149-0.00569-0.00478*SIN(RADIANS(125.04-1934.136*G149))</f>
        <v>90.7981972629309</v>
      </c>
      <c r="Q149" s="5" t="n">
        <f aca="false">23+(26+((21.448-G149*(46.815+G149*(0.00059-G149*0.001813))))/60)/60</f>
        <v>23.4366289512235</v>
      </c>
      <c r="R149" s="5" t="n">
        <f aca="false">Q149+0.00256*COS(RADIANS(125.04-1934.136*G149))</f>
        <v>23.4366695212973</v>
      </c>
      <c r="S149" s="5" t="n">
        <f aca="false">DEGREES(ATAN2(COS(RADIANS(P149)),COS(RADIANS(R149))*SIN(RADIANS(P149))))</f>
        <v>90.8699589452062</v>
      </c>
      <c r="T149" s="5" t="n">
        <f aca="false">DEGREES(ASIN(SIN(RADIANS(R149))*SIN(RADIANS(P149))))</f>
        <v>23.4342593680262</v>
      </c>
      <c r="U149" s="5" t="n">
        <f aca="false">TAN(RADIANS(R149/2))*TAN(RADIANS(R149/2))</f>
        <v>0.0430246295674492</v>
      </c>
      <c r="V149" s="5" t="n">
        <f aca="false">4*DEGREES(U149*SIN(2*RADIANS(I149))-2*K149*SIN(RADIANS(J149))+4*K149*U149*SIN(RADIANS(J149))*COS(2*RADIANS(I149))-0.5*U149*U149*SIN(4*RADIANS(I149))-1.25*K149*K149*SIN(2*RADIANS(J149)))</f>
        <v>-1.96110120631109</v>
      </c>
      <c r="W149" s="5" t="n">
        <f aca="false">DEGREES(ACOS(COS(RADIANS(90.833))/(COS(RADIANS(dados!$B$4))*COS(RADIANS(T149)))-TAN(RADIANS(dados!$B$4))*TAN(RADIANS(T149))))</f>
        <v>76.5702692337571</v>
      </c>
      <c r="X149" s="21" t="n">
        <f aca="false">(720-4*dados!$B$5-V149+dados!$B$6*60)/1440</f>
        <v>0.518667431393272</v>
      </c>
      <c r="Y149" s="21" t="n">
        <f aca="false">X149-W149*4/1440</f>
        <v>0.305972239077269</v>
      </c>
      <c r="Z149" s="21" t="n">
        <f aca="false">X149+W149*4/1440</f>
        <v>0.731362623709259</v>
      </c>
      <c r="AA149" s="24" t="n">
        <f aca="false">8*W149</f>
        <v>612.562153870057</v>
      </c>
      <c r="AB149" s="5" t="n">
        <f aca="false">MOD(E149*1440+V149+4*dados!$B$5-60*dados!$B$6,1440)</f>
        <v>861.118898793688</v>
      </c>
      <c r="AC149" s="5" t="n">
        <f aca="false">IF(AB149/4&lt;0,AB149/4+180,AB149/4-180)</f>
        <v>35.2797246984219</v>
      </c>
      <c r="AD149" s="5" t="n">
        <f aca="false">DEGREES(ACOS(SIN(RADIANS(dados!$B$4))*SIN(RADIANS(T149))+COS(RADIANS(dados!$B$4))*COS(RADIANS(T149))*COS(RADIANS(AC149))))</f>
        <v>63.292566433911</v>
      </c>
      <c r="AE149" s="5" t="n">
        <f aca="false">90-AD149</f>
        <v>26.707433566089</v>
      </c>
      <c r="AF149" s="5" t="n">
        <f aca="false">IF(AE149&gt;85,0,IF(AE149&gt;5,58.1/TAN(RADIANS(AE149))-0.07/POWER(TAN(RADIANS(AE149)),3)+0.000086/POWER(TAN(RADIANS(AE149)),5),IF(AE149&gt;-0.575,1735+AE149*(-518.2+AE149*(103.4+AE149*(-12.79+AE149*0.711))),-20.772/TAN(RADIANS(AE149)))))/3600</f>
        <v>0.0319262926803391</v>
      </c>
      <c r="AG149" s="5" t="n">
        <f aca="false">AE149+AF149</f>
        <v>26.7393598587693</v>
      </c>
      <c r="AH149" s="5" t="n">
        <f aca="false">IF(AC149&gt;0,MOD(DEGREES(ACOS(((SIN(RADIANS(dados!$B$4))*COS(RADIANS(AD149)))-SIN(RADIANS(T149)))/(COS(RADIANS(dados!$B$4))*SIN(RADIANS(AD149)))))+180,360),MOD(540-DEGREES(ACOS(((SIN(RADIANS(dados!$B$4))*COS(RADIANS(AD149)))-SIN(RADIANS(T149)))/(COS(RADIANS(dados!$B$4))*SIN(RADIANS(AD149))))),360))</f>
        <v>323.614317133879</v>
      </c>
      <c r="AI149" s="5" t="n">
        <f aca="false">TAN(RADIANS(AG149))</f>
        <v>0.503808630686158</v>
      </c>
      <c r="AJ149" s="5" t="n">
        <f aca="false">dados!$B$20/calculos!AI149</f>
        <v>2.08601448383218</v>
      </c>
      <c r="AK149" s="5" t="n">
        <f aca="false">AJ149*COS(RADIANS(AG149-180))</f>
        <v>-1.86294133868686</v>
      </c>
      <c r="AL149" s="5" t="n">
        <f aca="false">ABS(AK149)</f>
        <v>1.86294133868686</v>
      </c>
      <c r="AM149" s="5" t="n">
        <f aca="false">IF((E149&gt;Y149)*AND(E149&lt;Z149),AL149,0)</f>
        <v>1.86294133868686</v>
      </c>
      <c r="AN149" s="21" t="n">
        <f aca="false">E149</f>
        <v>0.616666666666667</v>
      </c>
    </row>
    <row r="150" customFormat="false" ht="15" hidden="false" customHeight="false" outlineLevel="0" collapsed="false">
      <c r="D150" s="20" t="n">
        <f aca="false">dados!$B$7</f>
        <v>44003</v>
      </c>
      <c r="E150" s="21" t="n">
        <f aca="false">E149+0.1/24</f>
        <v>0.620833333333333</v>
      </c>
      <c r="F150" s="22" t="n">
        <f aca="false">D150+2415018.5+E150-dados!$B$6/24</f>
        <v>2459022.24583333</v>
      </c>
      <c r="G150" s="23" t="n">
        <f aca="false">(F150-2451545)/36525</f>
        <v>0.204715833903713</v>
      </c>
      <c r="I150" s="5" t="n">
        <f aca="false">MOD(280.46646+G150*(36000.76983 + G150*0.0003032),360)</f>
        <v>90.3940896307586</v>
      </c>
      <c r="J150" s="5" t="n">
        <f aca="false">357.52911+G150*(35999.05029 - 0.0001537*G150)</f>
        <v>7727.1047034177</v>
      </c>
      <c r="K150" s="5" t="n">
        <f aca="false">0.016708634-G150*(0.000042037+0.0000001267*G150)</f>
        <v>0.016700023050674</v>
      </c>
      <c r="L150" s="5" t="n">
        <f aca="false">SIN(RADIANS(J150))*(1.914602-G150*(0.004817+0.000014*G150))+SIN(RADIANS(2*J150))*(0.019993-0.000101*G150)+SIN(RADIANS(3*J150))*0.000289</f>
        <v>0.418552726951593</v>
      </c>
      <c r="M150" s="5" t="n">
        <f aca="false">I150+L150</f>
        <v>90.8126423577102</v>
      </c>
      <c r="N150" s="5" t="n">
        <f aca="false">J150+L150</f>
        <v>7727.52325614466</v>
      </c>
      <c r="O150" s="5" t="n">
        <f aca="false">(1.000001018*(1-K150*K150))/(1+K150*COS(RADIANS(N150)))</f>
        <v>1.01629343327803</v>
      </c>
      <c r="P150" s="5" t="n">
        <f aca="false">M150-0.00569-0.00478*SIN(RADIANS(125.04-1934.136*G150))</f>
        <v>90.802172958286</v>
      </c>
      <c r="Q150" s="5" t="n">
        <f aca="false">23+(26+((21.448-G150*(46.815+G150*(0.00059-G150*0.001813))))/60)/60</f>
        <v>23.43662894974</v>
      </c>
      <c r="R150" s="5" t="n">
        <f aca="false">Q150+0.00256*COS(RADIANS(125.04-1934.136*G150))</f>
        <v>23.4366695296709</v>
      </c>
      <c r="S150" s="5" t="n">
        <f aca="false">DEGREES(ATAN2(COS(RADIANS(P150)),COS(RADIANS(R150))*SIN(RADIANS(P150))))</f>
        <v>90.8742919681657</v>
      </c>
      <c r="T150" s="5" t="n">
        <f aca="false">DEGREES(ASIN(SIN(RADIANS(R150))*SIN(RADIANS(P150))))</f>
        <v>23.4342353080299</v>
      </c>
      <c r="U150" s="5" t="n">
        <f aca="false">TAN(RADIANS(R150/2))*TAN(RADIANS(R150/2))</f>
        <v>0.0430246295990678</v>
      </c>
      <c r="V150" s="5" t="n">
        <f aca="false">4*DEGREES(U150*SIN(2*RADIANS(I150))-2*K150*SIN(RADIANS(J150))+4*K150*U150*SIN(RADIANS(J150))*COS(2*RADIANS(I150))-0.5*U150*U150*SIN(4*RADIANS(I150))-1.25*K150*K150*SIN(2*RADIANS(J150)))</f>
        <v>-1.96200463746997</v>
      </c>
      <c r="W150" s="5" t="n">
        <f aca="false">DEGREES(ACOS(COS(RADIANS(90.833))/(COS(RADIANS(dados!$B$4))*COS(RADIANS(T150)))-TAN(RADIANS(dados!$B$4))*TAN(RADIANS(T150))))</f>
        <v>76.5702860227998</v>
      </c>
      <c r="X150" s="21" t="n">
        <f aca="false">(720-4*dados!$B$5-V150+dados!$B$6*60)/1440</f>
        <v>0.518668058776021</v>
      </c>
      <c r="Y150" s="21" t="n">
        <f aca="false">X150-W150*4/1440</f>
        <v>0.305972819823796</v>
      </c>
      <c r="Z150" s="21" t="n">
        <f aca="false">X150+W150*4/1440</f>
        <v>0.731363297728241</v>
      </c>
      <c r="AA150" s="24" t="n">
        <f aca="false">8*W150</f>
        <v>612.562288182399</v>
      </c>
      <c r="AB150" s="5" t="n">
        <f aca="false">MOD(E150*1440+V150+4*dados!$B$5-60*dados!$B$6,1440)</f>
        <v>867.117995362529</v>
      </c>
      <c r="AC150" s="5" t="n">
        <f aca="false">IF(AB150/4&lt;0,AB150/4+180,AB150/4-180)</f>
        <v>36.7794988406322</v>
      </c>
      <c r="AD150" s="5" t="n">
        <f aca="false">DEGREES(ACOS(SIN(RADIANS(dados!$B$4))*SIN(RADIANS(T150))+COS(RADIANS(dados!$B$4))*COS(RADIANS(T150))*COS(RADIANS(AC150))))</f>
        <v>64.0743113173675</v>
      </c>
      <c r="AE150" s="5" t="n">
        <f aca="false">90-AD150</f>
        <v>25.9256886826325</v>
      </c>
      <c r="AF150" s="5" t="n">
        <f aca="false">IF(AE150&gt;85,0,IF(AE150&gt;5,58.1/TAN(RADIANS(AE150))-0.07/POWER(TAN(RADIANS(AE150)),3)+0.000086/POWER(TAN(RADIANS(AE150)),5),IF(AE150&gt;-0.575,1735+AE150*(-518.2+AE150*(103.4+AE150*(-12.79+AE150*0.711))),-20.772/TAN(RADIANS(AE150)))))/3600</f>
        <v>0.0330304641749395</v>
      </c>
      <c r="AG150" s="5" t="n">
        <f aca="false">AE150+AF150</f>
        <v>25.9587191468074</v>
      </c>
      <c r="AH150" s="5" t="n">
        <f aca="false">IF(AC150&gt;0,MOD(DEGREES(ACOS(((SIN(RADIANS(dados!$B$4))*COS(RADIANS(AD150)))-SIN(RADIANS(T150)))/(COS(RADIANS(dados!$B$4))*SIN(RADIANS(AD150)))))+180,360),MOD(540-DEGREES(ACOS(((SIN(RADIANS(dados!$B$4))*COS(RADIANS(AD150)))-SIN(RADIANS(T150)))/(COS(RADIANS(dados!$B$4))*SIN(RADIANS(AD150))))),360))</f>
        <v>322.350915600393</v>
      </c>
      <c r="AI150" s="5" t="n">
        <f aca="false">TAN(RADIANS(AG150))</f>
        <v>0.48684102328666</v>
      </c>
      <c r="AJ150" s="5" t="n">
        <f aca="false">dados!$B$20/calculos!AI150</f>
        <v>2.15871722065658</v>
      </c>
      <c r="AK150" s="5" t="n">
        <f aca="false">AJ150*COS(RADIANS(AG150-180))</f>
        <v>-1.94092349252116</v>
      </c>
      <c r="AL150" s="5" t="n">
        <f aca="false">ABS(AK150)</f>
        <v>1.94092349252116</v>
      </c>
      <c r="AM150" s="5" t="n">
        <f aca="false">IF((E150&gt;Y150)*AND(E150&lt;Z150),AL150,0)</f>
        <v>1.94092349252116</v>
      </c>
      <c r="AN150" s="21" t="n">
        <f aca="false">E150</f>
        <v>0.620833333333333</v>
      </c>
    </row>
    <row r="151" customFormat="false" ht="15" hidden="false" customHeight="false" outlineLevel="0" collapsed="false">
      <c r="D151" s="20" t="n">
        <f aca="false">dados!$B$7</f>
        <v>44003</v>
      </c>
      <c r="E151" s="21" t="n">
        <f aca="false">E150+0.1/24</f>
        <v>0.625</v>
      </c>
      <c r="F151" s="22" t="n">
        <f aca="false">D151+2415018.5+E151-dados!$B$6/24</f>
        <v>2459022.25</v>
      </c>
      <c r="G151" s="23" t="n">
        <f aca="false">(F151-2451545)/36525</f>
        <v>0.204715947980835</v>
      </c>
      <c r="I151" s="5" t="n">
        <f aca="false">MOD(280.46646+G151*(36000.76983 + G151*0.0003032),360)</f>
        <v>90.398196494988</v>
      </c>
      <c r="J151" s="5" t="n">
        <f aca="false">357.52911+G151*(35999.05029 - 0.0001537*G151)</f>
        <v>7727.10881008575</v>
      </c>
      <c r="K151" s="5" t="n">
        <f aca="false">0.016708634-G151*(0.000042037+0.0000001267*G151)</f>
        <v>0.0167000230458727</v>
      </c>
      <c r="L151" s="5" t="n">
        <f aca="false">SIN(RADIANS(J151))*(1.914602-G151*(0.004817+0.000014*G151))+SIN(RADIANS(2*J151))*(0.019993-0.000101*G151)+SIN(RADIANS(3*J151))*0.000289</f>
        <v>0.418421556207372</v>
      </c>
      <c r="M151" s="5" t="n">
        <f aca="false">I151+L151</f>
        <v>90.8166180511954</v>
      </c>
      <c r="N151" s="5" t="n">
        <f aca="false">J151+L151</f>
        <v>7727.52723164196</v>
      </c>
      <c r="O151" s="5" t="n">
        <f aca="false">(1.000001018*(1-K151*K151))/(1+K151*COS(RADIANS(N151)))</f>
        <v>1.01629369186691</v>
      </c>
      <c r="P151" s="5" t="n">
        <f aca="false">M151-0.00569-0.00478*SIN(RADIANS(125.04-1934.136*G151))</f>
        <v>90.8061486520631</v>
      </c>
      <c r="Q151" s="5" t="n">
        <f aca="false">23+(26+((21.448-G151*(46.815+G151*(0.00059-G151*0.001813))))/60)/60</f>
        <v>23.4366289482565</v>
      </c>
      <c r="R151" s="5" t="n">
        <f aca="false">Q151+0.00256*COS(RADIANS(125.04-1934.136*G151))</f>
        <v>23.4366695380445</v>
      </c>
      <c r="S151" s="5" t="n">
        <f aca="false">DEGREES(ATAN2(COS(RADIANS(P151)),COS(RADIANS(R151))*SIN(RADIANS(P151))))</f>
        <v>90.8786249878241</v>
      </c>
      <c r="T151" s="5" t="n">
        <f aca="false">DEGREES(ASIN(SIN(RADIANS(R151))*SIN(RADIANS(P151))))</f>
        <v>23.4342111284724</v>
      </c>
      <c r="U151" s="5" t="n">
        <f aca="false">TAN(RADIANS(R151/2))*TAN(RADIANS(R151/2))</f>
        <v>0.0430246296306864</v>
      </c>
      <c r="V151" s="5" t="n">
        <f aca="false">4*DEGREES(U151*SIN(2*RADIANS(I151))-2*K151*SIN(RADIANS(J151))+4*K151*U151*SIN(RADIANS(J151))*COS(2*RADIANS(I151))-0.5*U151*U151*SIN(4*RADIANS(I151))-1.25*K151*K151*SIN(2*RADIANS(J151)))</f>
        <v>-1.96290805380943</v>
      </c>
      <c r="W151" s="5" t="n">
        <f aca="false">DEGREES(ACOS(COS(RADIANS(90.833))/(COS(RADIANS(dados!$B$4))*COS(RADIANS(T151)))-TAN(RADIANS(dados!$B$4))*TAN(RADIANS(T151))))</f>
        <v>76.570302895265</v>
      </c>
      <c r="X151" s="21" t="n">
        <f aca="false">(720-4*dados!$B$5-V151+dados!$B$6*60)/1440</f>
        <v>0.518668686148479</v>
      </c>
      <c r="Y151" s="21" t="n">
        <f aca="false">X151-W151*4/1440</f>
        <v>0.305973400328287</v>
      </c>
      <c r="Z151" s="21" t="n">
        <f aca="false">X151+W151*4/1440</f>
        <v>0.731363971968658</v>
      </c>
      <c r="AA151" s="24" t="n">
        <f aca="false">8*W151</f>
        <v>612.56242316212</v>
      </c>
      <c r="AB151" s="5" t="n">
        <f aca="false">MOD(E151*1440+V151+4*dados!$B$5-60*dados!$B$6,1440)</f>
        <v>873.117091946189</v>
      </c>
      <c r="AC151" s="5" t="n">
        <f aca="false">IF(AB151/4&lt;0,AB151/4+180,AB151/4-180)</f>
        <v>38.2792729865473</v>
      </c>
      <c r="AD151" s="5" t="n">
        <f aca="false">DEGREES(ACOS(SIN(RADIANS(dados!$B$4))*SIN(RADIANS(T151))+COS(RADIANS(dados!$B$4))*COS(RADIANS(T151))*COS(RADIANS(AC151))))</f>
        <v>64.8784932306706</v>
      </c>
      <c r="AE151" s="5" t="n">
        <f aca="false">90-AD151</f>
        <v>25.1215067693294</v>
      </c>
      <c r="AF151" s="5" t="n">
        <f aca="false">IF(AE151&gt;85,0,IF(AE151&gt;5,58.1/TAN(RADIANS(AE151))-0.07/POWER(TAN(RADIANS(AE151)),3)+0.000086/POWER(TAN(RADIANS(AE151)),5),IF(AE151&gt;-0.575,1735+AE151*(-518.2+AE151*(103.4+AE151*(-12.79+AE151*0.711))),-20.772/TAN(RADIANS(AE151)))))/3600</f>
        <v>0.0342316385990138</v>
      </c>
      <c r="AG151" s="5" t="n">
        <f aca="false">AE151+AF151</f>
        <v>25.1557384079284</v>
      </c>
      <c r="AH151" s="5" t="n">
        <f aca="false">IF(AC151&gt;0,MOD(DEGREES(ACOS(((SIN(RADIANS(dados!$B$4))*COS(RADIANS(AD151)))-SIN(RADIANS(T151)))/(COS(RADIANS(dados!$B$4))*SIN(RADIANS(AD151)))))+180,360),MOD(540-DEGREES(ACOS(((SIN(RADIANS(dados!$B$4))*COS(RADIANS(AD151)))-SIN(RADIANS(T151)))/(COS(RADIANS(dados!$B$4))*SIN(RADIANS(AD151))))),360))</f>
        <v>321.113516161672</v>
      </c>
      <c r="AI151" s="5" t="n">
        <f aca="false">TAN(RADIANS(AG151))</f>
        <v>0.469621055811325</v>
      </c>
      <c r="AJ151" s="5" t="n">
        <f aca="false">dados!$B$20/calculos!AI151</f>
        <v>2.23787261598682</v>
      </c>
      <c r="AK151" s="5" t="n">
        <f aca="false">AJ151*COS(RADIANS(AG151-180))</f>
        <v>-2.02562315742262</v>
      </c>
      <c r="AL151" s="5" t="n">
        <f aca="false">ABS(AK151)</f>
        <v>2.02562315742262</v>
      </c>
      <c r="AM151" s="5" t="n">
        <f aca="false">IF((E151&gt;Y151)*AND(E151&lt;Z151),AL151,0)</f>
        <v>2.02562315742262</v>
      </c>
      <c r="AN151" s="21" t="n">
        <f aca="false">E151</f>
        <v>0.625</v>
      </c>
    </row>
    <row r="152" customFormat="false" ht="15" hidden="false" customHeight="false" outlineLevel="0" collapsed="false">
      <c r="D152" s="20" t="n">
        <f aca="false">dados!$B$7</f>
        <v>44003</v>
      </c>
      <c r="E152" s="21" t="n">
        <f aca="false">E151+0.1/24</f>
        <v>0.629166666666667</v>
      </c>
      <c r="F152" s="22" t="n">
        <f aca="false">D152+2415018.5+E152-dados!$B$6/24</f>
        <v>2459022.25416667</v>
      </c>
      <c r="G152" s="23" t="n">
        <f aca="false">(F152-2451545)/36525</f>
        <v>0.204716062057957</v>
      </c>
      <c r="I152" s="5" t="n">
        <f aca="false">MOD(280.46646+G152*(36000.76983 + G152*0.0003032),360)</f>
        <v>90.4023033592166</v>
      </c>
      <c r="J152" s="5" t="n">
        <f aca="false">357.52911+G152*(35999.05029 - 0.0001537*G152)</f>
        <v>7727.1129167538</v>
      </c>
      <c r="K152" s="5" t="n">
        <f aca="false">0.016708634-G152*(0.000042037+0.0000001267*G152)</f>
        <v>0.0167000230410713</v>
      </c>
      <c r="L152" s="5" t="n">
        <f aca="false">SIN(RADIANS(J152))*(1.914602-G152*(0.004817+0.000014*G152))+SIN(RADIANS(2*J152))*(0.019993-0.000101*G152)+SIN(RADIANS(3*J152))*0.000289</f>
        <v>0.418290383440082</v>
      </c>
      <c r="M152" s="5" t="n">
        <f aca="false">I152+L152</f>
        <v>90.8205937426567</v>
      </c>
      <c r="N152" s="5" t="n">
        <f aca="false">J152+L152</f>
        <v>7727.53120713724</v>
      </c>
      <c r="O152" s="5" t="n">
        <f aca="false">(1.000001018*(1-K152*K152))/(1+K152*COS(RADIANS(N152)))</f>
        <v>1.01629395037467</v>
      </c>
      <c r="P152" s="5" t="n">
        <f aca="false">M152-0.00569-0.00478*SIN(RADIANS(125.04-1934.136*G152))</f>
        <v>90.8101243438162</v>
      </c>
      <c r="Q152" s="5" t="n">
        <f aca="false">23+(26+((21.448-G152*(46.815+G152*(0.00059-G152*0.001813))))/60)/60</f>
        <v>23.4366289467731</v>
      </c>
      <c r="R152" s="5" t="n">
        <f aca="false">Q152+0.00256*COS(RADIANS(125.04-1934.136*G152))</f>
        <v>23.4366695464181</v>
      </c>
      <c r="S152" s="5" t="n">
        <f aca="false">DEGREES(ATAN2(COS(RADIANS(P152)),COS(RADIANS(R152))*SIN(RADIANS(P152))))</f>
        <v>90.8829580036876</v>
      </c>
      <c r="T152" s="5" t="n">
        <f aca="false">DEGREES(ASIN(SIN(RADIANS(R152))*SIN(RADIANS(P152))))</f>
        <v>23.4341868293569</v>
      </c>
      <c r="U152" s="5" t="n">
        <f aca="false">TAN(RADIANS(R152/2))*TAN(RADIANS(R152/2))</f>
        <v>0.043024629662305</v>
      </c>
      <c r="V152" s="5" t="n">
        <f aca="false">4*DEGREES(U152*SIN(2*RADIANS(I152))-2*K152*SIN(RADIANS(J152))+4*K152*U152*SIN(RADIANS(J152))*COS(2*RADIANS(I152))-0.5*U152*U152*SIN(4*RADIANS(I152))-1.25*K152*K152*SIN(2*RADIANS(J152)))</f>
        <v>-1.96381145519914</v>
      </c>
      <c r="W152" s="5" t="n">
        <f aca="false">DEGREES(ACOS(COS(RADIANS(90.833))/(COS(RADIANS(dados!$B$4))*COS(RADIANS(T152)))-TAN(RADIANS(dados!$B$4))*TAN(RADIANS(T152))))</f>
        <v>76.5703198511504</v>
      </c>
      <c r="X152" s="21" t="n">
        <f aca="false">(720-4*dados!$B$5-V152+dados!$B$6*60)/1440</f>
        <v>0.518669313510555</v>
      </c>
      <c r="Y152" s="21" t="n">
        <f aca="false">X152-W152*4/1440</f>
        <v>0.305973980590683</v>
      </c>
      <c r="Z152" s="21" t="n">
        <f aca="false">X152+W152*4/1440</f>
        <v>0.731364646430417</v>
      </c>
      <c r="AA152" s="24" t="n">
        <f aca="false">8*W152</f>
        <v>612.562558809203</v>
      </c>
      <c r="AB152" s="5" t="n">
        <f aca="false">MOD(E152*1440+V152+4*dados!$B$5-60*dados!$B$6,1440)</f>
        <v>879.116188544799</v>
      </c>
      <c r="AC152" s="5" t="n">
        <f aca="false">IF(AB152/4&lt;0,AB152/4+180,AB152/4-180)</f>
        <v>39.7790471361998</v>
      </c>
      <c r="AD152" s="5" t="n">
        <f aca="false">DEGREES(ACOS(SIN(RADIANS(dados!$B$4))*SIN(RADIANS(T152))+COS(RADIANS(dados!$B$4))*COS(RADIANS(T152))*COS(RADIANS(AC152))))</f>
        <v>65.7042770930173</v>
      </c>
      <c r="AE152" s="5" t="n">
        <f aca="false">90-AD152</f>
        <v>24.2957229069827</v>
      </c>
      <c r="AF152" s="5" t="n">
        <f aca="false">IF(AE152&gt;85,0,IF(AE152&gt;5,58.1/TAN(RADIANS(AE152))-0.07/POWER(TAN(RADIANS(AE152)),3)+0.000086/POWER(TAN(RADIANS(AE152)),5),IF(AE152&gt;-0.575,1735+AE152*(-518.2+AE152*(103.4+AE152*(-12.79+AE152*0.711))),-20.772/TAN(RADIANS(AE152)))))/3600</f>
        <v>0.035540702138156</v>
      </c>
      <c r="AG152" s="5" t="n">
        <f aca="false">AE152+AF152</f>
        <v>24.3312636091208</v>
      </c>
      <c r="AH152" s="5" t="n">
        <f aca="false">IF(AC152&gt;0,MOD(DEGREES(ACOS(((SIN(RADIANS(dados!$B$4))*COS(RADIANS(AD152)))-SIN(RADIANS(T152)))/(COS(RADIANS(dados!$B$4))*SIN(RADIANS(AD152)))))+180,360),MOD(540-DEGREES(ACOS(((SIN(RADIANS(dados!$B$4))*COS(RADIANS(AD152)))-SIN(RADIANS(T152)))/(COS(RADIANS(dados!$B$4))*SIN(RADIANS(AD152))))),360))</f>
        <v>319.901820139462</v>
      </c>
      <c r="AI152" s="5" t="n">
        <f aca="false">TAN(RADIANS(AG152))</f>
        <v>0.452174369052662</v>
      </c>
      <c r="AJ152" s="5" t="n">
        <f aca="false">dados!$B$20/calculos!AI152</f>
        <v>2.32421864798044</v>
      </c>
      <c r="AK152" s="5" t="n">
        <f aca="false">AJ152*COS(RADIANS(AG152-180))</f>
        <v>-2.11777828669016</v>
      </c>
      <c r="AL152" s="5" t="n">
        <f aca="false">ABS(AK152)</f>
        <v>2.11777828669016</v>
      </c>
      <c r="AM152" s="5" t="n">
        <f aca="false">IF((E152&gt;Y152)*AND(E152&lt;Z152),AL152,0)</f>
        <v>2.11777828669016</v>
      </c>
      <c r="AN152" s="21" t="n">
        <f aca="false">E152</f>
        <v>0.629166666666667</v>
      </c>
    </row>
    <row r="153" customFormat="false" ht="15" hidden="false" customHeight="false" outlineLevel="0" collapsed="false">
      <c r="D153" s="20" t="n">
        <f aca="false">dados!$B$7</f>
        <v>44003</v>
      </c>
      <c r="E153" s="21" t="n">
        <f aca="false">E152+0.1/24</f>
        <v>0.633333333333333</v>
      </c>
      <c r="F153" s="22" t="n">
        <f aca="false">D153+2415018.5+E153-dados!$B$6/24</f>
        <v>2459022.25833333</v>
      </c>
      <c r="G153" s="23" t="n">
        <f aca="false">(F153-2451545)/36525</f>
        <v>0.204716176135066</v>
      </c>
      <c r="I153" s="5" t="n">
        <f aca="false">MOD(280.46646+G153*(36000.76983 + G153*0.0003032),360)</f>
        <v>90.4064102229868</v>
      </c>
      <c r="J153" s="5" t="n">
        <f aca="false">357.52911+G153*(35999.05029 - 0.0001537*G153)</f>
        <v>7727.11702342139</v>
      </c>
      <c r="K153" s="5" t="n">
        <f aca="false">0.016708634-G153*(0.000042037+0.0000001267*G153)</f>
        <v>0.0167000230362699</v>
      </c>
      <c r="L153" s="5" t="n">
        <f aca="false">SIN(RADIANS(J153))*(1.914602-G153*(0.004817+0.000014*G153))+SIN(RADIANS(2*J153))*(0.019993-0.000101*G153)+SIN(RADIANS(3*J153))*0.000289</f>
        <v>0.418159208665133</v>
      </c>
      <c r="M153" s="5" t="n">
        <f aca="false">I153+L153</f>
        <v>90.8245694316519</v>
      </c>
      <c r="N153" s="5" t="n">
        <f aca="false">J153+L153</f>
        <v>7727.53518263005</v>
      </c>
      <c r="O153" s="5" t="n">
        <f aca="false">(1.000001018*(1-K153*K153))/(1+K153*COS(RADIANS(N153)))</f>
        <v>1.01629420880131</v>
      </c>
      <c r="P153" s="5" t="n">
        <f aca="false">M153-0.00569-0.00478*SIN(RADIANS(125.04-1934.136*G153))</f>
        <v>90.8141000331034</v>
      </c>
      <c r="Q153" s="5" t="n">
        <f aca="false">23+(26+((21.448-G153*(46.815+G153*(0.00059-G153*0.001813))))/60)/60</f>
        <v>23.4366289452896</v>
      </c>
      <c r="R153" s="5" t="n">
        <f aca="false">Q153+0.00256*COS(RADIANS(125.04-1934.136*G153))</f>
        <v>23.4366695547917</v>
      </c>
      <c r="S153" s="5" t="n">
        <f aca="false">DEGREES(ATAN2(COS(RADIANS(P153)),COS(RADIANS(R153))*SIN(RADIANS(P153))))</f>
        <v>90.8872910152665</v>
      </c>
      <c r="T153" s="5" t="n">
        <f aca="false">DEGREES(ASIN(SIN(RADIANS(R153))*SIN(RADIANS(P153))))</f>
        <v>23.4341624106865</v>
      </c>
      <c r="U153" s="5" t="n">
        <f aca="false">TAN(RADIANS(R153/2))*TAN(RADIANS(R153/2))</f>
        <v>0.0430246296939237</v>
      </c>
      <c r="V153" s="5" t="n">
        <f aca="false">4*DEGREES(U153*SIN(2*RADIANS(I153))-2*K153*SIN(RADIANS(J153))+4*K153*U153*SIN(RADIANS(J153))*COS(2*RADIANS(I153))-0.5*U153*U153*SIN(4*RADIANS(I153))-1.25*K153*K153*SIN(2*RADIANS(J153)))</f>
        <v>-1.96471484151075</v>
      </c>
      <c r="W153" s="5" t="n">
        <f aca="false">DEGREES(ACOS(COS(RADIANS(90.833))/(COS(RADIANS(dados!$B$4))*COS(RADIANS(T153)))-TAN(RADIANS(dados!$B$4))*TAN(RADIANS(T153))))</f>
        <v>76.5703368904539</v>
      </c>
      <c r="X153" s="21" t="n">
        <f aca="false">(720-4*dados!$B$5-V153+dados!$B$6*60)/1440</f>
        <v>0.51866994086216</v>
      </c>
      <c r="Y153" s="21" t="n">
        <f aca="false">X153-W153*4/1440</f>
        <v>0.305974560610891</v>
      </c>
      <c r="Z153" s="21" t="n">
        <f aca="false">X153+W153*4/1440</f>
        <v>0.731365321113415</v>
      </c>
      <c r="AA153" s="24" t="n">
        <f aca="false">8*W153</f>
        <v>612.562695123631</v>
      </c>
      <c r="AB153" s="5" t="n">
        <f aca="false">MOD(E153*1440+V153+4*dados!$B$5-60*dados!$B$6,1440)</f>
        <v>885.115285158488</v>
      </c>
      <c r="AC153" s="5" t="n">
        <f aca="false">IF(AB153/4&lt;0,AB153/4+180,AB153/4-180)</f>
        <v>41.278821289622</v>
      </c>
      <c r="AD153" s="5" t="n">
        <f aca="false">DEGREES(ACOS(SIN(RADIANS(dados!$B$4))*SIN(RADIANS(T153))+COS(RADIANS(dados!$B$4))*COS(RADIANS(T153))*COS(RADIANS(AC153))))</f>
        <v>66.5508471556652</v>
      </c>
      <c r="AE153" s="5" t="n">
        <f aca="false">90-AD153</f>
        <v>23.4491528443348</v>
      </c>
      <c r="AF153" s="5" t="n">
        <f aca="false">IF(AE153&gt;85,0,IF(AE153&gt;5,58.1/TAN(RADIANS(AE153))-0.07/POWER(TAN(RADIANS(AE153)),3)+0.000086/POWER(TAN(RADIANS(AE153)),5),IF(AE153&gt;-0.575,1735+AE153*(-518.2+AE153*(103.4+AE153*(-12.79+AE153*0.711))),-20.772/TAN(RADIANS(AE153)))))/3600</f>
        <v>0.0369704595236273</v>
      </c>
      <c r="AG153" s="5" t="n">
        <f aca="false">AE153+AF153</f>
        <v>23.4861233038585</v>
      </c>
      <c r="AH153" s="5" t="n">
        <f aca="false">IF(AC153&gt;0,MOD(DEGREES(ACOS(((SIN(RADIANS(dados!$B$4))*COS(RADIANS(AD153)))-SIN(RADIANS(T153)))/(COS(RADIANS(dados!$B$4))*SIN(RADIANS(AD153)))))+180,360),MOD(540-DEGREES(ACOS(((SIN(RADIANS(dados!$B$4))*COS(RADIANS(AD153)))-SIN(RADIANS(T153)))/(COS(RADIANS(dados!$B$4))*SIN(RADIANS(AD153))))),360))</f>
        <v>318.715472105169</v>
      </c>
      <c r="AI153" s="5" t="n">
        <f aca="false">TAN(RADIANS(AG153))</f>
        <v>0.434524421601483</v>
      </c>
      <c r="AJ153" s="5" t="n">
        <f aca="false">dados!$B$20/calculos!AI153</f>
        <v>2.41862608508308</v>
      </c>
      <c r="AK153" s="5" t="n">
        <f aca="false">AJ153*COS(RADIANS(AG153-180))</f>
        <v>-2.21825893040116</v>
      </c>
      <c r="AL153" s="5" t="n">
        <f aca="false">ABS(AK153)</f>
        <v>2.21825893040116</v>
      </c>
      <c r="AM153" s="5" t="n">
        <f aca="false">IF((E153&gt;Y153)*AND(E153&lt;Z153),AL153,0)</f>
        <v>2.21825893040116</v>
      </c>
      <c r="AN153" s="21" t="n">
        <f aca="false">E153</f>
        <v>0.633333333333333</v>
      </c>
    </row>
    <row r="154" customFormat="false" ht="15" hidden="false" customHeight="false" outlineLevel="0" collapsed="false">
      <c r="D154" s="20" t="n">
        <f aca="false">dados!$B$7</f>
        <v>44003</v>
      </c>
      <c r="E154" s="21" t="n">
        <f aca="false">E153+0.1/24</f>
        <v>0.6375</v>
      </c>
      <c r="F154" s="22" t="n">
        <f aca="false">D154+2415018.5+E154-dados!$B$6/24</f>
        <v>2459022.2625</v>
      </c>
      <c r="G154" s="23" t="n">
        <f aca="false">(F154-2451545)/36525</f>
        <v>0.204716290212189</v>
      </c>
      <c r="I154" s="5" t="n">
        <f aca="false">MOD(280.46646+G154*(36000.76983 + G154*0.0003032),360)</f>
        <v>90.4105170872163</v>
      </c>
      <c r="J154" s="5" t="n">
        <f aca="false">357.52911+G154*(35999.05029 - 0.0001537*G154)</f>
        <v>7727.12113008943</v>
      </c>
      <c r="K154" s="5" t="n">
        <f aca="false">0.016708634-G154*(0.000042037+0.0000001267*G154)</f>
        <v>0.0167000230314685</v>
      </c>
      <c r="L154" s="5" t="n">
        <f aca="false">SIN(RADIANS(J154))*(1.914602-G154*(0.004817+0.000014*G154))+SIN(RADIANS(2*J154))*(0.019993-0.000101*G154)+SIN(RADIANS(3*J154))*0.000289</f>
        <v>0.41802803185377</v>
      </c>
      <c r="M154" s="5" t="n">
        <f aca="false">I154+L154</f>
        <v>90.82854511907</v>
      </c>
      <c r="N154" s="5" t="n">
        <f aca="false">J154+L154</f>
        <v>7727.53915812129</v>
      </c>
      <c r="O154" s="5" t="n">
        <f aca="false">(1.000001018*(1-K154*K154))/(1+K154*COS(RADIANS(N154)))</f>
        <v>1.01629446714686</v>
      </c>
      <c r="P154" s="5" t="n">
        <f aca="false">M154-0.00569-0.00478*SIN(RADIANS(125.04-1934.136*G154))</f>
        <v>90.8180757208136</v>
      </c>
      <c r="Q154" s="5" t="n">
        <f aca="false">23+(26+((21.448-G154*(46.815+G154*(0.00059-G154*0.001813))))/60)/60</f>
        <v>23.4366289438061</v>
      </c>
      <c r="R154" s="5" t="n">
        <f aca="false">Q154+0.00256*COS(RADIANS(125.04-1934.136*G154))</f>
        <v>23.4366695631653</v>
      </c>
      <c r="S154" s="5" t="n">
        <f aca="false">DEGREES(ATAN2(COS(RADIANS(P154)),COS(RADIANS(R154))*SIN(RADIANS(P154))))</f>
        <v>90.8916240235218</v>
      </c>
      <c r="T154" s="5" t="n">
        <f aca="false">DEGREES(ASIN(SIN(RADIANS(R154))*SIN(RADIANS(P154))))</f>
        <v>23.434137872456</v>
      </c>
      <c r="U154" s="5" t="n">
        <f aca="false">TAN(RADIANS(R154/2))*TAN(RADIANS(R154/2))</f>
        <v>0.0430246297255422</v>
      </c>
      <c r="V154" s="5" t="n">
        <f aca="false">4*DEGREES(U154*SIN(2*RADIANS(I154))-2*K154*SIN(RADIANS(J154))+4*K154*U154*SIN(RADIANS(J154))*COS(2*RADIANS(I154))-0.5*U154*U154*SIN(4*RADIANS(I154))-1.25*K154*K154*SIN(2*RADIANS(J154)))</f>
        <v>-1.96561821291735</v>
      </c>
      <c r="W154" s="5" t="n">
        <f aca="false">DEGREES(ACOS(COS(RADIANS(90.833))/(COS(RADIANS(dados!$B$4))*COS(RADIANS(T154)))-TAN(RADIANS(dados!$B$4))*TAN(RADIANS(T154))))</f>
        <v>76.5703540131787</v>
      </c>
      <c r="X154" s="21" t="n">
        <f aca="false">(720-4*dados!$B$5-V154+dados!$B$6*60)/1440</f>
        <v>0.518670568203415</v>
      </c>
      <c r="Y154" s="21" t="n">
        <f aca="false">X154-W154*4/1440</f>
        <v>0.305975140389028</v>
      </c>
      <c r="Z154" s="21" t="n">
        <f aca="false">X154+W154*4/1440</f>
        <v>0.731365996017789</v>
      </c>
      <c r="AA154" s="24" t="n">
        <f aca="false">8*W154</f>
        <v>612.562832105429</v>
      </c>
      <c r="AB154" s="5" t="n">
        <f aca="false">MOD(E154*1440+V154+4*dados!$B$5-60*dados!$B$6,1440)</f>
        <v>891.114381787081</v>
      </c>
      <c r="AC154" s="5" t="n">
        <f aca="false">IF(AB154/4&lt;0,AB154/4+180,AB154/4-180)</f>
        <v>42.7785954467703</v>
      </c>
      <c r="AD154" s="5" t="n">
        <f aca="false">DEGREES(ACOS(SIN(RADIANS(dados!$B$4))*SIN(RADIANS(T154))+COS(RADIANS(dados!$B$4))*COS(RADIANS(T154))*COS(RADIANS(AC154))))</f>
        <v>67.417408372511</v>
      </c>
      <c r="AE154" s="5" t="n">
        <f aca="false">90-AD154</f>
        <v>22.5825916274891</v>
      </c>
      <c r="AF154" s="5" t="n">
        <f aca="false">IF(AE154&gt;85,0,IF(AE154&gt;5,58.1/TAN(RADIANS(AE154))-0.07/POWER(TAN(RADIANS(AE154)),3)+0.000086/POWER(TAN(RADIANS(AE154)),5),IF(AE154&gt;-0.575,1735+AE154*(-518.2+AE154*(103.4+AE154*(-12.79+AE154*0.711))),-20.772/TAN(RADIANS(AE154)))))/3600</f>
        <v>0.0385360548124459</v>
      </c>
      <c r="AG154" s="5" t="n">
        <f aca="false">AE154+AF154</f>
        <v>22.6211276823015</v>
      </c>
      <c r="AH154" s="5" t="n">
        <f aca="false">IF(AC154&gt;0,MOD(DEGREES(ACOS(((SIN(RADIANS(dados!$B$4))*COS(RADIANS(AD154)))-SIN(RADIANS(T154)))/(COS(RADIANS(dados!$B$4))*SIN(RADIANS(AD154)))))+180,360),MOD(540-DEGREES(ACOS(((SIN(RADIANS(dados!$B$4))*COS(RADIANS(AD154)))-SIN(RADIANS(T154)))/(COS(RADIANS(dados!$B$4))*SIN(RADIANS(AD154))))),360))</f>
        <v>317.554066994318</v>
      </c>
      <c r="AI154" s="5" t="n">
        <f aca="false">TAN(RADIANS(AG154))</f>
        <v>0.416692531967405</v>
      </c>
      <c r="AJ154" s="5" t="n">
        <f aca="false">dados!$B$20/calculos!AI154</f>
        <v>2.52212847619067</v>
      </c>
      <c r="AK154" s="5" t="n">
        <f aca="false">AJ154*COS(RADIANS(AG154-180))</f>
        <v>-2.32809721404803</v>
      </c>
      <c r="AL154" s="5" t="n">
        <f aca="false">ABS(AK154)</f>
        <v>2.32809721404803</v>
      </c>
      <c r="AM154" s="5" t="n">
        <f aca="false">IF((E154&gt;Y154)*AND(E154&lt;Z154),AL154,0)</f>
        <v>2.32809721404803</v>
      </c>
      <c r="AN154" s="21" t="n">
        <f aca="false">E154</f>
        <v>0.6375</v>
      </c>
    </row>
    <row r="155" customFormat="false" ht="15" hidden="false" customHeight="false" outlineLevel="0" collapsed="false">
      <c r="D155" s="20" t="n">
        <f aca="false">dados!$B$7</f>
        <v>44003</v>
      </c>
      <c r="E155" s="21" t="n">
        <f aca="false">E154+0.1/24</f>
        <v>0.641666666666667</v>
      </c>
      <c r="F155" s="22" t="n">
        <f aca="false">D155+2415018.5+E155-dados!$B$6/24</f>
        <v>2459022.26666667</v>
      </c>
      <c r="G155" s="23" t="n">
        <f aca="false">(F155-2451545)/36525</f>
        <v>0.204716404289298</v>
      </c>
      <c r="I155" s="5" t="n">
        <f aca="false">MOD(280.46646+G155*(36000.76983 + G155*0.0003032),360)</f>
        <v>90.4146239509864</v>
      </c>
      <c r="J155" s="5" t="n">
        <f aca="false">357.52911+G155*(35999.05029 - 0.0001537*G155)</f>
        <v>7727.12523675702</v>
      </c>
      <c r="K155" s="5" t="n">
        <f aca="false">0.016708634-G155*(0.000042037+0.0000001267*G155)</f>
        <v>0.0167000230266671</v>
      </c>
      <c r="L155" s="5" t="n">
        <f aca="false">SIN(RADIANS(J155))*(1.914602-G155*(0.004817+0.000014*G155))+SIN(RADIANS(2*J155))*(0.019993-0.000101*G155)+SIN(RADIANS(3*J155))*0.000289</f>
        <v>0.417896853035968</v>
      </c>
      <c r="M155" s="5" t="n">
        <f aca="false">I155+L155</f>
        <v>90.8325208040224</v>
      </c>
      <c r="N155" s="5" t="n">
        <f aca="false">J155+L155</f>
        <v>7727.54313361006</v>
      </c>
      <c r="O155" s="5" t="n">
        <f aca="false">(1.000001018*(1-K155*K155))/(1+K155*COS(RADIANS(N155)))</f>
        <v>1.01629472541128</v>
      </c>
      <c r="P155" s="5" t="n">
        <f aca="false">M155-0.00569-0.00478*SIN(RADIANS(125.04-1934.136*G155))</f>
        <v>90.8220514060581</v>
      </c>
      <c r="Q155" s="5" t="n">
        <f aca="false">23+(26+((21.448-G155*(46.815+G155*(0.00059-G155*0.001813))))/60)/60</f>
        <v>23.4366289423226</v>
      </c>
      <c r="R155" s="5" t="n">
        <f aca="false">Q155+0.00256*COS(RADIANS(125.04-1934.136*G155))</f>
        <v>23.4366695715389</v>
      </c>
      <c r="S155" s="5" t="n">
        <f aca="false">DEGREES(ATAN2(COS(RADIANS(P155)),COS(RADIANS(R155))*SIN(RADIANS(P155))))</f>
        <v>90.8959570274773</v>
      </c>
      <c r="T155" s="5" t="n">
        <f aca="false">DEGREES(ASIN(SIN(RADIANS(R155))*SIN(RADIANS(P155))))</f>
        <v>23.4341132146713</v>
      </c>
      <c r="U155" s="5" t="n">
        <f aca="false">TAN(RADIANS(R155/2))*TAN(RADIANS(R155/2))</f>
        <v>0.0430246297571609</v>
      </c>
      <c r="V155" s="5" t="n">
        <f aca="false">4*DEGREES(U155*SIN(2*RADIANS(I155))-2*K155*SIN(RADIANS(J155))+4*K155*U155*SIN(RADIANS(J155))*COS(2*RADIANS(I155))-0.5*U155*U155*SIN(4*RADIANS(I155))-1.25*K155*K155*SIN(2*RADIANS(J155)))</f>
        <v>-1.96652156918844</v>
      </c>
      <c r="W155" s="5" t="n">
        <f aca="false">DEGREES(ACOS(COS(RADIANS(90.833))/(COS(RADIANS(dados!$B$4))*COS(RADIANS(T155)))-TAN(RADIANS(dados!$B$4))*TAN(RADIANS(T155))))</f>
        <v>76.5703712193207</v>
      </c>
      <c r="X155" s="21" t="n">
        <f aca="false">(720-4*dados!$B$5-V155+dados!$B$6*60)/1440</f>
        <v>0.518671195534159</v>
      </c>
      <c r="Y155" s="21" t="n">
        <f aca="false">X155-W155*4/1440</f>
        <v>0.305975719924931</v>
      </c>
      <c r="Z155" s="21" t="n">
        <f aca="false">X155+W155*4/1440</f>
        <v>0.73136667114338</v>
      </c>
      <c r="AA155" s="24" t="n">
        <f aca="false">8*W155</f>
        <v>612.562969754566</v>
      </c>
      <c r="AB155" s="5" t="n">
        <f aca="false">MOD(E155*1440+V155+4*dados!$B$5-60*dados!$B$6,1440)</f>
        <v>897.11347843081</v>
      </c>
      <c r="AC155" s="5" t="n">
        <f aca="false">IF(AB155/4&lt;0,AB155/4+180,AB155/4-180)</f>
        <v>44.2783696077025</v>
      </c>
      <c r="AD155" s="5" t="n">
        <f aca="false">DEGREES(ACOS(SIN(RADIANS(dados!$B$4))*SIN(RADIANS(T155))+COS(RADIANS(dados!$B$4))*COS(RADIANS(T155))*COS(RADIANS(AC155))))</f>
        <v>68.3031874800739</v>
      </c>
      <c r="AE155" s="5" t="n">
        <f aca="false">90-AD155</f>
        <v>21.6968125199261</v>
      </c>
      <c r="AF155" s="5" t="n">
        <f aca="false">IF(AE155&gt;85,0,IF(AE155&gt;5,58.1/TAN(RADIANS(AE155))-0.07/POWER(TAN(RADIANS(AE155)),3)+0.000086/POWER(TAN(RADIANS(AE155)),5),IF(AE155&gt;-0.575,1735+AE155*(-518.2+AE155*(103.4+AE155*(-12.79+AE155*0.711))),-20.772/TAN(RADIANS(AE155)))))/3600</f>
        <v>0.0402555079856919</v>
      </c>
      <c r="AG155" s="5" t="n">
        <f aca="false">AE155+AF155</f>
        <v>21.7370680279118</v>
      </c>
      <c r="AH155" s="5" t="n">
        <f aca="false">IF(AC155&gt;0,MOD(DEGREES(ACOS(((SIN(RADIANS(dados!$B$4))*COS(RADIANS(AD155)))-SIN(RADIANS(T155)))/(COS(RADIANS(dados!$B$4))*SIN(RADIANS(AD155)))))+180,360),MOD(540-DEGREES(ACOS(((SIN(RADIANS(dados!$B$4))*COS(RADIANS(AD155)))-SIN(RADIANS(T155)))/(COS(RADIANS(dados!$B$4))*SIN(RADIANS(AD155))))),360))</f>
        <v>316.417156800115</v>
      </c>
      <c r="AI155" s="5" t="n">
        <f aca="false">TAN(RADIANS(AG155))</f>
        <v>0.398697938780538</v>
      </c>
      <c r="AJ155" s="5" t="n">
        <f aca="false">dados!$B$20/calculos!AI155</f>
        <v>2.63596070725984</v>
      </c>
      <c r="AK155" s="5" t="n">
        <f aca="false">AJ155*COS(RADIANS(AG155-180))</f>
        <v>-2.44852588698082</v>
      </c>
      <c r="AL155" s="5" t="n">
        <f aca="false">ABS(AK155)</f>
        <v>2.44852588698082</v>
      </c>
      <c r="AM155" s="5" t="n">
        <f aca="false">IF((E155&gt;Y155)*AND(E155&lt;Z155),AL155,0)</f>
        <v>2.44852588698082</v>
      </c>
      <c r="AN155" s="21" t="n">
        <f aca="false">E155</f>
        <v>0.641666666666667</v>
      </c>
    </row>
    <row r="156" customFormat="false" ht="15" hidden="false" customHeight="false" outlineLevel="0" collapsed="false">
      <c r="D156" s="20" t="n">
        <f aca="false">dados!$B$7</f>
        <v>44003</v>
      </c>
      <c r="E156" s="21" t="n">
        <f aca="false">E155+0.1/24</f>
        <v>0.645833333333333</v>
      </c>
      <c r="F156" s="22" t="n">
        <f aca="false">D156+2415018.5+E156-dados!$B$6/24</f>
        <v>2459022.27083333</v>
      </c>
      <c r="G156" s="23" t="n">
        <f aca="false">(F156-2451545)/36525</f>
        <v>0.20471651836642</v>
      </c>
      <c r="I156" s="5" t="n">
        <f aca="false">MOD(280.46646+G156*(36000.76983 + G156*0.0003032),360)</f>
        <v>90.4187308152141</v>
      </c>
      <c r="J156" s="5" t="n">
        <f aca="false">357.52911+G156*(35999.05029 - 0.0001537*G156)</f>
        <v>7727.12934342507</v>
      </c>
      <c r="K156" s="5" t="n">
        <f aca="false">0.016708634-G156*(0.000042037+0.0000001267*G156)</f>
        <v>0.0167000230218658</v>
      </c>
      <c r="L156" s="5" t="n">
        <f aca="false">SIN(RADIANS(J156))*(1.914602-G156*(0.004817+0.000014*G156))+SIN(RADIANS(2*J156))*(0.019993-0.000101*G156)+SIN(RADIANS(3*J156))*0.000289</f>
        <v>0.417765672183026</v>
      </c>
      <c r="M156" s="5" t="n">
        <f aca="false">I156+L156</f>
        <v>90.8364964873971</v>
      </c>
      <c r="N156" s="5" t="n">
        <f aca="false">J156+L156</f>
        <v>7727.54710909725</v>
      </c>
      <c r="O156" s="5" t="n">
        <f aca="false">(1.000001018*(1-K156*K156))/(1+K156*COS(RADIANS(N156)))</f>
        <v>1.01629498359463</v>
      </c>
      <c r="P156" s="5" t="n">
        <f aca="false">M156-0.00569-0.00478*SIN(RADIANS(125.04-1934.136*G156))</f>
        <v>90.8260270897249</v>
      </c>
      <c r="Q156" s="5" t="n">
        <f aca="false">23+(26+((21.448-G156*(46.815+G156*(0.00059-G156*0.001813))))/60)/60</f>
        <v>23.4366289408392</v>
      </c>
      <c r="R156" s="5" t="n">
        <f aca="false">Q156+0.00256*COS(RADIANS(125.04-1934.136*G156))</f>
        <v>23.4366695799125</v>
      </c>
      <c r="S156" s="5" t="n">
        <f aca="false">DEGREES(ATAN2(COS(RADIANS(P156)),COS(RADIANS(R156))*SIN(RADIANS(P156))))</f>
        <v>90.9002900280929</v>
      </c>
      <c r="T156" s="5" t="n">
        <f aca="false">DEGREES(ASIN(SIN(RADIANS(R156))*SIN(RADIANS(P156))))</f>
        <v>23.4340884373272</v>
      </c>
      <c r="U156" s="5" t="n">
        <f aca="false">TAN(RADIANS(R156/2))*TAN(RADIANS(R156/2))</f>
        <v>0.0430246297887795</v>
      </c>
      <c r="V156" s="5" t="n">
        <f aca="false">4*DEGREES(U156*SIN(2*RADIANS(I156))-2*K156*SIN(RADIANS(J156))+4*K156*U156*SIN(RADIANS(J156))*COS(2*RADIANS(I156))-0.5*U156*U156*SIN(4*RADIANS(I156))-1.25*K156*K156*SIN(2*RADIANS(J156)))</f>
        <v>-1.96742491049702</v>
      </c>
      <c r="W156" s="5" t="n">
        <f aca="false">DEGREES(ACOS(COS(RADIANS(90.833))/(COS(RADIANS(dados!$B$4))*COS(RADIANS(T156)))-TAN(RADIANS(dados!$B$4))*TAN(RADIANS(T156))))</f>
        <v>76.5703885088835</v>
      </c>
      <c r="X156" s="21" t="n">
        <f aca="false">(720-4*dados!$B$5-V156+dados!$B$6*60)/1440</f>
        <v>0.518671822854512</v>
      </c>
      <c r="Y156" s="21" t="n">
        <f aca="false">X156-W156*4/1440</f>
        <v>0.305976299218715</v>
      </c>
      <c r="Z156" s="21" t="n">
        <f aca="false">X156+W156*4/1440</f>
        <v>0.731367346490289</v>
      </c>
      <c r="AA156" s="24" t="n">
        <f aca="false">8*W156</f>
        <v>612.563108071068</v>
      </c>
      <c r="AB156" s="5" t="n">
        <f aca="false">MOD(E156*1440+V156+4*dados!$B$5-60*dados!$B$6,1440)</f>
        <v>903.112575089501</v>
      </c>
      <c r="AC156" s="5" t="n">
        <f aca="false">IF(AB156/4&lt;0,AB156/4+180,AB156/4-180)</f>
        <v>45.7781437723754</v>
      </c>
      <c r="AD156" s="5" t="n">
        <f aca="false">DEGREES(ACOS(SIN(RADIANS(dados!$B$4))*SIN(RADIANS(T156))+COS(RADIANS(dados!$B$4))*COS(RADIANS(T156))*COS(RADIANS(AC156))))</f>
        <v>69.2074338131278</v>
      </c>
      <c r="AE156" s="5" t="n">
        <f aca="false">90-AD156</f>
        <v>20.7925661868722</v>
      </c>
      <c r="AF156" s="5" t="n">
        <f aca="false">IF(AE156&gt;85,0,IF(AE156&gt;5,58.1/TAN(RADIANS(AE156))-0.07/POWER(TAN(RADIANS(AE156)),3)+0.000086/POWER(TAN(RADIANS(AE156)),5),IF(AE156&gt;-0.575,1735+AE156*(-518.2+AE156*(103.4+AE156*(-12.79+AE156*0.711))),-20.772/TAN(RADIANS(AE156)))))/3600</f>
        <v>0.0421504059592947</v>
      </c>
      <c r="AG156" s="5" t="n">
        <f aca="false">AE156+AF156</f>
        <v>20.8347165928315</v>
      </c>
      <c r="AH156" s="5" t="n">
        <f aca="false">IF(AC156&gt;0,MOD(DEGREES(ACOS(((SIN(RADIANS(dados!$B$4))*COS(RADIANS(AD156)))-SIN(RADIANS(T156)))/(COS(RADIANS(dados!$B$4))*SIN(RADIANS(AD156)))))+180,360),MOD(540-DEGREES(ACOS(((SIN(RADIANS(dados!$B$4))*COS(RADIANS(AD156)))-SIN(RADIANS(T156)))/(COS(RADIANS(dados!$B$4))*SIN(RADIANS(AD156))))),360))</f>
        <v>315.304256816852</v>
      </c>
      <c r="AI156" s="5" t="n">
        <f aca="false">TAN(RADIANS(AG156))</f>
        <v>0.380557876281978</v>
      </c>
      <c r="AJ156" s="5" t="n">
        <f aca="false">dados!$B$20/calculos!AI156</f>
        <v>2.76160911701187</v>
      </c>
      <c r="AK156" s="5" t="n">
        <f aca="false">AJ156*COS(RADIANS(AG156-180))</f>
        <v>-2.58102843248929</v>
      </c>
      <c r="AL156" s="5" t="n">
        <f aca="false">ABS(AK156)</f>
        <v>2.58102843248929</v>
      </c>
      <c r="AM156" s="5" t="n">
        <f aca="false">IF((E156&gt;Y156)*AND(E156&lt;Z156),AL156,0)</f>
        <v>2.58102843248929</v>
      </c>
      <c r="AN156" s="21" t="n">
        <f aca="false">E156</f>
        <v>0.645833333333333</v>
      </c>
    </row>
    <row r="157" customFormat="false" ht="15" hidden="false" customHeight="false" outlineLevel="0" collapsed="false">
      <c r="D157" s="20" t="n">
        <f aca="false">dados!$B$7</f>
        <v>44003</v>
      </c>
      <c r="E157" s="21" t="n">
        <f aca="false">E156+0.1/24</f>
        <v>0.65</v>
      </c>
      <c r="F157" s="22" t="n">
        <f aca="false">D157+2415018.5+E157-dados!$B$6/24</f>
        <v>2459022.275</v>
      </c>
      <c r="G157" s="23" t="n">
        <f aca="false">(F157-2451545)/36525</f>
        <v>0.204716632443529</v>
      </c>
      <c r="I157" s="5" t="n">
        <f aca="false">MOD(280.46646+G157*(36000.76983 + G157*0.0003032),360)</f>
        <v>90.4228376789852</v>
      </c>
      <c r="J157" s="5" t="n">
        <f aca="false">357.52911+G157*(35999.05029 - 0.0001537*G157)</f>
        <v>7727.13345009266</v>
      </c>
      <c r="K157" s="5" t="n">
        <f aca="false">0.016708634-G157*(0.000042037+0.0000001267*G157)</f>
        <v>0.0167000230170644</v>
      </c>
      <c r="L157" s="5" t="n">
        <f aca="false">SIN(RADIANS(J157))*(1.914602-G157*(0.004817+0.000014*G157))+SIN(RADIANS(2*J157))*(0.019993-0.000101*G157)+SIN(RADIANS(3*J157))*0.000289</f>
        <v>0.417634489324917</v>
      </c>
      <c r="M157" s="5" t="n">
        <f aca="false">I157+L157</f>
        <v>90.8404721683101</v>
      </c>
      <c r="N157" s="5" t="n">
        <f aca="false">J157+L157</f>
        <v>7727.55108458198</v>
      </c>
      <c r="O157" s="5" t="n">
        <f aca="false">(1.000001018*(1-K157*K157))/(1+K157*COS(RADIANS(N157)))</f>
        <v>1.01629524169683</v>
      </c>
      <c r="P157" s="5" t="n">
        <f aca="false">M157-0.00569-0.00478*SIN(RADIANS(125.04-1934.136*G157))</f>
        <v>90.8300027709301</v>
      </c>
      <c r="Q157" s="5" t="n">
        <f aca="false">23+(26+((21.448-G157*(46.815+G157*(0.00059-G157*0.001813))))/60)/60</f>
        <v>23.4366289393557</v>
      </c>
      <c r="R157" s="5" t="n">
        <f aca="false">Q157+0.00256*COS(RADIANS(125.04-1934.136*G157))</f>
        <v>23.4366695882861</v>
      </c>
      <c r="S157" s="5" t="n">
        <f aca="false">DEGREES(ATAN2(COS(RADIANS(P157)),COS(RADIANS(R157))*SIN(RADIANS(P157))))</f>
        <v>90.9046230243973</v>
      </c>
      <c r="T157" s="5" t="n">
        <f aca="false">DEGREES(ASIN(SIN(RADIANS(R157))*SIN(RADIANS(P157))))</f>
        <v>23.4340635404297</v>
      </c>
      <c r="U157" s="5" t="n">
        <f aca="false">TAN(RADIANS(R157/2))*TAN(RADIANS(R157/2))</f>
        <v>0.0430246298203981</v>
      </c>
      <c r="V157" s="5" t="n">
        <f aca="false">4*DEGREES(U157*SIN(2*RADIANS(I157))-2*K157*SIN(RADIANS(J157))+4*K157*U157*SIN(RADIANS(J157))*COS(2*RADIANS(I157))-0.5*U157*U157*SIN(4*RADIANS(I157))-1.25*K157*K157*SIN(2*RADIANS(J157)))</f>
        <v>-1.96832823661422</v>
      </c>
      <c r="W157" s="5" t="n">
        <f aca="false">DEGREES(ACOS(COS(RADIANS(90.833))/(COS(RADIANS(dados!$B$4))*COS(RADIANS(T157)))-TAN(RADIANS(dados!$B$4))*TAN(RADIANS(T157))))</f>
        <v>76.5704058818628</v>
      </c>
      <c r="X157" s="21" t="n">
        <f aca="false">(720-4*dados!$B$5-V157+dados!$B$6*60)/1440</f>
        <v>0.518672450164315</v>
      </c>
      <c r="Y157" s="21" t="n">
        <f aca="false">X157-W157*4/1440</f>
        <v>0.305976878270243</v>
      </c>
      <c r="Z157" s="21" t="n">
        <f aca="false">X157+W157*4/1440</f>
        <v>0.731368022058368</v>
      </c>
      <c r="AA157" s="24" t="n">
        <f aca="false">8*W157</f>
        <v>612.563247054902</v>
      </c>
      <c r="AB157" s="5" t="n">
        <f aca="false">MOD(E157*1440+V157+4*dados!$B$5-60*dados!$B$6,1440)</f>
        <v>909.111671763385</v>
      </c>
      <c r="AC157" s="5" t="n">
        <f aca="false">IF(AB157/4&lt;0,AB157/4+180,AB157/4-180)</f>
        <v>47.2779179408461</v>
      </c>
      <c r="AD157" s="5" t="n">
        <f aca="false">DEGREES(ACOS(SIN(RADIANS(dados!$B$4))*SIN(RADIANS(T157))+COS(RADIANS(dados!$B$4))*COS(RADIANS(T157))*COS(RADIANS(AC157))))</f>
        <v>70.1294198830292</v>
      </c>
      <c r="AE157" s="5" t="n">
        <f aca="false">90-AD157</f>
        <v>19.8705801169708</v>
      </c>
      <c r="AF157" s="5" t="n">
        <f aca="false">IF(AE157&gt;85,0,IF(AE157&gt;5,58.1/TAN(RADIANS(AE157))-0.07/POWER(TAN(RADIANS(AE157)),3)+0.000086/POWER(TAN(RADIANS(AE157)),5),IF(AE157&gt;-0.575,1735+AE157*(-518.2+AE157*(103.4+AE157*(-12.79+AE157*0.711))),-20.772/TAN(RADIANS(AE157)))))/3600</f>
        <v>0.0442468018442242</v>
      </c>
      <c r="AG157" s="5" t="n">
        <f aca="false">AE157+AF157</f>
        <v>19.914826918815</v>
      </c>
      <c r="AH157" s="5" t="n">
        <f aca="false">IF(AC157&gt;0,MOD(DEGREES(ACOS(((SIN(RADIANS(dados!$B$4))*COS(RADIANS(AD157)))-SIN(RADIANS(T157)))/(COS(RADIANS(dados!$B$4))*SIN(RADIANS(AD157)))))+180,360),MOD(540-DEGREES(ACOS(((SIN(RADIANS(dados!$B$4))*COS(RADIANS(AD157)))-SIN(RADIANS(T157)))/(COS(RADIANS(dados!$B$4))*SIN(RADIANS(AD157))))),360))</f>
        <v>314.214851415697</v>
      </c>
      <c r="AI157" s="5" t="n">
        <f aca="false">TAN(RADIANS(AG157))</f>
        <v>0.362287662888252</v>
      </c>
      <c r="AJ157" s="5" t="n">
        <f aca="false">dados!$B$20/calculos!AI157</f>
        <v>2.90087741965189</v>
      </c>
      <c r="AK157" s="5" t="n">
        <f aca="false">AJ157*COS(RADIANS(AG157-180))</f>
        <v>-2.72740498650978</v>
      </c>
      <c r="AL157" s="5" t="n">
        <f aca="false">ABS(AK157)</f>
        <v>2.72740498650978</v>
      </c>
      <c r="AM157" s="5" t="n">
        <f aca="false">IF((E157&gt;Y157)*AND(E157&lt;Z157),AL157,0)</f>
        <v>2.72740498650978</v>
      </c>
      <c r="AN157" s="21" t="n">
        <f aca="false">E157</f>
        <v>0.65</v>
      </c>
    </row>
    <row r="158" customFormat="false" ht="15" hidden="false" customHeight="false" outlineLevel="0" collapsed="false">
      <c r="D158" s="20" t="n">
        <f aca="false">dados!$B$7</f>
        <v>44003</v>
      </c>
      <c r="E158" s="21" t="n">
        <f aca="false">E157+0.1/24</f>
        <v>0.654166666666667</v>
      </c>
      <c r="F158" s="22" t="n">
        <f aca="false">D158+2415018.5+E158-dados!$B$6/24</f>
        <v>2459022.27916667</v>
      </c>
      <c r="G158" s="23" t="n">
        <f aca="false">(F158-2451545)/36525</f>
        <v>0.204716746520651</v>
      </c>
      <c r="I158" s="5" t="n">
        <f aca="false">MOD(280.46646+G158*(36000.76983 + G158*0.0003032),360)</f>
        <v>90.4269445432146</v>
      </c>
      <c r="J158" s="5" t="n">
        <f aca="false">357.52911+G158*(35999.05029 - 0.0001537*G158)</f>
        <v>7727.13755676071</v>
      </c>
      <c r="K158" s="5" t="n">
        <f aca="false">0.016708634-G158*(0.000042037+0.0000001267*G158)</f>
        <v>0.016700023012263</v>
      </c>
      <c r="L158" s="5" t="n">
        <f aca="false">SIN(RADIANS(J158))*(1.914602-G158*(0.004817+0.000014*G158))+SIN(RADIANS(2*J158))*(0.019993-0.000101*G158)+SIN(RADIANS(3*J158))*0.000289</f>
        <v>0.417503304432887</v>
      </c>
      <c r="M158" s="5" t="n">
        <f aca="false">I158+L158</f>
        <v>90.8444478476475</v>
      </c>
      <c r="N158" s="5" t="n">
        <f aca="false">J158+L158</f>
        <v>7727.55506006514</v>
      </c>
      <c r="O158" s="5" t="n">
        <f aca="false">(1.000001018*(1-K158*K158))/(1+K158*COS(RADIANS(N158)))</f>
        <v>1.01629549971795</v>
      </c>
      <c r="P158" s="5" t="n">
        <f aca="false">M158-0.00569-0.00478*SIN(RADIANS(125.04-1934.136*G158))</f>
        <v>90.8339784505599</v>
      </c>
      <c r="Q158" s="5" t="n">
        <f aca="false">23+(26+((21.448-G158*(46.815+G158*(0.00059-G158*0.001813))))/60)/60</f>
        <v>23.4366289378722</v>
      </c>
      <c r="R158" s="5" t="n">
        <f aca="false">Q158+0.00256*COS(RADIANS(125.04-1934.136*G158))</f>
        <v>23.4366695966597</v>
      </c>
      <c r="S158" s="5" t="n">
        <f aca="false">DEGREES(ATAN2(COS(RADIANS(P158)),COS(RADIANS(R158))*SIN(RADIANS(P158))))</f>
        <v>90.9089560173485</v>
      </c>
      <c r="T158" s="5" t="n">
        <f aca="false">DEGREES(ASIN(SIN(RADIANS(R158))*SIN(RADIANS(P158))))</f>
        <v>23.4340385239735</v>
      </c>
      <c r="U158" s="5" t="n">
        <f aca="false">TAN(RADIANS(R158/2))*TAN(RADIANS(R158/2))</f>
        <v>0.0430246298520167</v>
      </c>
      <c r="V158" s="5" t="n">
        <f aca="false">4*DEGREES(U158*SIN(2*RADIANS(I158))-2*K158*SIN(RADIANS(J158))+4*K158*U158*SIN(RADIANS(J158))*COS(2*RADIANS(I158))-0.5*U158*U158*SIN(4*RADIANS(I158))-1.25*K158*K158*SIN(2*RADIANS(J158)))</f>
        <v>-1.96923154771216</v>
      </c>
      <c r="W158" s="5" t="n">
        <f aca="false">DEGREES(ACOS(COS(RADIANS(90.833))/(COS(RADIANS(dados!$B$4))*COS(RADIANS(T158)))-TAN(RADIANS(dados!$B$4))*TAN(RADIANS(T158))))</f>
        <v>76.5704233382621</v>
      </c>
      <c r="X158" s="21" t="n">
        <f aca="false">(720-4*dados!$B$5-V158+dados!$B$6*60)/1440</f>
        <v>0.518673077463689</v>
      </c>
      <c r="Y158" s="21" t="n">
        <f aca="false">X158-W158*4/1440</f>
        <v>0.305977457079618</v>
      </c>
      <c r="Z158" s="21" t="n">
        <f aca="false">X158+W158*4/1440</f>
        <v>0.731368697847743</v>
      </c>
      <c r="AA158" s="24" t="n">
        <f aca="false">8*W158</f>
        <v>612.563386706096</v>
      </c>
      <c r="AB158" s="5" t="n">
        <f aca="false">MOD(E158*1440+V158+4*dados!$B$5-60*dados!$B$6,1440)</f>
        <v>915.110768452286</v>
      </c>
      <c r="AC158" s="5" t="n">
        <f aca="false">IF(AB158/4&lt;0,AB158/4+180,AB158/4-180)</f>
        <v>48.7776921130716</v>
      </c>
      <c r="AD158" s="5" t="n">
        <f aca="false">DEGREES(ACOS(SIN(RADIANS(dados!$B$4))*SIN(RADIANS(T158))+COS(RADIANS(dados!$B$4))*COS(RADIANS(T158))*COS(RADIANS(AC158))))</f>
        <v>71.0684417440804</v>
      </c>
      <c r="AE158" s="5" t="n">
        <f aca="false">90-AD158</f>
        <v>18.9315582559196</v>
      </c>
      <c r="AF158" s="5" t="n">
        <f aca="false">IF(AE158&gt;85,0,IF(AE158&gt;5,58.1/TAN(RADIANS(AE158))-0.07/POWER(TAN(RADIANS(AE158)),3)+0.000086/POWER(TAN(RADIANS(AE158)),5),IF(AE158&gt;-0.575,1735+AE158*(-518.2+AE158*(103.4+AE158*(-12.79+AE158*0.711))),-20.772/TAN(RADIANS(AE158)))))/3600</f>
        <v>0.0465763985467469</v>
      </c>
      <c r="AG158" s="5" t="n">
        <f aca="false">AE158+AF158</f>
        <v>18.9781346544664</v>
      </c>
      <c r="AH158" s="5" t="n">
        <f aca="false">IF(AC158&gt;0,MOD(DEGREES(ACOS(((SIN(RADIANS(dados!$B$4))*COS(RADIANS(AD158)))-SIN(RADIANS(T158)))/(COS(RADIANS(dados!$B$4))*SIN(RADIANS(AD158)))))+180,360),MOD(540-DEGREES(ACOS(((SIN(RADIANS(dados!$B$4))*COS(RADIANS(AD158)))-SIN(RADIANS(T158)))/(COS(RADIANS(dados!$B$4))*SIN(RADIANS(AD158))))),360))</f>
        <v>313.1483993474</v>
      </c>
      <c r="AI158" s="5" t="n">
        <f aca="false">TAN(RADIANS(AG158))</f>
        <v>0.343900801370729</v>
      </c>
      <c r="AJ158" s="5" t="n">
        <f aca="false">dados!$B$20/calculos!AI158</f>
        <v>3.05597456156564</v>
      </c>
      <c r="AK158" s="5" t="n">
        <f aca="false">AJ158*COS(RADIANS(AG158-180))</f>
        <v>-2.88986019078726</v>
      </c>
      <c r="AL158" s="5" t="n">
        <f aca="false">ABS(AK158)</f>
        <v>2.88986019078726</v>
      </c>
      <c r="AM158" s="5" t="n">
        <f aca="false">IF((E158&gt;Y158)*AND(E158&lt;Z158),AL158,0)</f>
        <v>2.88986019078726</v>
      </c>
      <c r="AN158" s="21" t="n">
        <f aca="false">E158</f>
        <v>0.654166666666667</v>
      </c>
    </row>
    <row r="159" customFormat="false" ht="15" hidden="false" customHeight="false" outlineLevel="0" collapsed="false">
      <c r="D159" s="20" t="n">
        <f aca="false">dados!$B$7</f>
        <v>44003</v>
      </c>
      <c r="E159" s="21" t="n">
        <f aca="false">E158+0.1/24</f>
        <v>0.658333333333333</v>
      </c>
      <c r="F159" s="22" t="n">
        <f aca="false">D159+2415018.5+E159-dados!$B$6/24</f>
        <v>2459022.28333333</v>
      </c>
      <c r="G159" s="23" t="n">
        <f aca="false">(F159-2451545)/36525</f>
        <v>0.204716860597761</v>
      </c>
      <c r="I159" s="5" t="n">
        <f aca="false">MOD(280.46646+G159*(36000.76983 + G159*0.0003032),360)</f>
        <v>90.4310514069857</v>
      </c>
      <c r="J159" s="5" t="n">
        <f aca="false">357.52911+G159*(35999.05029 - 0.0001537*G159)</f>
        <v>7727.1416634283</v>
      </c>
      <c r="K159" s="5" t="n">
        <f aca="false">0.016708634-G159*(0.000042037+0.0000001267*G159)</f>
        <v>0.0167000230074616</v>
      </c>
      <c r="L159" s="5" t="n">
        <f aca="false">SIN(RADIANS(J159))*(1.914602-G159*(0.004817+0.000014*G159))+SIN(RADIANS(2*J159))*(0.019993-0.000101*G159)+SIN(RADIANS(3*J159))*0.000289</f>
        <v>0.417372117536963</v>
      </c>
      <c r="M159" s="5" t="n">
        <f aca="false">I159+L159</f>
        <v>90.8484235245227</v>
      </c>
      <c r="N159" s="5" t="n">
        <f aca="false">J159+L159</f>
        <v>7727.55903554583</v>
      </c>
      <c r="O159" s="5" t="n">
        <f aca="false">(1.000001018*(1-K159*K159))/(1+K159*COS(RADIANS(N159)))</f>
        <v>1.01629575765792</v>
      </c>
      <c r="P159" s="5" t="n">
        <f aca="false">M159-0.00569-0.00478*SIN(RADIANS(125.04-1934.136*G159))</f>
        <v>90.8379541277274</v>
      </c>
      <c r="Q159" s="5" t="n">
        <f aca="false">23+(26+((21.448-G159*(46.815+G159*(0.00059-G159*0.001813))))/60)/60</f>
        <v>23.4366289363887</v>
      </c>
      <c r="R159" s="5" t="n">
        <f aca="false">Q159+0.00256*COS(RADIANS(125.04-1934.136*G159))</f>
        <v>23.4366696050333</v>
      </c>
      <c r="S159" s="5" t="n">
        <f aca="false">DEGREES(ATAN2(COS(RADIANS(P159)),COS(RADIANS(R159))*SIN(RADIANS(P159))))</f>
        <v>90.9132890059723</v>
      </c>
      <c r="T159" s="5" t="n">
        <f aca="false">DEGREES(ASIN(SIN(RADIANS(R159))*SIN(RADIANS(P159))))</f>
        <v>23.4340133879647</v>
      </c>
      <c r="U159" s="5" t="n">
        <f aca="false">TAN(RADIANS(R159/2))*TAN(RADIANS(R159/2))</f>
        <v>0.0430246298836353</v>
      </c>
      <c r="V159" s="5" t="n">
        <f aca="false">4*DEGREES(U159*SIN(2*RADIANS(I159))-2*K159*SIN(RADIANS(J159))+4*K159*U159*SIN(RADIANS(J159))*COS(2*RADIANS(I159))-0.5*U159*U159*SIN(4*RADIANS(I159))-1.25*K159*K159*SIN(2*RADIANS(J159)))</f>
        <v>-1.97013484356122</v>
      </c>
      <c r="W159" s="5" t="n">
        <f aca="false">DEGREES(ACOS(COS(RADIANS(90.833))/(COS(RADIANS(dados!$B$4))*COS(RADIANS(T159)))-TAN(RADIANS(dados!$B$4))*TAN(RADIANS(T159))))</f>
        <v>76.5704408780771</v>
      </c>
      <c r="X159" s="21" t="n">
        <f aca="false">(720-4*dados!$B$5-V159+dados!$B$6*60)/1440</f>
        <v>0.518673704752473</v>
      </c>
      <c r="Y159" s="21" t="n">
        <f aca="false">X159-W159*4/1440</f>
        <v>0.305978035646701</v>
      </c>
      <c r="Z159" s="21" t="n">
        <f aca="false">X159+W159*4/1440</f>
        <v>0.731369373858241</v>
      </c>
      <c r="AA159" s="24" t="n">
        <f aca="false">8*W159</f>
        <v>612.563527024617</v>
      </c>
      <c r="AB159" s="5" t="n">
        <f aca="false">MOD(E159*1440+V159+4*dados!$B$5-60*dados!$B$6,1440)</f>
        <v>921.109865156437</v>
      </c>
      <c r="AC159" s="5" t="n">
        <f aca="false">IF(AB159/4&lt;0,AB159/4+180,AB159/4-180)</f>
        <v>50.2774662891093</v>
      </c>
      <c r="AD159" s="5" t="n">
        <f aca="false">DEGREES(ACOS(SIN(RADIANS(dados!$B$4))*SIN(RADIANS(T159))+COS(RADIANS(dados!$B$4))*COS(RADIANS(T159))*COS(RADIANS(AC159))))</f>
        <v>72.0238191733242</v>
      </c>
      <c r="AE159" s="5" t="n">
        <f aca="false">90-AD159</f>
        <v>17.9761808266758</v>
      </c>
      <c r="AF159" s="5" t="n">
        <f aca="false">IF(AE159&gt;85,0,IF(AE159&gt;5,58.1/TAN(RADIANS(AE159))-0.07/POWER(TAN(RADIANS(AE159)),3)+0.000086/POWER(TAN(RADIANS(AE159)),5),IF(AE159&gt;-0.575,1735+AE159*(-518.2+AE159*(103.4+AE159*(-12.79+AE159*0.711))),-20.772/TAN(RADIANS(AE159)))))/3600</f>
        <v>0.0491781257779075</v>
      </c>
      <c r="AG159" s="5" t="n">
        <f aca="false">AE159+AF159</f>
        <v>18.0253589524537</v>
      </c>
      <c r="AH159" s="5" t="n">
        <f aca="false">IF(AC159&gt;0,MOD(DEGREES(ACOS(((SIN(RADIANS(dados!$B$4))*COS(RADIANS(AD159)))-SIN(RADIANS(T159)))/(COS(RADIANS(dados!$B$4))*SIN(RADIANS(AD159)))))+180,360),MOD(540-DEGREES(ACOS(((SIN(RADIANS(dados!$B$4))*COS(RADIANS(AD159)))-SIN(RADIANS(T159)))/(COS(RADIANS(dados!$B$4))*SIN(RADIANS(AD159))))),360))</f>
        <v>312.104338574277</v>
      </c>
      <c r="AI159" s="5" t="n">
        <f aca="false">TAN(RADIANS(AG159))</f>
        <v>0.325409090090319</v>
      </c>
      <c r="AJ159" s="5" t="n">
        <f aca="false">dados!$B$20/calculos!AI159</f>
        <v>3.22963350654798</v>
      </c>
      <c r="AK159" s="5" t="n">
        <f aca="false">AJ159*COS(RADIANS(AG159-180))</f>
        <v>-3.071121973642</v>
      </c>
      <c r="AL159" s="5" t="n">
        <f aca="false">ABS(AK159)</f>
        <v>3.071121973642</v>
      </c>
      <c r="AM159" s="5" t="n">
        <f aca="false">IF((E159&gt;Y159)*AND(E159&lt;Z159),AL159,0)</f>
        <v>3.071121973642</v>
      </c>
      <c r="AN159" s="21" t="n">
        <f aca="false">E159</f>
        <v>0.658333333333333</v>
      </c>
    </row>
    <row r="160" customFormat="false" ht="15" hidden="false" customHeight="false" outlineLevel="0" collapsed="false">
      <c r="D160" s="20" t="n">
        <f aca="false">dados!$B$7</f>
        <v>44003</v>
      </c>
      <c r="E160" s="21" t="n">
        <f aca="false">E159+0.1/24</f>
        <v>0.6625</v>
      </c>
      <c r="F160" s="22" t="n">
        <f aca="false">D160+2415018.5+E160-dados!$B$6/24</f>
        <v>2459022.2875</v>
      </c>
      <c r="G160" s="23" t="n">
        <f aca="false">(F160-2451545)/36525</f>
        <v>0.204716974674883</v>
      </c>
      <c r="I160" s="5" t="n">
        <f aca="false">MOD(280.46646+G160*(36000.76983 + G160*0.0003032),360)</f>
        <v>90.4351582712143</v>
      </c>
      <c r="J160" s="5" t="n">
        <f aca="false">357.52911+G160*(35999.05029 - 0.0001537*G160)</f>
        <v>7727.14577009634</v>
      </c>
      <c r="K160" s="5" t="n">
        <f aca="false">0.016708634-G160*(0.000042037+0.0000001267*G160)</f>
        <v>0.0167000230026603</v>
      </c>
      <c r="L160" s="5" t="n">
        <f aca="false">SIN(RADIANS(J160))*(1.914602-G160*(0.004817+0.000014*G160))+SIN(RADIANS(2*J160))*(0.019993-0.000101*G160)+SIN(RADIANS(3*J160))*0.000289</f>
        <v>0.417240928608599</v>
      </c>
      <c r="M160" s="5" t="n">
        <f aca="false">I160+L160</f>
        <v>90.8523991998229</v>
      </c>
      <c r="N160" s="5" t="n">
        <f aca="false">J160+L160</f>
        <v>7727.56301102495</v>
      </c>
      <c r="O160" s="5" t="n">
        <f aca="false">(1.000001018*(1-K160*K160))/(1+K160*COS(RADIANS(N160)))</f>
        <v>1.01629601551682</v>
      </c>
      <c r="P160" s="5" t="n">
        <f aca="false">M160-0.00569-0.00478*SIN(RADIANS(125.04-1934.136*G160))</f>
        <v>90.8419298033201</v>
      </c>
      <c r="Q160" s="5" t="n">
        <f aca="false">23+(26+((21.448-G160*(46.815+G160*(0.00059-G160*0.001813))))/60)/60</f>
        <v>23.4366289349052</v>
      </c>
      <c r="R160" s="5" t="n">
        <f aca="false">Q160+0.00256*COS(RADIANS(125.04-1934.136*G160))</f>
        <v>23.4366696134069</v>
      </c>
      <c r="S160" s="5" t="n">
        <f aca="false">DEGREES(ATAN2(COS(RADIANS(P160)),COS(RADIANS(R160))*SIN(RADIANS(P160))))</f>
        <v>90.9176219912279</v>
      </c>
      <c r="T160" s="5" t="n">
        <f aca="false">DEGREES(ASIN(SIN(RADIANS(R160))*SIN(RADIANS(P160))))</f>
        <v>23.4339881323979</v>
      </c>
      <c r="U160" s="5" t="n">
        <f aca="false">TAN(RADIANS(R160/2))*TAN(RADIANS(R160/2))</f>
        <v>0.0430246299152539</v>
      </c>
      <c r="V160" s="5" t="n">
        <f aca="false">4*DEGREES(U160*SIN(2*RADIANS(I160))-2*K160*SIN(RADIANS(J160))+4*K160*U160*SIN(RADIANS(J160))*COS(2*RADIANS(I160))-0.5*U160*U160*SIN(4*RADIANS(I160))-1.25*K160*K160*SIN(2*RADIANS(J160)))</f>
        <v>-1.97103812433475</v>
      </c>
      <c r="W160" s="5" t="n">
        <f aca="false">DEGREES(ACOS(COS(RADIANS(90.833))/(COS(RADIANS(dados!$B$4))*COS(RADIANS(T160)))-TAN(RADIANS(dados!$B$4))*TAN(RADIANS(T160))))</f>
        <v>76.5704585013114</v>
      </c>
      <c r="X160" s="21" t="n">
        <f aca="false">(720-4*dados!$B$5-V160+dados!$B$6*60)/1440</f>
        <v>0.518674332030788</v>
      </c>
      <c r="Y160" s="21" t="n">
        <f aca="false">X160-W160*4/1440</f>
        <v>0.305978613971586</v>
      </c>
      <c r="Z160" s="21" t="n">
        <f aca="false">X160+W160*4/1440</f>
        <v>0.731370050089977</v>
      </c>
      <c r="AA160" s="24" t="n">
        <f aca="false">8*W160</f>
        <v>612.563668010491</v>
      </c>
      <c r="AB160" s="5" t="n">
        <f aca="false">MOD(E160*1440+V160+4*dados!$B$5-60*dados!$B$6,1440)</f>
        <v>927.108961875664</v>
      </c>
      <c r="AC160" s="5" t="n">
        <f aca="false">IF(AB160/4&lt;0,AB160/4+180,AB160/4-180)</f>
        <v>51.777240468916</v>
      </c>
      <c r="AD160" s="5" t="n">
        <f aca="false">DEGREES(ACOS(SIN(RADIANS(dados!$B$4))*SIN(RADIANS(T160))+COS(RADIANS(dados!$B$4))*COS(RADIANS(T160))*COS(RADIANS(AC160))))</f>
        <v>72.9948956867277</v>
      </c>
      <c r="AE160" s="5" t="n">
        <f aca="false">90-AD160</f>
        <v>17.0051043132723</v>
      </c>
      <c r="AF160" s="5" t="n">
        <f aca="false">IF(AE160&gt;85,0,IF(AE160&gt;5,58.1/TAN(RADIANS(AE160))-0.07/POWER(TAN(RADIANS(AE160)),3)+0.000086/POWER(TAN(RADIANS(AE160)),5),IF(AE160&gt;-0.575,1735+AE160*(-518.2+AE160*(103.4+AE160*(-12.79+AE160*0.711))),-20.772/TAN(RADIANS(AE160)))))/3600</f>
        <v>0.0521002691524972</v>
      </c>
      <c r="AG160" s="5" t="n">
        <f aca="false">AE160+AF160</f>
        <v>17.0572045824248</v>
      </c>
      <c r="AH160" s="5" t="n">
        <f aca="false">IF(AC160&gt;0,MOD(DEGREES(ACOS(((SIN(RADIANS(dados!$B$4))*COS(RADIANS(AD160)))-SIN(RADIANS(T160)))/(COS(RADIANS(dados!$B$4))*SIN(RADIANS(AD160)))))+180,360),MOD(540-DEGREES(ACOS(((SIN(RADIANS(dados!$B$4))*COS(RADIANS(AD160)))-SIN(RADIANS(T160)))/(COS(RADIANS(dados!$B$4))*SIN(RADIANS(AD160))))),360))</f>
        <v>311.082090642045</v>
      </c>
      <c r="AI160" s="5" t="n">
        <f aca="false">TAN(RADIANS(AG160))</f>
        <v>0.30682274595064</v>
      </c>
      <c r="AJ160" s="5" t="n">
        <f aca="false">dados!$B$20/calculos!AI160</f>
        <v>3.42527441189141</v>
      </c>
      <c r="AK160" s="5" t="n">
        <f aca="false">AJ160*COS(RADIANS(AG160-180))</f>
        <v>-3.27460471882673</v>
      </c>
      <c r="AL160" s="5" t="n">
        <f aca="false">ABS(AK160)</f>
        <v>3.27460471882673</v>
      </c>
      <c r="AM160" s="5" t="n">
        <f aca="false">IF((E160&gt;Y160)*AND(E160&lt;Z160),AL160,0)</f>
        <v>3.27460471882673</v>
      </c>
      <c r="AN160" s="21" t="n">
        <f aca="false">E160</f>
        <v>0.6625</v>
      </c>
    </row>
    <row r="161" customFormat="false" ht="15" hidden="false" customHeight="false" outlineLevel="0" collapsed="false">
      <c r="D161" s="20" t="n">
        <f aca="false">dados!$B$7</f>
        <v>44003</v>
      </c>
      <c r="E161" s="21" t="n">
        <f aca="false">E160+0.1/24</f>
        <v>0.666666666666667</v>
      </c>
      <c r="F161" s="22" t="n">
        <f aca="false">D161+2415018.5+E161-dados!$B$6/24</f>
        <v>2459022.29166667</v>
      </c>
      <c r="G161" s="23" t="n">
        <f aca="false">(F161-2451545)/36525</f>
        <v>0.204717088751992</v>
      </c>
      <c r="I161" s="5" t="n">
        <f aca="false">MOD(280.46646+G161*(36000.76983 + G161*0.0003032),360)</f>
        <v>90.4392651349835</v>
      </c>
      <c r="J161" s="5" t="n">
        <f aca="false">357.52911+G161*(35999.05029 - 0.0001537*G161)</f>
        <v>7727.14987676393</v>
      </c>
      <c r="K161" s="5" t="n">
        <f aca="false">0.016708634-G161*(0.000042037+0.0000001267*G161)</f>
        <v>0.0167000229978589</v>
      </c>
      <c r="L161" s="5" t="n">
        <f aca="false">SIN(RADIANS(J161))*(1.914602-G161*(0.004817+0.000014*G161))+SIN(RADIANS(2*J161))*(0.019993-0.000101*G161)+SIN(RADIANS(3*J161))*0.000289</f>
        <v>0.417109737677458</v>
      </c>
      <c r="M161" s="5" t="n">
        <f aca="false">I161+L161</f>
        <v>90.856374872661</v>
      </c>
      <c r="N161" s="5" t="n">
        <f aca="false">J161+L161</f>
        <v>7727.56698650161</v>
      </c>
      <c r="O161" s="5" t="n">
        <f aca="false">(1.000001018*(1-K161*K161))/(1+K161*COS(RADIANS(N161)))</f>
        <v>1.01629627329457</v>
      </c>
      <c r="P161" s="5" t="n">
        <f aca="false">M161-0.00569-0.00478*SIN(RADIANS(125.04-1934.136*G161))</f>
        <v>90.8459054764508</v>
      </c>
      <c r="Q161" s="5" t="n">
        <f aca="false">23+(26+((21.448-G161*(46.815+G161*(0.00059-G161*0.001813))))/60)/60</f>
        <v>23.4366289334218</v>
      </c>
      <c r="R161" s="5" t="n">
        <f aca="false">Q161+0.00256*COS(RADIANS(125.04-1934.136*G161))</f>
        <v>23.4366696217805</v>
      </c>
      <c r="S161" s="5" t="n">
        <f aca="false">DEGREES(ATAN2(COS(RADIANS(P161)),COS(RADIANS(R161))*SIN(RADIANS(P161))))</f>
        <v>90.9219549721405</v>
      </c>
      <c r="T161" s="5" t="n">
        <f aca="false">DEGREES(ASIN(SIN(RADIANS(R161))*SIN(RADIANS(P161))))</f>
        <v>23.4339627572792</v>
      </c>
      <c r="U161" s="5" t="n">
        <f aca="false">TAN(RADIANS(R161/2))*TAN(RADIANS(R161/2))</f>
        <v>0.0430246299468724</v>
      </c>
      <c r="V161" s="5" t="n">
        <f aca="false">4*DEGREES(U161*SIN(2*RADIANS(I161))-2*K161*SIN(RADIANS(J161))+4*K161*U161*SIN(RADIANS(J161))*COS(2*RADIANS(I161))-0.5*U161*U161*SIN(4*RADIANS(I161))-1.25*K161*K161*SIN(2*RADIANS(J161)))</f>
        <v>-1.97194138980156</v>
      </c>
      <c r="W161" s="5" t="n">
        <f aca="false">DEGREES(ACOS(COS(RADIANS(90.833))/(COS(RADIANS(dados!$B$4))*COS(RADIANS(T161)))-TAN(RADIANS(dados!$B$4))*TAN(RADIANS(T161))))</f>
        <v>76.5704762079607</v>
      </c>
      <c r="X161" s="21" t="n">
        <f aca="false">(720-4*dados!$B$5-V161+dados!$B$6*60)/1440</f>
        <v>0.518674959298473</v>
      </c>
      <c r="Y161" s="21" t="n">
        <f aca="false">X161-W161*4/1440</f>
        <v>0.305979192054132</v>
      </c>
      <c r="Z161" s="21" t="n">
        <f aca="false">X161+W161*4/1440</f>
        <v>0.731370726542801</v>
      </c>
      <c r="AA161" s="24" t="n">
        <f aca="false">8*W161</f>
        <v>612.563809663685</v>
      </c>
      <c r="AB161" s="5" t="n">
        <f aca="false">MOD(E161*1440+V161+4*dados!$B$5-60*dados!$B$6,1440)</f>
        <v>933.108058610197</v>
      </c>
      <c r="AC161" s="5" t="n">
        <f aca="false">IF(AB161/4&lt;0,AB161/4+180,AB161/4-180)</f>
        <v>53.2770146525492</v>
      </c>
      <c r="AD161" s="5" t="n">
        <f aca="false">DEGREES(ACOS(SIN(RADIANS(dados!$B$4))*SIN(RADIANS(T161))+COS(RADIANS(dados!$B$4))*COS(RADIANS(T161))*COS(RADIANS(AC161))))</f>
        <v>73.981038414315</v>
      </c>
      <c r="AE161" s="5" t="n">
        <f aca="false">90-AD161</f>
        <v>16.018961585685</v>
      </c>
      <c r="AF161" s="5" t="n">
        <f aca="false">IF(AE161&gt;85,0,IF(AE161&gt;5,58.1/TAN(RADIANS(AE161))-0.07/POWER(TAN(RADIANS(AE161)),3)+0.000086/POWER(TAN(RADIANS(AE161)),5),IF(AE161&gt;-0.575,1735+AE161*(-518.2+AE161*(103.4+AE161*(-12.79+AE161*0.711))),-20.772/TAN(RADIANS(AE161)))))/3600</f>
        <v>0.05540338589997</v>
      </c>
      <c r="AG161" s="5" t="n">
        <f aca="false">AE161+AF161</f>
        <v>16.074364971585</v>
      </c>
      <c r="AH161" s="5" t="n">
        <f aca="false">IF(AC161&gt;0,MOD(DEGREES(ACOS(((SIN(RADIANS(dados!$B$4))*COS(RADIANS(AD161)))-SIN(RADIANS(T161)))/(COS(RADIANS(dados!$B$4))*SIN(RADIANS(AD161)))))+180,360),MOD(540-DEGREES(ACOS(((SIN(RADIANS(dados!$B$4))*COS(RADIANS(AD161)))-SIN(RADIANS(T161)))/(COS(RADIANS(dados!$B$4))*SIN(RADIANS(AD161))))),360))</f>
        <v>310.081064606602</v>
      </c>
      <c r="AI161" s="5" t="n">
        <f aca="false">TAN(RADIANS(AG161))</f>
        <v>0.288150541349369</v>
      </c>
      <c r="AJ161" s="5" t="n">
        <f aca="false">dados!$B$20/calculos!AI161</f>
        <v>3.64723278245296</v>
      </c>
      <c r="AK161" s="5" t="n">
        <f aca="false">AJ161*COS(RADIANS(AG161-180))</f>
        <v>-3.50463740709097</v>
      </c>
      <c r="AL161" s="5" t="n">
        <f aca="false">ABS(AK161)</f>
        <v>3.50463740709097</v>
      </c>
      <c r="AM161" s="5" t="n">
        <f aca="false">IF((E161&gt;Y161)*AND(E161&lt;Z161),AL161,0)</f>
        <v>3.50463740709097</v>
      </c>
      <c r="AN161" s="21" t="n">
        <f aca="false">E161</f>
        <v>0.666666666666667</v>
      </c>
    </row>
    <row r="162" customFormat="false" ht="15" hidden="false" customHeight="false" outlineLevel="0" collapsed="false">
      <c r="D162" s="20" t="n">
        <f aca="false">dados!$B$7</f>
        <v>44003</v>
      </c>
      <c r="E162" s="21" t="n">
        <f aca="false">E161+0.1/24</f>
        <v>0.670833333333333</v>
      </c>
      <c r="F162" s="22" t="n">
        <f aca="false">D162+2415018.5+E162-dados!$B$6/24</f>
        <v>2459022.29583333</v>
      </c>
      <c r="G162" s="23" t="n">
        <f aca="false">(F162-2451545)/36525</f>
        <v>0.204717202829114</v>
      </c>
      <c r="I162" s="5" t="n">
        <f aca="false">MOD(280.46646+G162*(36000.76983 + G162*0.0003032),360)</f>
        <v>90.443371999213</v>
      </c>
      <c r="J162" s="5" t="n">
        <f aca="false">357.52911+G162*(35999.05029 - 0.0001537*G162)</f>
        <v>7727.15398343198</v>
      </c>
      <c r="K162" s="5" t="n">
        <f aca="false">0.016708634-G162*(0.000042037+0.0000001267*G162)</f>
        <v>0.0167000229930575</v>
      </c>
      <c r="L162" s="5" t="n">
        <f aca="false">SIN(RADIANS(J162))*(1.914602-G162*(0.004817+0.000014*G162))+SIN(RADIANS(2*J162))*(0.019993-0.000101*G162)+SIN(RADIANS(3*J162))*0.000289</f>
        <v>0.416978544714991</v>
      </c>
      <c r="M162" s="5" t="n">
        <f aca="false">I162+L162</f>
        <v>90.860350543928</v>
      </c>
      <c r="N162" s="5" t="n">
        <f aca="false">J162+L162</f>
        <v>7727.57096197669</v>
      </c>
      <c r="O162" s="5" t="n">
        <f aca="false">(1.000001018*(1-K162*K162))/(1+K162*COS(RADIANS(N162)))</f>
        <v>1.01629653099123</v>
      </c>
      <c r="P162" s="5" t="n">
        <f aca="false">M162-0.00569-0.00478*SIN(RADIANS(125.04-1934.136*G162))</f>
        <v>90.8498811480104</v>
      </c>
      <c r="Q162" s="5" t="n">
        <f aca="false">23+(26+((21.448-G162*(46.815+G162*(0.00059-G162*0.001813))))/60)/60</f>
        <v>23.4366289319383</v>
      </c>
      <c r="R162" s="5" t="n">
        <f aca="false">Q162+0.00256*COS(RADIANS(125.04-1934.136*G162))</f>
        <v>23.4366696301541</v>
      </c>
      <c r="S162" s="5" t="n">
        <f aca="false">DEGREES(ATAN2(COS(RADIANS(P162)),COS(RADIANS(R162))*SIN(RADIANS(P162))))</f>
        <v>90.9262879496735</v>
      </c>
      <c r="T162" s="5" t="n">
        <f aca="false">DEGREES(ASIN(SIN(RADIANS(R162))*SIN(RADIANS(P162))))</f>
        <v>23.4339372626032</v>
      </c>
      <c r="U162" s="5" t="n">
        <f aca="false">TAN(RADIANS(R162/2))*TAN(RADIANS(R162/2))</f>
        <v>0.043024629978491</v>
      </c>
      <c r="V162" s="5" t="n">
        <f aca="false">4*DEGREES(U162*SIN(2*RADIANS(I162))-2*K162*SIN(RADIANS(J162))+4*K162*U162*SIN(RADIANS(J162))*COS(2*RADIANS(I162))-0.5*U162*U162*SIN(4*RADIANS(I162))-1.25*K162*K162*SIN(2*RADIANS(J162)))</f>
        <v>-1.97284464013628</v>
      </c>
      <c r="W162" s="5" t="n">
        <f aca="false">DEGREES(ACOS(COS(RADIANS(90.833))/(COS(RADIANS(dados!$B$4))*COS(RADIANS(T162)))-TAN(RADIANS(dados!$B$4))*TAN(RADIANS(T162))))</f>
        <v>76.5704939980285</v>
      </c>
      <c r="X162" s="21" t="n">
        <f aca="false">(720-4*dados!$B$5-V162+dados!$B$6*60)/1440</f>
        <v>0.51867558655565</v>
      </c>
      <c r="Y162" s="21" t="n">
        <f aca="false">X162-W162*4/1440</f>
        <v>0.305979769894456</v>
      </c>
      <c r="Z162" s="21" t="n">
        <f aca="false">X162+W162*4/1440</f>
        <v>0.73137140321684</v>
      </c>
      <c r="AA162" s="24" t="n">
        <f aca="false">8*W162</f>
        <v>612.563951984228</v>
      </c>
      <c r="AB162" s="5" t="n">
        <f aca="false">MOD(E162*1440+V162+4*dados!$B$5-60*dados!$B$6,1440)</f>
        <v>939.107155359862</v>
      </c>
      <c r="AC162" s="5" t="n">
        <f aca="false">IF(AB162/4&lt;0,AB162/4+180,AB162/4-180)</f>
        <v>54.7767888399655</v>
      </c>
      <c r="AD162" s="5" t="n">
        <f aca="false">DEGREES(ACOS(SIN(RADIANS(dados!$B$4))*SIN(RADIANS(T162))+COS(RADIANS(dados!$B$4))*COS(RADIANS(T162))*COS(RADIANS(AC162))))</f>
        <v>74.9816378540168</v>
      </c>
      <c r="AE162" s="5" t="n">
        <f aca="false">90-AD162</f>
        <v>15.0183621459832</v>
      </c>
      <c r="AF162" s="5" t="n">
        <f aca="false">IF(AE162&gt;85,0,IF(AE162&gt;5,58.1/TAN(RADIANS(AE162))-0.07/POWER(TAN(RADIANS(AE162)),3)+0.000086/POWER(TAN(RADIANS(AE162)),5),IF(AE162&gt;-0.575,1735+AE162*(-518.2+AE162*(103.4+AE162*(-12.79+AE162*0.711))),-20.772/TAN(RADIANS(AE162)))))/3600</f>
        <v>0.0591643595278649</v>
      </c>
      <c r="AG162" s="5" t="n">
        <f aca="false">AE162+AF162</f>
        <v>15.0775265055111</v>
      </c>
      <c r="AH162" s="5" t="n">
        <f aca="false">IF(AC162&gt;0,MOD(DEGREES(ACOS(((SIN(RADIANS(dados!$B$4))*COS(RADIANS(AD162)))-SIN(RADIANS(T162)))/(COS(RADIANS(dados!$B$4))*SIN(RADIANS(AD162)))))+180,360),MOD(540-DEGREES(ACOS(((SIN(RADIANS(dados!$B$4))*COS(RADIANS(AD162)))-SIN(RADIANS(T162)))/(COS(RADIANS(dados!$B$4))*SIN(RADIANS(AD162))))),360))</f>
        <v>309.100660536023</v>
      </c>
      <c r="AI162" s="5" t="n">
        <f aca="false">TAN(RADIANS(AG162))</f>
        <v>0.26939995977627</v>
      </c>
      <c r="AJ162" s="5" t="n">
        <f aca="false">dados!$B$20/calculos!AI162</f>
        <v>3.90108484635178</v>
      </c>
      <c r="AK162" s="5" t="n">
        <f aca="false">AJ162*COS(RADIANS(AG162-180))</f>
        <v>-3.76678897054244</v>
      </c>
      <c r="AL162" s="5" t="n">
        <f aca="false">ABS(AK162)</f>
        <v>3.76678897054244</v>
      </c>
      <c r="AM162" s="5" t="n">
        <f aca="false">IF((E162&gt;Y162)*AND(E162&lt;Z162),AL162,0)</f>
        <v>3.76678897054244</v>
      </c>
      <c r="AN162" s="21" t="n">
        <f aca="false">E162</f>
        <v>0.670833333333333</v>
      </c>
    </row>
    <row r="163" customFormat="false" ht="15" hidden="false" customHeight="false" outlineLevel="0" collapsed="false">
      <c r="D163" s="20" t="n">
        <f aca="false">dados!$B$7</f>
        <v>44003</v>
      </c>
      <c r="E163" s="21" t="n">
        <f aca="false">E162+0.1/24</f>
        <v>0.675</v>
      </c>
      <c r="F163" s="22" t="n">
        <f aca="false">D163+2415018.5+E163-dados!$B$6/24</f>
        <v>2459022.3</v>
      </c>
      <c r="G163" s="23" t="n">
        <f aca="false">(F163-2451545)/36525</f>
        <v>0.204717316906224</v>
      </c>
      <c r="I163" s="5" t="n">
        <f aca="false">MOD(280.46646+G163*(36000.76983 + G163*0.0003032),360)</f>
        <v>90.4474788629832</v>
      </c>
      <c r="J163" s="5" t="n">
        <f aca="false">357.52911+G163*(35999.05029 - 0.0001537*G163)</f>
        <v>7727.15809009957</v>
      </c>
      <c r="K163" s="5" t="n">
        <f aca="false">0.016708634-G163*(0.000042037+0.0000001267*G163)</f>
        <v>0.0167000229882561</v>
      </c>
      <c r="L163" s="5" t="n">
        <f aca="false">SIN(RADIANS(J163))*(1.914602-G163*(0.004817+0.000014*G163))+SIN(RADIANS(2*J163))*(0.019993-0.000101*G163)+SIN(RADIANS(3*J163))*0.000289</f>
        <v>0.416847349751229</v>
      </c>
      <c r="M163" s="5" t="n">
        <f aca="false">I163+L163</f>
        <v>90.8643262127344</v>
      </c>
      <c r="N163" s="5" t="n">
        <f aca="false">J163+L163</f>
        <v>7727.57493744932</v>
      </c>
      <c r="O163" s="5" t="n">
        <f aca="false">(1.000001018*(1-K163*K163))/(1+K163*COS(RADIANS(N163)))</f>
        <v>1.01629678860675</v>
      </c>
      <c r="P163" s="5" t="n">
        <f aca="false">M163-0.00569-0.00478*SIN(RADIANS(125.04-1934.136*G163))</f>
        <v>90.8538568171095</v>
      </c>
      <c r="Q163" s="5" t="n">
        <f aca="false">23+(26+((21.448-G163*(46.815+G163*(0.00059-G163*0.001813))))/60)/60</f>
        <v>23.4366289304548</v>
      </c>
      <c r="R163" s="5" t="n">
        <f aca="false">Q163+0.00256*COS(RADIANS(125.04-1934.136*G163))</f>
        <v>23.4366696385277</v>
      </c>
      <c r="S163" s="5" t="n">
        <f aca="false">DEGREES(ATAN2(COS(RADIANS(P163)),COS(RADIANS(R163))*SIN(RADIANS(P163))))</f>
        <v>90.9306209228495</v>
      </c>
      <c r="T163" s="5" t="n">
        <f aca="false">DEGREES(ASIN(SIN(RADIANS(R163))*SIN(RADIANS(P163))))</f>
        <v>23.4339116483761</v>
      </c>
      <c r="U163" s="5" t="n">
        <f aca="false">TAN(RADIANS(R163/2))*TAN(RADIANS(R163/2))</f>
        <v>0.0430246300101096</v>
      </c>
      <c r="V163" s="5" t="n">
        <f aca="false">4*DEGREES(U163*SIN(2*RADIANS(I163))-2*K163*SIN(RADIANS(J163))+4*K163*U163*SIN(RADIANS(J163))*COS(2*RADIANS(I163))-0.5*U163*U163*SIN(4*RADIANS(I163))-1.25*K163*K163*SIN(2*RADIANS(J163)))</f>
        <v>-1.97374787510835</v>
      </c>
      <c r="W163" s="5" t="n">
        <f aca="false">DEGREES(ACOS(COS(RADIANS(90.833))/(COS(RADIANS(dados!$B$4))*COS(RADIANS(T163)))-TAN(RADIANS(dados!$B$4))*TAN(RADIANS(T163))))</f>
        <v>76.5705118715106</v>
      </c>
      <c r="X163" s="21" t="n">
        <f aca="false">(720-4*dados!$B$5-V163+dados!$B$6*60)/1440</f>
        <v>0.518676213802159</v>
      </c>
      <c r="Y163" s="21" t="n">
        <f aca="false">X163-W163*4/1440</f>
        <v>0.305980347492396</v>
      </c>
      <c r="Z163" s="21" t="n">
        <f aca="false">X163+W163*4/1440</f>
        <v>0.73137208011191</v>
      </c>
      <c r="AA163" s="24" t="n">
        <f aca="false">8*W163</f>
        <v>612.564094972085</v>
      </c>
      <c r="AB163" s="5" t="n">
        <f aca="false">MOD(E163*1440+V163+4*dados!$B$5-60*dados!$B$6,1440)</f>
        <v>945.10625212489</v>
      </c>
      <c r="AC163" s="5" t="n">
        <f aca="false">IF(AB163/4&lt;0,AB163/4+180,AB163/4-180)</f>
        <v>56.2765630312225</v>
      </c>
      <c r="AD163" s="5" t="n">
        <f aca="false">DEGREES(ACOS(SIN(RADIANS(dados!$B$4))*SIN(RADIANS(T163))+COS(RADIANS(dados!$B$4))*COS(RADIANS(T163))*COS(RADIANS(AC163))))</f>
        <v>75.9961075234569</v>
      </c>
      <c r="AE163" s="5" t="n">
        <f aca="false">90-AD163</f>
        <v>14.0038924765431</v>
      </c>
      <c r="AF163" s="5" t="n">
        <f aca="false">IF(AE163&gt;85,0,IF(AE163&gt;5,58.1/TAN(RADIANS(AE163))-0.07/POWER(TAN(RADIANS(AE163)),3)+0.000086/POWER(TAN(RADIANS(AE163)),5),IF(AE163&gt;-0.575,1735+AE163*(-518.2+AE163*(103.4+AE163*(-12.79+AE163*0.711))),-20.772/TAN(RADIANS(AE163)))))/3600</f>
        <v>0.0634821317720539</v>
      </c>
      <c r="AG163" s="5" t="n">
        <f aca="false">AE163+AF163</f>
        <v>14.0673746083151</v>
      </c>
      <c r="AH163" s="5" t="n">
        <f aca="false">IF(AC163&gt;0,MOD(DEGREES(ACOS(((SIN(RADIANS(dados!$B$4))*COS(RADIANS(AD163)))-SIN(RADIANS(T163)))/(COS(RADIANS(dados!$B$4))*SIN(RADIANS(AD163)))))+180,360),MOD(540-DEGREES(ACOS(((SIN(RADIANS(dados!$B$4))*COS(RADIANS(AD163)))-SIN(RADIANS(T163)))/(COS(RADIANS(dados!$B$4))*SIN(RADIANS(AD163))))),360))</f>
        <v>308.140272609966</v>
      </c>
      <c r="AI163" s="5" t="n">
        <f aca="false">TAN(RADIANS(AG163))</f>
        <v>0.250577378191027</v>
      </c>
      <c r="AJ163" s="5" t="n">
        <f aca="false">dados!$B$20/calculos!AI163</f>
        <v>4.19412202441434</v>
      </c>
      <c r="AK163" s="5" t="n">
        <f aca="false">AJ163*COS(RADIANS(AG163-180))</f>
        <v>-4.06834272669179</v>
      </c>
      <c r="AL163" s="5" t="n">
        <f aca="false">ABS(AK163)</f>
        <v>4.06834272669179</v>
      </c>
      <c r="AM163" s="5" t="n">
        <f aca="false">IF((E163&gt;Y163)*AND(E163&lt;Z163),AL163,0)</f>
        <v>4.06834272669179</v>
      </c>
      <c r="AN163" s="21" t="n">
        <f aca="false">E163</f>
        <v>0.675</v>
      </c>
    </row>
    <row r="164" customFormat="false" ht="15" hidden="false" customHeight="false" outlineLevel="0" collapsed="false">
      <c r="D164" s="20" t="n">
        <f aca="false">dados!$B$7</f>
        <v>44003</v>
      </c>
      <c r="E164" s="21" t="n">
        <f aca="false">E163+0.1/24</f>
        <v>0.679166666666667</v>
      </c>
      <c r="F164" s="22" t="n">
        <f aca="false">D164+2415018.5+E164-dados!$B$6/24</f>
        <v>2459022.30416667</v>
      </c>
      <c r="G164" s="23" t="n">
        <f aca="false">(F164-2451545)/36525</f>
        <v>0.204717430983346</v>
      </c>
      <c r="I164" s="5" t="n">
        <f aca="false">MOD(280.46646+G164*(36000.76983 + G164*0.0003032),360)</f>
        <v>90.4515857272118</v>
      </c>
      <c r="J164" s="5" t="n">
        <f aca="false">357.52911+G164*(35999.05029 - 0.0001537*G164)</f>
        <v>7727.16219676761</v>
      </c>
      <c r="K164" s="5" t="n">
        <f aca="false">0.016708634-G164*(0.000042037+0.0000001267*G164)</f>
        <v>0.0167000229834548</v>
      </c>
      <c r="L164" s="5" t="n">
        <f aca="false">SIN(RADIANS(J164))*(1.914602-G164*(0.004817+0.000014*G164))+SIN(RADIANS(2*J164))*(0.019993-0.000101*G164)+SIN(RADIANS(3*J164))*0.000289</f>
        <v>0.416716152757413</v>
      </c>
      <c r="M164" s="5" t="n">
        <f aca="false">I164+L164</f>
        <v>90.8683018799692</v>
      </c>
      <c r="N164" s="5" t="n">
        <f aca="false">J164+L164</f>
        <v>7727.57891292037</v>
      </c>
      <c r="O164" s="5" t="n">
        <f aca="false">(1.000001018*(1-K164*K164))/(1+K164*COS(RADIANS(N164)))</f>
        <v>1.01629704614118</v>
      </c>
      <c r="P164" s="5" t="n">
        <f aca="false">M164-0.00569-0.00478*SIN(RADIANS(125.04-1934.136*G164))</f>
        <v>90.8578324846369</v>
      </c>
      <c r="Q164" s="5" t="n">
        <f aca="false">23+(26+((21.448-G164*(46.815+G164*(0.00059-G164*0.001813))))/60)/60</f>
        <v>23.4366289289713</v>
      </c>
      <c r="R164" s="5" t="n">
        <f aca="false">Q164+0.00256*COS(RADIANS(125.04-1934.136*G164))</f>
        <v>23.4366696469013</v>
      </c>
      <c r="S164" s="5" t="n">
        <f aca="false">DEGREES(ATAN2(COS(RADIANS(P164)),COS(RADIANS(R164))*SIN(RADIANS(P164))))</f>
        <v>90.9349538926295</v>
      </c>
      <c r="T164" s="5" t="n">
        <f aca="false">DEGREES(ASIN(SIN(RADIANS(R164))*SIN(RADIANS(P164))))</f>
        <v>23.4338859145925</v>
      </c>
      <c r="U164" s="5" t="n">
        <f aca="false">TAN(RADIANS(R164/2))*TAN(RADIANS(R164/2))</f>
        <v>0.0430246300417282</v>
      </c>
      <c r="V164" s="5" t="n">
        <f aca="false">4*DEGREES(U164*SIN(2*RADIANS(I164))-2*K164*SIN(RADIANS(J164))+4*K164*U164*SIN(RADIANS(J164))*COS(2*RADIANS(I164))-0.5*U164*U164*SIN(4*RADIANS(I164))-1.25*K164*K164*SIN(2*RADIANS(J164)))</f>
        <v>-1.97465109489082</v>
      </c>
      <c r="W164" s="5" t="n">
        <f aca="false">DEGREES(ACOS(COS(RADIANS(90.833))/(COS(RADIANS(dados!$B$4))*COS(RADIANS(T164)))-TAN(RADIANS(dados!$B$4))*TAN(RADIANS(T164))))</f>
        <v>76.5705298284106</v>
      </c>
      <c r="X164" s="21" t="n">
        <f aca="false">(720-4*dados!$B$5-V164+dados!$B$6*60)/1440</f>
        <v>0.518676841038119</v>
      </c>
      <c r="Y164" s="21" t="n">
        <f aca="false">X164-W164*4/1440</f>
        <v>0.305980924848079</v>
      </c>
      <c r="Z164" s="21" t="n">
        <f aca="false">X164+W164*4/1440</f>
        <v>0.731372757228137</v>
      </c>
      <c r="AA164" s="24" t="n">
        <f aca="false">8*W164</f>
        <v>612.564238627285</v>
      </c>
      <c r="AB164" s="5" t="n">
        <f aca="false">MOD(E164*1440+V164+4*dados!$B$5-60*dados!$B$6,1440)</f>
        <v>951.105348905108</v>
      </c>
      <c r="AC164" s="5" t="n">
        <f aca="false">IF(AB164/4&lt;0,AB164/4+180,AB164/4-180)</f>
        <v>57.7763372262769</v>
      </c>
      <c r="AD164" s="5" t="n">
        <f aca="false">DEGREES(ACOS(SIN(RADIANS(dados!$B$4))*SIN(RADIANS(T164))+COS(RADIANS(dados!$B$4))*COS(RADIANS(T164))*COS(RADIANS(AC164))))</f>
        <v>77.0238835259999</v>
      </c>
      <c r="AE164" s="5" t="n">
        <f aca="false">90-AD164</f>
        <v>12.9761164740001</v>
      </c>
      <c r="AF164" s="5" t="n">
        <f aca="false">IF(AE164&gt;85,0,IF(AE164&gt;5,58.1/TAN(RADIANS(AE164))-0.07/POWER(TAN(RADIANS(AE164)),3)+0.000086/POWER(TAN(RADIANS(AE164)),5),IF(AE164&gt;-0.575,1735+AE164*(-518.2+AE164*(103.4+AE164*(-12.79+AE164*0.711))),-20.772/TAN(RADIANS(AE164)))))/3600</f>
        <v>0.0684859481275128</v>
      </c>
      <c r="AG164" s="5" t="n">
        <f aca="false">AE164+AF164</f>
        <v>13.0446024221276</v>
      </c>
      <c r="AH164" s="5" t="n">
        <f aca="false">IF(AC164&gt;0,MOD(DEGREES(ACOS(((SIN(RADIANS(dados!$B$4))*COS(RADIANS(AD164)))-SIN(RADIANS(T164)))/(COS(RADIANS(dados!$B$4))*SIN(RADIANS(AD164)))))+180,360),MOD(540-DEGREES(ACOS(((SIN(RADIANS(dados!$B$4))*COS(RADIANS(AD164)))-SIN(RADIANS(T164)))/(COS(RADIANS(dados!$B$4))*SIN(RADIANS(AD164))))),360))</f>
        <v>307.199291841547</v>
      </c>
      <c r="AI164" s="5" t="n">
        <f aca="false">TAN(RADIANS(AG164))</f>
        <v>0.23168828976687</v>
      </c>
      <c r="AJ164" s="5" t="n">
        <f aca="false">dados!$B$20/calculos!AI164</f>
        <v>4.53606050503666</v>
      </c>
      <c r="AK164" s="5" t="n">
        <f aca="false">AJ164*COS(RADIANS(AG164-180))</f>
        <v>-4.41900589590364</v>
      </c>
      <c r="AL164" s="5" t="n">
        <f aca="false">ABS(AK164)</f>
        <v>4.41900589590364</v>
      </c>
      <c r="AM164" s="5" t="n">
        <f aca="false">IF((E164&gt;Y164)*AND(E164&lt;Z164),AL164,0)</f>
        <v>4.41900589590364</v>
      </c>
      <c r="AN164" s="21" t="n">
        <f aca="false">E164</f>
        <v>0.679166666666667</v>
      </c>
    </row>
    <row r="165" customFormat="false" ht="15" hidden="false" customHeight="false" outlineLevel="0" collapsed="false">
      <c r="D165" s="20" t="n">
        <f aca="false">dados!$B$7</f>
        <v>44003</v>
      </c>
      <c r="E165" s="21" t="n">
        <f aca="false">E164+0.1/24</f>
        <v>0.683333333333333</v>
      </c>
      <c r="F165" s="22" t="n">
        <f aca="false">D165+2415018.5+E165-dados!$B$6/24</f>
        <v>2459022.30833333</v>
      </c>
      <c r="G165" s="23" t="n">
        <f aca="false">(F165-2451545)/36525</f>
        <v>0.204717545060455</v>
      </c>
      <c r="I165" s="5" t="n">
        <f aca="false">MOD(280.46646+G165*(36000.76983 + G165*0.0003032),360)</f>
        <v>90.455692590981</v>
      </c>
      <c r="J165" s="5" t="n">
        <f aca="false">357.52911+G165*(35999.05029 - 0.0001537*G165)</f>
        <v>7727.1663034352</v>
      </c>
      <c r="K165" s="5" t="n">
        <f aca="false">0.016708634-G165*(0.000042037+0.0000001267*G165)</f>
        <v>0.0167000229786534</v>
      </c>
      <c r="L165" s="5" t="n">
        <f aca="false">SIN(RADIANS(J165))*(1.914602-G165*(0.004817+0.000014*G165))+SIN(RADIANS(2*J165))*(0.019993-0.000101*G165)+SIN(RADIANS(3*J165))*0.000289</f>
        <v>0.416584953763523</v>
      </c>
      <c r="M165" s="5" t="n">
        <f aca="false">I165+L165</f>
        <v>90.8722775447445</v>
      </c>
      <c r="N165" s="5" t="n">
        <f aca="false">J165+L165</f>
        <v>7727.58288838897</v>
      </c>
      <c r="O165" s="5" t="n">
        <f aca="false">(1.000001018*(1-K165*K165))/(1+K165*COS(RADIANS(N165)))</f>
        <v>1.01629730359446</v>
      </c>
      <c r="P165" s="5" t="n">
        <f aca="false">M165-0.00569-0.00478*SIN(RADIANS(125.04-1934.136*G165))</f>
        <v>90.8618081497051</v>
      </c>
      <c r="Q165" s="5" t="n">
        <f aca="false">23+(26+((21.448-G165*(46.815+G165*(0.00059-G165*0.001813))))/60)/60</f>
        <v>23.4366289274879</v>
      </c>
      <c r="R165" s="5" t="n">
        <f aca="false">Q165+0.00256*COS(RADIANS(125.04-1934.136*G165))</f>
        <v>23.4366696552749</v>
      </c>
      <c r="S165" s="5" t="n">
        <f aca="false">DEGREES(ATAN2(COS(RADIANS(P165)),COS(RADIANS(R165))*SIN(RADIANS(P165))))</f>
        <v>90.9392868580383</v>
      </c>
      <c r="T165" s="5" t="n">
        <f aca="false">DEGREES(ASIN(SIN(RADIANS(R165))*SIN(RADIANS(P165))))</f>
        <v>23.4338600612584</v>
      </c>
      <c r="U165" s="5" t="n">
        <f aca="false">TAN(RADIANS(R165/2))*TAN(RADIANS(R165/2))</f>
        <v>0.0430246300733468</v>
      </c>
      <c r="V165" s="5" t="n">
        <f aca="false">4*DEGREES(U165*SIN(2*RADIANS(I165))-2*K165*SIN(RADIANS(J165))+4*K165*U165*SIN(RADIANS(J165))*COS(2*RADIANS(I165))-0.5*U165*U165*SIN(4*RADIANS(I165))-1.25*K165*K165*SIN(2*RADIANS(J165)))</f>
        <v>-1.97555429925357</v>
      </c>
      <c r="W165" s="5" t="n">
        <f aca="false">DEGREES(ACOS(COS(RADIANS(90.833))/(COS(RADIANS(dados!$B$4))*COS(RADIANS(T165)))-TAN(RADIANS(dados!$B$4))*TAN(RADIANS(T165))))</f>
        <v>76.570547868724</v>
      </c>
      <c r="X165" s="21" t="n">
        <f aca="false">(720-4*dados!$B$5-V165+dados!$B$6*60)/1440</f>
        <v>0.518677468263371</v>
      </c>
      <c r="Y165" s="21" t="n">
        <f aca="false">X165-W165*4/1440</f>
        <v>0.305981501961354</v>
      </c>
      <c r="Z165" s="21" t="n">
        <f aca="false">X165+W165*4/1440</f>
        <v>0.73137343456537</v>
      </c>
      <c r="AA165" s="24" t="n">
        <f aca="false">8*W165</f>
        <v>612.564382949792</v>
      </c>
      <c r="AB165" s="5" t="n">
        <f aca="false">MOD(E165*1440+V165+4*dados!$B$5-60*dados!$B$6,1440)</f>
        <v>957.104445700745</v>
      </c>
      <c r="AC165" s="5" t="n">
        <f aca="false">IF(AB165/4&lt;0,AB165/4+180,AB165/4-180)</f>
        <v>59.2761114251862</v>
      </c>
      <c r="AD165" s="5" t="n">
        <f aca="false">DEGREES(ACOS(SIN(RADIANS(dados!$B$4))*SIN(RADIANS(T165))+COS(RADIANS(dados!$B$4))*COS(RADIANS(T165))*COS(RADIANS(AC165))))</f>
        <v>78.0644240468918</v>
      </c>
      <c r="AE165" s="5" t="n">
        <f aca="false">90-AD165</f>
        <v>11.9355759531082</v>
      </c>
      <c r="AF165" s="5" t="n">
        <f aca="false">IF(AE165&gt;85,0,IF(AE165&gt;5,58.1/TAN(RADIANS(AE165))-0.07/POWER(TAN(RADIANS(AE165)),3)+0.000086/POWER(TAN(RADIANS(AE165)),5),IF(AE165&gt;-0.575,1735+AE165*(-518.2+AE165*(103.4+AE165*(-12.79+AE165*0.711))),-20.772/TAN(RADIANS(AE165)))))/3600</f>
        <v>0.074347436162534</v>
      </c>
      <c r="AG165" s="5" t="n">
        <f aca="false">AE165+AF165</f>
        <v>12.0099233892707</v>
      </c>
      <c r="AH165" s="5" t="n">
        <f aca="false">IF(AC165&gt;0,MOD(DEGREES(ACOS(((SIN(RADIANS(dados!$B$4))*COS(RADIANS(AD165)))-SIN(RADIANS(T165)))/(COS(RADIANS(dados!$B$4))*SIN(RADIANS(AD165)))))+180,360),MOD(540-DEGREES(ACOS(((SIN(RADIANS(dados!$B$4))*COS(RADIANS(AD165)))-SIN(RADIANS(T165)))/(COS(RADIANS(dados!$B$4))*SIN(RADIANS(AD165))))),360))</f>
        <v>306.277108446829</v>
      </c>
      <c r="AI165" s="5" t="n">
        <f aca="false">TAN(RADIANS(AG165))</f>
        <v>0.212737589189406</v>
      </c>
      <c r="AJ165" s="5" t="n">
        <f aca="false">dados!$B$20/calculos!AI165</f>
        <v>4.94013354525371</v>
      </c>
      <c r="AK165" s="5" t="n">
        <f aca="false">AJ165*COS(RADIANS(AG165-180))</f>
        <v>-4.8320018107032</v>
      </c>
      <c r="AL165" s="5" t="n">
        <f aca="false">ABS(AK165)</f>
        <v>4.8320018107032</v>
      </c>
      <c r="AM165" s="5" t="n">
        <f aca="false">IF((E165&gt;Y165)*AND(E165&lt;Z165),AL165,0)</f>
        <v>4.8320018107032</v>
      </c>
      <c r="AN165" s="21" t="n">
        <f aca="false">E165</f>
        <v>0.683333333333333</v>
      </c>
    </row>
    <row r="166" customFormat="false" ht="15" hidden="false" customHeight="false" outlineLevel="0" collapsed="false">
      <c r="D166" s="20" t="n">
        <f aca="false">dados!$B$7</f>
        <v>44003</v>
      </c>
      <c r="E166" s="21" t="n">
        <f aca="false">E165+0.1/24</f>
        <v>0.6875</v>
      </c>
      <c r="F166" s="22" t="n">
        <f aca="false">D166+2415018.5+E166-dados!$B$6/24</f>
        <v>2459022.3125</v>
      </c>
      <c r="G166" s="23" t="n">
        <f aca="false">(F166-2451545)/36525</f>
        <v>0.204717659137577</v>
      </c>
      <c r="I166" s="5" t="n">
        <f aca="false">MOD(280.46646+G166*(36000.76983 + G166*0.0003032),360)</f>
        <v>90.4597994552105</v>
      </c>
      <c r="J166" s="5" t="n">
        <f aca="false">357.52911+G166*(35999.05029 - 0.0001537*G166)</f>
        <v>7727.17041010325</v>
      </c>
      <c r="K166" s="5" t="n">
        <f aca="false">0.016708634-G166*(0.000042037+0.0000001267*G166)</f>
        <v>0.016700022973852</v>
      </c>
      <c r="L166" s="5" t="n">
        <f aca="false">SIN(RADIANS(J166))*(1.914602-G166*(0.004817+0.000014*G166))+SIN(RADIANS(2*J166))*(0.019993-0.000101*G166)+SIN(RADIANS(3*J166))*0.000289</f>
        <v>0.416453752740851</v>
      </c>
      <c r="M166" s="5" t="n">
        <f aca="false">I166+L166</f>
        <v>90.8762532079513</v>
      </c>
      <c r="N166" s="5" t="n">
        <f aca="false">J166+L166</f>
        <v>7727.58686385599</v>
      </c>
      <c r="O166" s="5" t="n">
        <f aca="false">(1.000001018*(1-K166*K166))/(1+K166*COS(RADIANS(N166)))</f>
        <v>1.01629756096664</v>
      </c>
      <c r="P166" s="5" t="n">
        <f aca="false">M166-0.00569-0.00478*SIN(RADIANS(125.04-1934.136*G166))</f>
        <v>90.8657838132048</v>
      </c>
      <c r="Q166" s="5" t="n">
        <f aca="false">23+(26+((21.448-G166*(46.815+G166*(0.00059-G166*0.001813))))/60)/60</f>
        <v>23.4366289260044</v>
      </c>
      <c r="R166" s="5" t="n">
        <f aca="false">Q166+0.00256*COS(RADIANS(125.04-1934.136*G166))</f>
        <v>23.4366696636485</v>
      </c>
      <c r="S166" s="5" t="n">
        <f aca="false">DEGREES(ATAN2(COS(RADIANS(P166)),COS(RADIANS(R166))*SIN(RADIANS(P166))))</f>
        <v>90.9436198200387</v>
      </c>
      <c r="T166" s="5" t="n">
        <f aca="false">DEGREES(ASIN(SIN(RADIANS(R166))*SIN(RADIANS(P166))))</f>
        <v>23.4338340883686</v>
      </c>
      <c r="U166" s="5" t="n">
        <f aca="false">TAN(RADIANS(R166/2))*TAN(RADIANS(R166/2))</f>
        <v>0.0430246301049654</v>
      </c>
      <c r="V166" s="5" t="n">
        <f aca="false">4*DEGREES(U166*SIN(2*RADIANS(I166))-2*K166*SIN(RADIANS(J166))+4*K166*U166*SIN(RADIANS(J166))*COS(2*RADIANS(I166))-0.5*U166*U166*SIN(4*RADIANS(I166))-1.25*K166*K166*SIN(2*RADIANS(J166)))</f>
        <v>-1.97645748837054</v>
      </c>
      <c r="W166" s="5" t="n">
        <f aca="false">DEGREES(ACOS(COS(RADIANS(90.833))/(COS(RADIANS(dados!$B$4))*COS(RADIANS(T166)))-TAN(RADIANS(dados!$B$4))*TAN(RADIANS(T166))))</f>
        <v>76.5705659924546</v>
      </c>
      <c r="X166" s="21" t="n">
        <f aca="false">(720-4*dados!$B$5-V166+dados!$B$6*60)/1440</f>
        <v>0.518678095478035</v>
      </c>
      <c r="Y166" s="21" t="n">
        <f aca="false">X166-W166*4/1440</f>
        <v>0.305982078832326</v>
      </c>
      <c r="Z166" s="21" t="n">
        <f aca="false">X166+W166*4/1440</f>
        <v>0.731374112123738</v>
      </c>
      <c r="AA166" s="24" t="n">
        <f aca="false">8*W166</f>
        <v>612.564527939637</v>
      </c>
      <c r="AB166" s="5" t="n">
        <f aca="false">MOD(E166*1440+V166+4*dados!$B$5-60*dados!$B$6,1440)</f>
        <v>963.103542511628</v>
      </c>
      <c r="AC166" s="5" t="n">
        <f aca="false">IF(AB166/4&lt;0,AB166/4+180,AB166/4-180)</f>
        <v>60.775885627907</v>
      </c>
      <c r="AD166" s="5" t="n">
        <f aca="false">DEGREES(ACOS(SIN(RADIANS(dados!$B$4))*SIN(RADIANS(T166))+COS(RADIANS(dados!$B$4))*COS(RADIANS(T166))*COS(RADIANS(AC166))))</f>
        <v>79.1172087924883</v>
      </c>
      <c r="AE166" s="5" t="n">
        <f aca="false">90-AD166</f>
        <v>10.8827912075117</v>
      </c>
      <c r="AF166" s="5" t="n">
        <f aca="false">IF(AE166&gt;85,0,IF(AE166&gt;5,58.1/TAN(RADIANS(AE166))-0.07/POWER(TAN(RADIANS(AE166)),3)+0.000086/POWER(TAN(RADIANS(AE166)),5),IF(AE166&gt;-0.575,1735+AE166*(-518.2+AE166*(103.4+AE166*(-12.79+AE166*0.711))),-20.772/TAN(RADIANS(AE166)))))/3600</f>
        <v>0.0812986220387903</v>
      </c>
      <c r="AG166" s="5" t="n">
        <f aca="false">AE166+AF166</f>
        <v>10.9640898295505</v>
      </c>
      <c r="AH166" s="5" t="n">
        <f aca="false">IF(AC166&gt;0,MOD(DEGREES(ACOS(((SIN(RADIANS(dados!$B$4))*COS(RADIANS(AD166)))-SIN(RADIANS(T166)))/(COS(RADIANS(dados!$B$4))*SIN(RADIANS(AD166)))))+180,360),MOD(540-DEGREES(ACOS(((SIN(RADIANS(dados!$B$4))*COS(RADIANS(AD166)))-SIN(RADIANS(T166)))/(COS(RADIANS(dados!$B$4))*SIN(RADIANS(AD166))))),360))</f>
        <v>305.373113888314</v>
      </c>
      <c r="AI166" s="5" t="n">
        <f aca="false">TAN(RADIANS(AG166))</f>
        <v>0.193729956610765</v>
      </c>
      <c r="AJ166" s="5" t="n">
        <f aca="false">dados!$B$20/calculos!AI166</f>
        <v>5.42483010411507</v>
      </c>
      <c r="AK166" s="5" t="n">
        <f aca="false">AJ166*COS(RADIANS(AG166-180))</f>
        <v>-5.32580840349605</v>
      </c>
      <c r="AL166" s="5" t="n">
        <f aca="false">ABS(AK166)</f>
        <v>5.32580840349605</v>
      </c>
      <c r="AM166" s="5" t="n">
        <f aca="false">IF((E166&gt;Y166)*AND(E166&lt;Z166),AL166,0)</f>
        <v>5.32580840349605</v>
      </c>
      <c r="AN166" s="21" t="n">
        <f aca="false">E166</f>
        <v>0.6875</v>
      </c>
    </row>
    <row r="167" customFormat="false" ht="15" hidden="false" customHeight="false" outlineLevel="0" collapsed="false">
      <c r="D167" s="20" t="n">
        <f aca="false">dados!$B$7</f>
        <v>44003</v>
      </c>
      <c r="E167" s="21" t="n">
        <f aca="false">E166+0.1/24</f>
        <v>0.691666666666667</v>
      </c>
      <c r="F167" s="22" t="n">
        <f aca="false">D167+2415018.5+E167-dados!$B$6/24</f>
        <v>2459022.31666667</v>
      </c>
      <c r="G167" s="23" t="n">
        <f aca="false">(F167-2451545)/36525</f>
        <v>0.204717773214699</v>
      </c>
      <c r="I167" s="5" t="n">
        <f aca="false">MOD(280.46646+G167*(36000.76983 + G167*0.0003032),360)</f>
        <v>90.46390631944</v>
      </c>
      <c r="J167" s="5" t="n">
        <f aca="false">357.52911+G167*(35999.05029 - 0.0001537*G167)</f>
        <v>7727.1745167713</v>
      </c>
      <c r="K167" s="5" t="n">
        <f aca="false">0.016708634-G167*(0.000042037+0.0000001267*G167)</f>
        <v>0.0167000229690506</v>
      </c>
      <c r="L167" s="5" t="n">
        <f aca="false">SIN(RADIANS(J167))*(1.914602-G167*(0.004817+0.000014*G167))+SIN(RADIANS(2*J167))*(0.019993-0.000101*G167)+SIN(RADIANS(3*J167))*0.000289</f>
        <v>0.416322549704654</v>
      </c>
      <c r="M167" s="5" t="n">
        <f aca="false">I167+L167</f>
        <v>90.8802288691446</v>
      </c>
      <c r="N167" s="5" t="n">
        <f aca="false">J167+L167</f>
        <v>7727.590839321</v>
      </c>
      <c r="O167" s="5" t="n">
        <f aca="false">(1.000001018*(1-K167*K167))/(1+K167*COS(RADIANS(N167)))</f>
        <v>1.01629781825771</v>
      </c>
      <c r="P167" s="5" t="n">
        <f aca="false">M167-0.00569-0.00478*SIN(RADIANS(125.04-1934.136*G167))</f>
        <v>90.869759474691</v>
      </c>
      <c r="Q167" s="5" t="n">
        <f aca="false">23+(26+((21.448-G167*(46.815+G167*(0.00059-G167*0.001813))))/60)/60</f>
        <v>23.4366289245209</v>
      </c>
      <c r="R167" s="5" t="n">
        <f aca="false">Q167+0.00256*COS(RADIANS(125.04-1934.136*G167))</f>
        <v>23.4366696720221</v>
      </c>
      <c r="S167" s="5" t="n">
        <f aca="false">DEGREES(ATAN2(COS(RADIANS(P167)),COS(RADIANS(R167))*SIN(RADIANS(P167))))</f>
        <v>90.9479527781382</v>
      </c>
      <c r="T167" s="5" t="n">
        <f aca="false">DEGREES(ASIN(SIN(RADIANS(R167))*SIN(RADIANS(P167))))</f>
        <v>23.4338079959262</v>
      </c>
      <c r="U167" s="5" t="n">
        <f aca="false">TAN(RADIANS(R167/2))*TAN(RADIANS(R167/2))</f>
        <v>0.043024630136584</v>
      </c>
      <c r="V167" s="5" t="n">
        <f aca="false">4*DEGREES(U167*SIN(2*RADIANS(I167))-2*K167*SIN(RADIANS(J167))+4*K167*U167*SIN(RADIANS(J167))*COS(2*RADIANS(I167))-0.5*U167*U167*SIN(4*RADIANS(I167))-1.25*K167*K167*SIN(2*RADIANS(J167)))</f>
        <v>-1.97736066211173</v>
      </c>
      <c r="W167" s="5" t="n">
        <f aca="false">DEGREES(ACOS(COS(RADIANS(90.833))/(COS(RADIANS(dados!$B$4))*COS(RADIANS(T167)))-TAN(RADIANS(dados!$B$4))*TAN(RADIANS(T167))))</f>
        <v>76.5705841995999</v>
      </c>
      <c r="X167" s="21" t="n">
        <f aca="false">(720-4*dados!$B$5-V167+dados!$B$6*60)/1440</f>
        <v>0.518678722682022</v>
      </c>
      <c r="Y167" s="21" t="n">
        <f aca="false">X167-W167*4/1440</f>
        <v>0.305982655460903</v>
      </c>
      <c r="Z167" s="21" t="n">
        <f aca="false">X167+W167*4/1440</f>
        <v>0.731374789903125</v>
      </c>
      <c r="AA167" s="24" t="n">
        <f aca="false">8*W167</f>
        <v>612.564673596799</v>
      </c>
      <c r="AB167" s="5" t="n">
        <f aca="false">MOD(E167*1440+V167+4*dados!$B$5-60*dados!$B$6,1440)</f>
        <v>969.102639337887</v>
      </c>
      <c r="AC167" s="5" t="n">
        <f aca="false">IF(AB167/4&lt;0,AB167/4+180,AB167/4-180)</f>
        <v>62.2756598344717</v>
      </c>
      <c r="AD167" s="5" t="n">
        <f aca="false">DEGREES(ACOS(SIN(RADIANS(dados!$B$4))*SIN(RADIANS(T167))+COS(RADIANS(dados!$B$4))*COS(RADIANS(T167))*COS(RADIANS(AC167))))</f>
        <v>80.1817383852215</v>
      </c>
      <c r="AE167" s="5" t="n">
        <f aca="false">90-AD167</f>
        <v>9.81826161477855</v>
      </c>
      <c r="AF167" s="5" t="n">
        <f aca="false">IF(AE167&gt;85,0,IF(AE167&gt;5,58.1/TAN(RADIANS(AE167))-0.07/POWER(TAN(RADIANS(AE167)),3)+0.000086/POWER(TAN(RADIANS(AE167)),5),IF(AE167&gt;-0.575,1735+AE167*(-518.2+AE167*(103.4+AE167*(-12.79+AE167*0.711))),-20.772/TAN(RADIANS(AE167)))))/3600</f>
        <v>0.0896592575790522</v>
      </c>
      <c r="AG167" s="5" t="n">
        <f aca="false">AE167+AF167</f>
        <v>9.9079208723576</v>
      </c>
      <c r="AH167" s="5" t="n">
        <f aca="false">IF(AC167&gt;0,MOD(DEGREES(ACOS(((SIN(RADIANS(dados!$B$4))*COS(RADIANS(AD167)))-SIN(RADIANS(T167)))/(COS(RADIANS(dados!$B$4))*SIN(RADIANS(AD167)))))+180,360),MOD(540-DEGREES(ACOS(((SIN(RADIANS(dados!$B$4))*COS(RADIANS(AD167)))-SIN(RADIANS(T167)))/(COS(RADIANS(dados!$B$4))*SIN(RADIANS(AD167))))),360))</f>
        <v>304.486702617685</v>
      </c>
      <c r="AI167" s="5" t="n">
        <f aca="false">TAN(RADIANS(AG167))</f>
        <v>0.174670398586871</v>
      </c>
      <c r="AJ167" s="5" t="n">
        <f aca="false">dados!$B$20/calculos!AI167</f>
        <v>6.01677278573507</v>
      </c>
      <c r="AK167" s="5" t="n">
        <f aca="false">AJ167*COS(RADIANS(AG167-180))</f>
        <v>-5.92703591893815</v>
      </c>
      <c r="AL167" s="5" t="n">
        <f aca="false">ABS(AK167)</f>
        <v>5.92703591893815</v>
      </c>
      <c r="AM167" s="5" t="n">
        <f aca="false">IF((E167&gt;Y167)*AND(E167&lt;Z167),AL167,0)</f>
        <v>5.92703591893815</v>
      </c>
      <c r="AN167" s="21" t="n">
        <f aca="false">E167</f>
        <v>0.691666666666667</v>
      </c>
    </row>
    <row r="168" customFormat="false" ht="15" hidden="false" customHeight="false" outlineLevel="0" collapsed="false">
      <c r="D168" s="20" t="n">
        <f aca="false">dados!$B$7</f>
        <v>44003</v>
      </c>
      <c r="E168" s="21" t="n">
        <f aca="false">E167+0.1/24</f>
        <v>0.695833333333333</v>
      </c>
      <c r="F168" s="22" t="n">
        <f aca="false">D168+2415018.5+E168-dados!$B$6/24</f>
        <v>2459022.32083333</v>
      </c>
      <c r="G168" s="23" t="n">
        <f aca="false">(F168-2451545)/36525</f>
        <v>0.204717887291808</v>
      </c>
      <c r="I168" s="5" t="n">
        <f aca="false">MOD(280.46646+G168*(36000.76983 + G168*0.0003032),360)</f>
        <v>90.468013183211</v>
      </c>
      <c r="J168" s="5" t="n">
        <f aca="false">357.52911+G168*(35999.05029 - 0.0001537*G168)</f>
        <v>7727.17862343889</v>
      </c>
      <c r="K168" s="5" t="n">
        <f aca="false">0.016708634-G168*(0.000042037+0.0000001267*G168)</f>
        <v>0.0167000229642492</v>
      </c>
      <c r="L168" s="5" t="n">
        <f aca="false">SIN(RADIANS(J168))*(1.914602-G168*(0.004817+0.000014*G168))+SIN(RADIANS(2*J168))*(0.019993-0.000101*G168)+SIN(RADIANS(3*J168))*0.000289</f>
        <v>0.416191344670343</v>
      </c>
      <c r="M168" s="5" t="n">
        <f aca="false">I168+L168</f>
        <v>90.8842045278814</v>
      </c>
      <c r="N168" s="5" t="n">
        <f aca="false">J168+L168</f>
        <v>7727.59481478356</v>
      </c>
      <c r="O168" s="5" t="n">
        <f aca="false">(1.000001018*(1-K168*K168))/(1+K168*COS(RADIANS(N168)))</f>
        <v>1.01629807546762</v>
      </c>
      <c r="P168" s="5" t="n">
        <f aca="false">M168-0.00569-0.00478*SIN(RADIANS(125.04-1934.136*G168))</f>
        <v>90.8737351337208</v>
      </c>
      <c r="Q168" s="5" t="n">
        <f aca="false">23+(26+((21.448-G168*(46.815+G168*(0.00059-G168*0.001813))))/60)/60</f>
        <v>23.4366289230374</v>
      </c>
      <c r="R168" s="5" t="n">
        <f aca="false">Q168+0.00256*COS(RADIANS(125.04-1934.136*G168))</f>
        <v>23.4366696803957</v>
      </c>
      <c r="S168" s="5" t="n">
        <f aca="false">DEGREES(ATAN2(COS(RADIANS(P168)),COS(RADIANS(R168))*SIN(RADIANS(P168))))</f>
        <v>90.952285731846</v>
      </c>
      <c r="T168" s="5" t="n">
        <f aca="false">DEGREES(ASIN(SIN(RADIANS(R168))*SIN(RADIANS(P168))))</f>
        <v>23.4337817839346</v>
      </c>
      <c r="U168" s="5" t="n">
        <f aca="false">TAN(RADIANS(R168/2))*TAN(RADIANS(R168/2))</f>
        <v>0.0430246301682025</v>
      </c>
      <c r="V168" s="5" t="n">
        <f aca="false">4*DEGREES(U168*SIN(2*RADIANS(I168))-2*K168*SIN(RADIANS(J168))+4*K168*U168*SIN(RADIANS(J168))*COS(2*RADIANS(I168))-0.5*U168*U168*SIN(4*RADIANS(I168))-1.25*K168*K168*SIN(2*RADIANS(J168)))</f>
        <v>-1.97826382034849</v>
      </c>
      <c r="W168" s="5" t="n">
        <f aca="false">DEGREES(ACOS(COS(RADIANS(90.833))/(COS(RADIANS(dados!$B$4))*COS(RADIANS(T168)))-TAN(RADIANS(dados!$B$4))*TAN(RADIANS(T168))))</f>
        <v>76.5706024901575</v>
      </c>
      <c r="X168" s="21" t="n">
        <f aca="false">(720-4*dados!$B$5-V168+dados!$B$6*60)/1440</f>
        <v>0.518679349875242</v>
      </c>
      <c r="Y168" s="21" t="n">
        <f aca="false">X168-W168*4/1440</f>
        <v>0.305983231847025</v>
      </c>
      <c r="Z168" s="21" t="n">
        <f aca="false">X168+W168*4/1440</f>
        <v>0.731375467903449</v>
      </c>
      <c r="AA168" s="24" t="n">
        <f aca="false">8*W168</f>
        <v>612.56481992126</v>
      </c>
      <c r="AB168" s="5" t="n">
        <f aca="false">MOD(E168*1440+V168+4*dados!$B$5-60*dados!$B$6,1440)</f>
        <v>975.10173617965</v>
      </c>
      <c r="AC168" s="5" t="n">
        <f aca="false">IF(AB168/4&lt;0,AB168/4+180,AB168/4-180)</f>
        <v>63.7754340449124</v>
      </c>
      <c r="AD168" s="5" t="n">
        <f aca="false">DEGREES(ACOS(SIN(RADIANS(dados!$B$4))*SIN(RADIANS(T168))+COS(RADIANS(dados!$B$4))*COS(RADIANS(T168))*COS(RADIANS(AC168))))</f>
        <v>81.2575337244259</v>
      </c>
      <c r="AE168" s="5" t="n">
        <f aca="false">90-AD168</f>
        <v>8.74246627557415</v>
      </c>
      <c r="AF168" s="5" t="n">
        <f aca="false">IF(AE168&gt;85,0,IF(AE168&gt;5,58.1/TAN(RADIANS(AE168))-0.07/POWER(TAN(RADIANS(AE168)),3)+0.000086/POWER(TAN(RADIANS(AE168)),5),IF(AE168&gt;-0.575,1735+AE168*(-518.2+AE168*(103.4+AE168*(-12.79+AE168*0.711))),-20.772/TAN(RADIANS(AE168)))))/3600</f>
        <v>0.0998787868365578</v>
      </c>
      <c r="AG168" s="5" t="n">
        <f aca="false">AE168+AF168</f>
        <v>8.8423450624107</v>
      </c>
      <c r="AH168" s="5" t="n">
        <f aca="false">IF(AC168&gt;0,MOD(DEGREES(ACOS(((SIN(RADIANS(dados!$B$4))*COS(RADIANS(AD168)))-SIN(RADIANS(T168)))/(COS(RADIANS(dados!$B$4))*SIN(RADIANS(AD168)))))+180,360),MOD(540-DEGREES(ACOS(((SIN(RADIANS(dados!$B$4))*COS(RADIANS(AD168)))-SIN(RADIANS(T168)))/(COS(RADIANS(dados!$B$4))*SIN(RADIANS(AD168))))),360))</f>
        <v>303.617273543151</v>
      </c>
      <c r="AI168" s="5" t="n">
        <f aca="false">TAN(RADIANS(AG168))</f>
        <v>0.155565038624816</v>
      </c>
      <c r="AJ168" s="5" t="n">
        <f aca="false">dados!$B$20/calculos!AI168</f>
        <v>6.75570880180618</v>
      </c>
      <c r="AK168" s="5" t="n">
        <f aca="false">AJ168*COS(RADIANS(AG168-180))</f>
        <v>-6.67541751168767</v>
      </c>
      <c r="AL168" s="5" t="n">
        <f aca="false">ABS(AK168)</f>
        <v>6.67541751168767</v>
      </c>
      <c r="AM168" s="5" t="n">
        <f aca="false">IF((E168&gt;Y168)*AND(E168&lt;Z168),AL168,0)</f>
        <v>6.67541751168767</v>
      </c>
      <c r="AN168" s="21" t="n">
        <f aca="false">E168</f>
        <v>0.695833333333333</v>
      </c>
    </row>
    <row r="169" customFormat="false" ht="15" hidden="false" customHeight="false" outlineLevel="0" collapsed="false">
      <c r="D169" s="20" t="n">
        <f aca="false">dados!$B$7</f>
        <v>44003</v>
      </c>
      <c r="E169" s="21" t="n">
        <f aca="false">E168+0.1/24</f>
        <v>0.7</v>
      </c>
      <c r="F169" s="22" t="n">
        <f aca="false">D169+2415018.5+E169-dados!$B$6/24</f>
        <v>2459022.325</v>
      </c>
      <c r="G169" s="23" t="n">
        <f aca="false">(F169-2451545)/36525</f>
        <v>0.20471800136893</v>
      </c>
      <c r="I169" s="5" t="n">
        <f aca="false">MOD(280.46646+G169*(36000.76983 + G169*0.0003032),360)</f>
        <v>90.4721200474378</v>
      </c>
      <c r="J169" s="5" t="n">
        <f aca="false">357.52911+G169*(35999.05029 - 0.0001537*G169)</f>
        <v>7727.18273010693</v>
      </c>
      <c r="K169" s="5" t="n">
        <f aca="false">0.016708634-G169*(0.000042037+0.0000001267*G169)</f>
        <v>0.0167000229594479</v>
      </c>
      <c r="L169" s="5" t="n">
        <f aca="false">SIN(RADIANS(J169))*(1.914602-G169*(0.004817+0.000014*G169))+SIN(RADIANS(2*J169))*(0.019993-0.000101*G169)+SIN(RADIANS(3*J169))*0.000289</f>
        <v>0.416060137609159</v>
      </c>
      <c r="M169" s="5" t="n">
        <f aca="false">I169+L169</f>
        <v>90.888180185047</v>
      </c>
      <c r="N169" s="5" t="n">
        <f aca="false">J169+L169</f>
        <v>7727.59879024454</v>
      </c>
      <c r="O169" s="5" t="n">
        <f aca="false">(1.000001018*(1-K169*K169))/(1+K169*COS(RADIANS(N169)))</f>
        <v>1.01629833259644</v>
      </c>
      <c r="P169" s="5" t="n">
        <f aca="false">M169-0.00569-0.00478*SIN(RADIANS(125.04-1934.136*G169))</f>
        <v>90.8777107911795</v>
      </c>
      <c r="Q169" s="5" t="n">
        <f aca="false">23+(26+((21.448-G169*(46.815+G169*(0.00059-G169*0.001813))))/60)/60</f>
        <v>23.4366289215539</v>
      </c>
      <c r="R169" s="5" t="n">
        <f aca="false">Q169+0.00256*COS(RADIANS(125.04-1934.136*G169))</f>
        <v>23.4366696887693</v>
      </c>
      <c r="S169" s="5" t="n">
        <f aca="false">DEGREES(ATAN2(COS(RADIANS(P169)),COS(RADIANS(R169))*SIN(RADIANS(P169))))</f>
        <v>90.9566186821191</v>
      </c>
      <c r="T169" s="5" t="n">
        <f aca="false">DEGREES(ASIN(SIN(RADIANS(R169))*SIN(RADIANS(P169))))</f>
        <v>23.4337554523882</v>
      </c>
      <c r="U169" s="5" t="n">
        <f aca="false">TAN(RADIANS(R169/2))*TAN(RADIANS(R169/2))</f>
        <v>0.0430246301998211</v>
      </c>
      <c r="V169" s="5" t="n">
        <f aca="false">4*DEGREES(U169*SIN(2*RADIANS(I169))-2*K169*SIN(RADIANS(J169))+4*K169*U169*SIN(RADIANS(J169))*COS(2*RADIANS(I169))-0.5*U169*U169*SIN(4*RADIANS(I169))-1.25*K169*K169*SIN(2*RADIANS(J169)))</f>
        <v>-1.97916696325257</v>
      </c>
      <c r="W169" s="5" t="n">
        <f aca="false">DEGREES(ACOS(COS(RADIANS(90.833))/(COS(RADIANS(dados!$B$4))*COS(RADIANS(T169)))-TAN(RADIANS(dados!$B$4))*TAN(RADIANS(T169))))</f>
        <v>76.5706208641311</v>
      </c>
      <c r="X169" s="21" t="n">
        <f aca="false">(720-4*dados!$B$5-V169+dados!$B$6*60)/1440</f>
        <v>0.518679977057814</v>
      </c>
      <c r="Y169" s="21" t="n">
        <f aca="false">X169-W169*4/1440</f>
        <v>0.305983807990775</v>
      </c>
      <c r="Z169" s="21" t="n">
        <f aca="false">X169+W169*4/1440</f>
        <v>0.731376146124838</v>
      </c>
      <c r="AA169" s="24" t="n">
        <f aca="false">8*W169</f>
        <v>612.564966913049</v>
      </c>
      <c r="AB169" s="5" t="n">
        <f aca="false">MOD(E169*1440+V169+4*dados!$B$5-60*dados!$B$6,1440)</f>
        <v>981.100833036746</v>
      </c>
      <c r="AC169" s="5" t="n">
        <f aca="false">IF(AB169/4&lt;0,AB169/4+180,AB169/4-180)</f>
        <v>65.2752082591864</v>
      </c>
      <c r="AD169" s="5" t="n">
        <f aca="false">DEGREES(ACOS(SIN(RADIANS(dados!$B$4))*SIN(RADIANS(T169))+COS(RADIANS(dados!$B$4))*COS(RADIANS(T169))*COS(RADIANS(AC169))))</f>
        <v>82.3441353224742</v>
      </c>
      <c r="AE169" s="5" t="n">
        <f aca="false">90-AD169</f>
        <v>7.65586467752578</v>
      </c>
      <c r="AF169" s="5" t="n">
        <f aca="false">IF(AE169&gt;85,0,IF(AE169&gt;5,58.1/TAN(RADIANS(AE169))-0.07/POWER(TAN(RADIANS(AE169)),3)+0.000086/POWER(TAN(RADIANS(AE169)),5),IF(AE169&gt;-0.575,1735+AE169*(-518.2+AE169*(103.4+AE169*(-12.79+AE169*0.711))),-20.772/TAN(RADIANS(AE169)))))/3600</f>
        <v>0.112600982621256</v>
      </c>
      <c r="AG169" s="5" t="n">
        <f aca="false">AE169+AF169</f>
        <v>7.76846566014704</v>
      </c>
      <c r="AH169" s="5" t="n">
        <f aca="false">IF(AC169&gt;0,MOD(DEGREES(ACOS(((SIN(RADIANS(dados!$B$4))*COS(RADIANS(AD169)))-SIN(RADIANS(T169)))/(COS(RADIANS(dados!$B$4))*SIN(RADIANS(AD169)))))+180,360),MOD(540-DEGREES(ACOS(((SIN(RADIANS(dados!$B$4))*COS(RADIANS(AD169)))-SIN(RADIANS(T169)))/(COS(RADIANS(dados!$B$4))*SIN(RADIANS(AD169))))),360))</f>
        <v>302.764231245234</v>
      </c>
      <c r="AI169" s="5" t="n">
        <f aca="false">TAN(RADIANS(AG169))</f>
        <v>0.136422297317771</v>
      </c>
      <c r="AJ169" s="5" t="n">
        <f aca="false">dados!$B$20/calculos!AI169</f>
        <v>7.70366810524367</v>
      </c>
      <c r="AK169" s="5" t="n">
        <f aca="false">AJ169*COS(RADIANS(AG169-180))</f>
        <v>-7.63296680747509</v>
      </c>
      <c r="AL169" s="5" t="n">
        <f aca="false">ABS(AK169)</f>
        <v>7.63296680747509</v>
      </c>
      <c r="AM169" s="5" t="n">
        <f aca="false">IF((E169&gt;Y169)*AND(E169&lt;Z169),AL169,0)</f>
        <v>7.63296680747509</v>
      </c>
      <c r="AN169" s="21" t="n">
        <f aca="false">E169</f>
        <v>0.7</v>
      </c>
    </row>
    <row r="170" customFormat="false" ht="15" hidden="false" customHeight="false" outlineLevel="0" collapsed="false">
      <c r="D170" s="20" t="n">
        <f aca="false">dados!$B$7</f>
        <v>44003</v>
      </c>
      <c r="E170" s="21" t="n">
        <f aca="false">E169+0.1/24</f>
        <v>0.704166666666667</v>
      </c>
      <c r="F170" s="22" t="n">
        <f aca="false">D170+2415018.5+E170-dados!$B$6/24</f>
        <v>2459022.32916667</v>
      </c>
      <c r="G170" s="23" t="n">
        <f aca="false">(F170-2451545)/36525</f>
        <v>0.20471811544604</v>
      </c>
      <c r="I170" s="5" t="n">
        <f aca="false">MOD(280.46646+G170*(36000.76983 + G170*0.0003032),360)</f>
        <v>90.4762269112089</v>
      </c>
      <c r="J170" s="5" t="n">
        <f aca="false">357.52911+G170*(35999.05029 - 0.0001537*G170)</f>
        <v>7727.18683677452</v>
      </c>
      <c r="K170" s="5" t="n">
        <f aca="false">0.016708634-G170*(0.000042037+0.0000001267*G170)</f>
        <v>0.0167000229546465</v>
      </c>
      <c r="L170" s="5" t="n">
        <f aca="false">SIN(RADIANS(J170))*(1.914602-G170*(0.004817+0.000014*G170))+SIN(RADIANS(2*J170))*(0.019993-0.000101*G170)+SIN(RADIANS(3*J170))*0.000289</f>
        <v>0.415928928551082</v>
      </c>
      <c r="M170" s="5" t="n">
        <f aca="false">I170+L170</f>
        <v>90.89215583976</v>
      </c>
      <c r="N170" s="5" t="n">
        <f aca="false">J170+L170</f>
        <v>7727.60276570307</v>
      </c>
      <c r="O170" s="5" t="n">
        <f aca="false">(1.000001018*(1-K170*K170))/(1+K170*COS(RADIANS(N170)))</f>
        <v>1.0162985896441</v>
      </c>
      <c r="P170" s="5" t="n">
        <f aca="false">M170-0.00569-0.00478*SIN(RADIANS(125.04-1934.136*G170))</f>
        <v>90.8816864461857</v>
      </c>
      <c r="Q170" s="5" t="n">
        <f aca="false">23+(26+((21.448-G170*(46.815+G170*(0.00059-G170*0.001813))))/60)/60</f>
        <v>23.4366289200705</v>
      </c>
      <c r="R170" s="5" t="n">
        <f aca="false">Q170+0.00256*COS(RADIANS(125.04-1934.136*G170))</f>
        <v>23.4366696971429</v>
      </c>
      <c r="S170" s="5" t="n">
        <f aca="false">DEGREES(ATAN2(COS(RADIANS(P170)),COS(RADIANS(R170))*SIN(RADIANS(P170))))</f>
        <v>90.9609516279893</v>
      </c>
      <c r="T170" s="5" t="n">
        <f aca="false">DEGREES(ASIN(SIN(RADIANS(R170))*SIN(RADIANS(P170))))</f>
        <v>23.4337290012934</v>
      </c>
      <c r="U170" s="5" t="n">
        <f aca="false">TAN(RADIANS(R170/2))*TAN(RADIANS(R170/2))</f>
        <v>0.0430246302314397</v>
      </c>
      <c r="V170" s="5" t="n">
        <f aca="false">4*DEGREES(U170*SIN(2*RADIANS(I170))-2*K170*SIN(RADIANS(J170))+4*K170*U170*SIN(RADIANS(J170))*COS(2*RADIANS(I170))-0.5*U170*U170*SIN(4*RADIANS(I170))-1.25*K170*K170*SIN(2*RADIANS(J170)))</f>
        <v>-1.98007009059613</v>
      </c>
      <c r="W170" s="5" t="n">
        <f aca="false">DEGREES(ACOS(COS(RADIANS(90.833))/(COS(RADIANS(dados!$B$4))*COS(RADIANS(T170)))-TAN(RADIANS(dados!$B$4))*TAN(RADIANS(T170))))</f>
        <v>76.5706393215163</v>
      </c>
      <c r="X170" s="21" t="n">
        <f aca="false">(720-4*dados!$B$5-V170+dados!$B$6*60)/1440</f>
        <v>0.518680604229581</v>
      </c>
      <c r="Y170" s="21" t="n">
        <f aca="false">X170-W170*4/1440</f>
        <v>0.305984383892026</v>
      </c>
      <c r="Z170" s="21" t="n">
        <f aca="false">X170+W170*4/1440</f>
        <v>0.731376824567118</v>
      </c>
      <c r="AA170" s="24" t="n">
        <f aca="false">8*W170</f>
        <v>612.56511457213</v>
      </c>
      <c r="AB170" s="5" t="n">
        <f aca="false">MOD(E170*1440+V170+4*dados!$B$5-60*dados!$B$6,1440)</f>
        <v>987.099929909402</v>
      </c>
      <c r="AC170" s="5" t="n">
        <f aca="false">IF(AB170/4&lt;0,AB170/4+180,AB170/4-180)</f>
        <v>66.7749824773505</v>
      </c>
      <c r="AD170" s="5" t="n">
        <f aca="false">DEGREES(ACOS(SIN(RADIANS(dados!$B$4))*SIN(RADIANS(T170))+COS(RADIANS(dados!$B$4))*COS(RADIANS(T170))*COS(RADIANS(AC170))))</f>
        <v>83.4411026244408</v>
      </c>
      <c r="AE170" s="5" t="n">
        <f aca="false">90-AD170</f>
        <v>6.55889737555923</v>
      </c>
      <c r="AF170" s="5" t="n">
        <f aca="false">IF(AE170&gt;85,0,IF(AE170&gt;5,58.1/TAN(RADIANS(AE170))-0.07/POWER(TAN(RADIANS(AE170)),3)+0.000086/POWER(TAN(RADIANS(AE170)),5),IF(AE170&gt;-0.575,1735+AE170*(-518.2+AE170*(103.4+AE170*(-12.79+AE170*0.711))),-20.772/TAN(RADIANS(AE170)))))/3600</f>
        <v>0.128762387702544</v>
      </c>
      <c r="AG170" s="5" t="n">
        <f aca="false">AE170+AF170</f>
        <v>6.68765976326177</v>
      </c>
      <c r="AH170" s="5" t="n">
        <f aca="false">IF(AC170&gt;0,MOD(DEGREES(ACOS(((SIN(RADIANS(dados!$B$4))*COS(RADIANS(AD170)))-SIN(RADIANS(T170)))/(COS(RADIANS(dados!$B$4))*SIN(RADIANS(AD170)))))+180,360),MOD(540-DEGREES(ACOS(((SIN(RADIANS(dados!$B$4))*COS(RADIANS(AD170)))-SIN(RADIANS(T170)))/(COS(RADIANS(dados!$B$4))*SIN(RADIANS(AD170))))),360))</f>
        <v>301.92698696359</v>
      </c>
      <c r="AI170" s="5" t="n">
        <f aca="false">TAN(RADIANS(AG170))</f>
        <v>0.117254656962168</v>
      </c>
      <c r="AJ170" s="5" t="n">
        <f aca="false">dados!$B$20/calculos!AI170</f>
        <v>8.96298814835195</v>
      </c>
      <c r="AK170" s="5" t="n">
        <f aca="false">AJ170*COS(RADIANS(AG170-180))</f>
        <v>-8.90200177913228</v>
      </c>
      <c r="AL170" s="5" t="n">
        <f aca="false">ABS(AK170)</f>
        <v>8.90200177913228</v>
      </c>
      <c r="AM170" s="5" t="n">
        <f aca="false">IF((E170&gt;Y170)*AND(E170&lt;Z170),AL170,0)</f>
        <v>8.90200177913228</v>
      </c>
      <c r="AN170" s="21" t="n">
        <f aca="false">E170</f>
        <v>0.704166666666667</v>
      </c>
    </row>
    <row r="171" customFormat="false" ht="15" hidden="false" customHeight="false" outlineLevel="0" collapsed="false">
      <c r="D171" s="20" t="n">
        <f aca="false">dados!$B$7</f>
        <v>44003</v>
      </c>
      <c r="E171" s="21" t="n">
        <f aca="false">E170+0.1/24</f>
        <v>0.708333333333333</v>
      </c>
      <c r="F171" s="22" t="n">
        <f aca="false">D171+2415018.5+E171-dados!$B$6/24</f>
        <v>2459022.33333333</v>
      </c>
      <c r="G171" s="23" t="n">
        <f aca="false">(F171-2451545)/36525</f>
        <v>0.204718229523162</v>
      </c>
      <c r="I171" s="5" t="n">
        <f aca="false">MOD(280.46646+G171*(36000.76983 + G171*0.0003032),360)</f>
        <v>90.4803337754383</v>
      </c>
      <c r="J171" s="5" t="n">
        <f aca="false">357.52911+G171*(35999.05029 - 0.0001537*G171)</f>
        <v>7727.19094344257</v>
      </c>
      <c r="K171" s="5" t="n">
        <f aca="false">0.016708634-G171*(0.000042037+0.0000001267*G171)</f>
        <v>0.0167000229498451</v>
      </c>
      <c r="L171" s="5" t="n">
        <f aca="false">SIN(RADIANS(J171))*(1.914602-G171*(0.004817+0.000014*G171))+SIN(RADIANS(2*J171))*(0.019993-0.000101*G171)+SIN(RADIANS(3*J171))*0.000289</f>
        <v>0.415797717467353</v>
      </c>
      <c r="M171" s="5" t="n">
        <f aca="false">I171+L171</f>
        <v>90.8961314929057</v>
      </c>
      <c r="N171" s="5" t="n">
        <f aca="false">J171+L171</f>
        <v>7727.60674116004</v>
      </c>
      <c r="O171" s="5" t="n">
        <f aca="false">(1.000001018*(1-K171*K171))/(1+K171*COS(RADIANS(N171)))</f>
        <v>1.01629884661067</v>
      </c>
      <c r="P171" s="5" t="n">
        <f aca="false">M171-0.00569-0.00478*SIN(RADIANS(125.04-1934.136*G171))</f>
        <v>90.8856620996246</v>
      </c>
      <c r="Q171" s="5" t="n">
        <f aca="false">23+(26+((21.448-G171*(46.815+G171*(0.00059-G171*0.001813))))/60)/60</f>
        <v>23.436628918587</v>
      </c>
      <c r="R171" s="5" t="n">
        <f aca="false">Q171+0.00256*COS(RADIANS(125.04-1934.136*G171))</f>
        <v>23.4366697055165</v>
      </c>
      <c r="S171" s="5" t="n">
        <f aca="false">DEGREES(ATAN2(COS(RADIANS(P171)),COS(RADIANS(R171))*SIN(RADIANS(P171))))</f>
        <v>90.9652845704134</v>
      </c>
      <c r="T171" s="5" t="n">
        <f aca="false">DEGREES(ASIN(SIN(RADIANS(R171))*SIN(RADIANS(P171))))</f>
        <v>23.4337024306446</v>
      </c>
      <c r="U171" s="5" t="n">
        <f aca="false">TAN(RADIANS(R171/2))*TAN(RADIANS(R171/2))</f>
        <v>0.0430246302630582</v>
      </c>
      <c r="V171" s="5" t="n">
        <f aca="false">4*DEGREES(U171*SIN(2*RADIANS(I171))-2*K171*SIN(RADIANS(J171))+4*K171*U171*SIN(RADIANS(J171))*COS(2*RADIANS(I171))-0.5*U171*U171*SIN(4*RADIANS(I171))-1.25*K171*K171*SIN(2*RADIANS(J171)))</f>
        <v>-1.98097320255091</v>
      </c>
      <c r="W171" s="5" t="n">
        <f aca="false">DEGREES(ACOS(COS(RADIANS(90.833))/(COS(RADIANS(dados!$B$4))*COS(RADIANS(T171)))-TAN(RADIANS(dados!$B$4))*TAN(RADIANS(T171))))</f>
        <v>76.5706578623168</v>
      </c>
      <c r="X171" s="21" t="n">
        <f aca="false">(720-4*dados!$B$5-V171+dados!$B$6*60)/1440</f>
        <v>0.51868123139066</v>
      </c>
      <c r="Y171" s="21" t="n">
        <f aca="false">X171-W171*4/1440</f>
        <v>0.305984959550891</v>
      </c>
      <c r="Z171" s="21" t="n">
        <f aca="false">X171+W171*4/1440</f>
        <v>0.731377503230428</v>
      </c>
      <c r="AA171" s="24" t="n">
        <f aca="false">8*W171</f>
        <v>612.565262898534</v>
      </c>
      <c r="AB171" s="5" t="n">
        <f aca="false">MOD(E171*1440+V171+4*dados!$B$5-60*dados!$B$6,1440)</f>
        <v>993.099026797447</v>
      </c>
      <c r="AC171" s="5" t="n">
        <f aca="false">IF(AB171/4&lt;0,AB171/4+180,AB171/4-180)</f>
        <v>68.2747566993618</v>
      </c>
      <c r="AD171" s="5" t="n">
        <f aca="false">DEGREES(ACOS(SIN(RADIANS(dados!$B$4))*SIN(RADIANS(T171))+COS(RADIANS(dados!$B$4))*COS(RADIANS(T171))*COS(RADIANS(AC171))))</f>
        <v>84.5480133176871</v>
      </c>
      <c r="AE171" s="5" t="n">
        <f aca="false">90-AD171</f>
        <v>5.45198668231294</v>
      </c>
      <c r="AF171" s="5" t="n">
        <f aca="false">IF(AE171&gt;85,0,IF(AE171&gt;5,58.1/TAN(RADIANS(AE171))-0.07/POWER(TAN(RADIANS(AE171)),3)+0.000086/POWER(TAN(RADIANS(AE171)),5),IF(AE171&gt;-0.575,1735+AE171*(-518.2+AE171*(103.4+AE171*(-12.79+AE171*0.711))),-20.772/TAN(RADIANS(AE171)))))/3600</f>
        <v>0.149745685249125</v>
      </c>
      <c r="AG171" s="5" t="n">
        <f aca="false">AE171+AF171</f>
        <v>5.60173236756206</v>
      </c>
      <c r="AH171" s="5" t="n">
        <f aca="false">IF(AC171&gt;0,MOD(DEGREES(ACOS(((SIN(RADIANS(dados!$B$4))*COS(RADIANS(AD171)))-SIN(RADIANS(T171)))/(COS(RADIANS(dados!$B$4))*SIN(RADIANS(AD171)))))+180,360),MOD(540-DEGREES(ACOS(((SIN(RADIANS(dados!$B$4))*COS(RADIANS(AD171)))-SIN(RADIANS(T171)))/(COS(RADIANS(dados!$B$4))*SIN(RADIANS(AD171))))),360))</f>
        <v>301.104959376453</v>
      </c>
      <c r="AI171" s="5" t="n">
        <f aca="false">TAN(RADIANS(AG171))</f>
        <v>0.0980813835740975</v>
      </c>
      <c r="AJ171" s="5" t="n">
        <f aca="false">dados!$B$20/calculos!AI171</f>
        <v>10.7151027278997</v>
      </c>
      <c r="AK171" s="5" t="n">
        <f aca="false">AJ171*COS(RADIANS(AG171-180))</f>
        <v>-10.6639322089676</v>
      </c>
      <c r="AL171" s="5" t="n">
        <f aca="false">ABS(AK171)</f>
        <v>10.6639322089676</v>
      </c>
      <c r="AM171" s="5" t="n">
        <f aca="false">IF((E171&gt;Y171)*AND(E171&lt;Z171),AL171,0)</f>
        <v>10.6639322089676</v>
      </c>
      <c r="AN171" s="21" t="n">
        <f aca="false">E171</f>
        <v>0.708333333333333</v>
      </c>
    </row>
    <row r="172" customFormat="false" ht="15" hidden="false" customHeight="false" outlineLevel="0" collapsed="false">
      <c r="D172" s="20" t="n">
        <f aca="false">dados!$B$7</f>
        <v>44003</v>
      </c>
      <c r="E172" s="21" t="n">
        <f aca="false">E171+0.1/24</f>
        <v>0.7125</v>
      </c>
      <c r="F172" s="22" t="n">
        <f aca="false">D172+2415018.5+E172-dados!$B$6/24</f>
        <v>2459022.3375</v>
      </c>
      <c r="G172" s="23" t="n">
        <f aca="false">(F172-2451545)/36525</f>
        <v>0.204718343600271</v>
      </c>
      <c r="I172" s="5" t="n">
        <f aca="false">MOD(280.46646+G172*(36000.76983 + G172*0.0003032),360)</f>
        <v>90.4844406392094</v>
      </c>
      <c r="J172" s="5" t="n">
        <f aca="false">357.52911+G172*(35999.05029 - 0.0001537*G172)</f>
        <v>7727.19505011016</v>
      </c>
      <c r="K172" s="5" t="n">
        <f aca="false">0.016708634-G172*(0.000042037+0.0000001267*G172)</f>
        <v>0.0167000229450437</v>
      </c>
      <c r="L172" s="5" t="n">
        <f aca="false">SIN(RADIANS(J172))*(1.914602-G172*(0.004817+0.000014*G172))+SIN(RADIANS(2*J172))*(0.019993-0.000101*G172)+SIN(RADIANS(3*J172))*0.000289</f>
        <v>0.415666504388056</v>
      </c>
      <c r="M172" s="5" t="n">
        <f aca="false">I172+L172</f>
        <v>90.9001071435975</v>
      </c>
      <c r="N172" s="5" t="n">
        <f aca="false">J172+L172</f>
        <v>7727.61071661455</v>
      </c>
      <c r="O172" s="5" t="n">
        <f aca="false">(1.000001018*(1-K172*K172))/(1+K172*COS(RADIANS(N172)))</f>
        <v>1.01629910349608</v>
      </c>
      <c r="P172" s="5" t="n">
        <f aca="false">M172-0.00569-0.00478*SIN(RADIANS(125.04-1934.136*G172))</f>
        <v>90.8896377506097</v>
      </c>
      <c r="Q172" s="5" t="n">
        <f aca="false">23+(26+((21.448-G172*(46.815+G172*(0.00059-G172*0.001813))))/60)/60</f>
        <v>23.4366289171035</v>
      </c>
      <c r="R172" s="5" t="n">
        <f aca="false">Q172+0.00256*COS(RADIANS(125.04-1934.136*G172))</f>
        <v>23.43666971389</v>
      </c>
      <c r="S172" s="5" t="n">
        <f aca="false">DEGREES(ATAN2(COS(RADIANS(P172)),COS(RADIANS(R172))*SIN(RADIANS(P172))))</f>
        <v>90.9696175084173</v>
      </c>
      <c r="T172" s="5" t="n">
        <f aca="false">DEGREES(ASIN(SIN(RADIANS(R172))*SIN(RADIANS(P172))))</f>
        <v>23.4336757404482</v>
      </c>
      <c r="U172" s="5" t="n">
        <f aca="false">TAN(RADIANS(R172/2))*TAN(RADIANS(R172/2))</f>
        <v>0.0430246302946768</v>
      </c>
      <c r="V172" s="5" t="n">
        <f aca="false">4*DEGREES(U172*SIN(2*RADIANS(I172))-2*K172*SIN(RADIANS(J172))+4*K172*U172*SIN(RADIANS(J172))*COS(2*RADIANS(I172))-0.5*U172*U172*SIN(4*RADIANS(I172))-1.25*K172*K172*SIN(2*RADIANS(J172)))</f>
        <v>-1.9818762988876</v>
      </c>
      <c r="W172" s="5" t="n">
        <f aca="false">DEGREES(ACOS(COS(RADIANS(90.833))/(COS(RADIANS(dados!$B$4))*COS(RADIANS(T172)))-TAN(RADIANS(dados!$B$4))*TAN(RADIANS(T172))))</f>
        <v>76.570676486528</v>
      </c>
      <c r="X172" s="21" t="n">
        <f aca="false">(720-4*dados!$B$5-V172+dados!$B$6*60)/1440</f>
        <v>0.518681858540894</v>
      </c>
      <c r="Y172" s="21" t="n">
        <f aca="false">X172-W172*4/1440</f>
        <v>0.305985534967199</v>
      </c>
      <c r="Z172" s="21" t="n">
        <f aca="false">X172+W172*4/1440</f>
        <v>0.731378182114572</v>
      </c>
      <c r="AA172" s="24" t="n">
        <f aca="false">8*W172</f>
        <v>612.565411892224</v>
      </c>
      <c r="AB172" s="5" t="n">
        <f aca="false">MOD(E172*1440+V172+4*dados!$B$5-60*dados!$B$6,1440)</f>
        <v>999.098123701111</v>
      </c>
      <c r="AC172" s="5" t="n">
        <f aca="false">IF(AB172/4&lt;0,AB172/4+180,AB172/4-180)</f>
        <v>69.7745309252777</v>
      </c>
      <c r="AD172" s="5" t="n">
        <f aca="false">DEGREES(ACOS(SIN(RADIANS(dados!$B$4))*SIN(RADIANS(T172))+COS(RADIANS(dados!$B$4))*COS(RADIANS(T172))*COS(RADIANS(AC172))))</f>
        <v>85.6644626378552</v>
      </c>
      <c r="AE172" s="5" t="n">
        <f aca="false">90-AD172</f>
        <v>4.33553736214479</v>
      </c>
      <c r="AF172" s="5" t="n">
        <f aca="false">IF(AE172&gt;85,0,IF(AE172&gt;5,58.1/TAN(RADIANS(AE172))-0.07/POWER(TAN(RADIANS(AE172)),3)+0.000086/POWER(TAN(RADIANS(AE172)),5),IF(AE172&gt;-0.575,1735+AE172*(-518.2+AE172*(103.4+AE172*(-12.79+AE172*0.711))),-20.772/TAN(RADIANS(AE172)))))/3600</f>
        <v>0.178005295279512</v>
      </c>
      <c r="AG172" s="5" t="n">
        <f aca="false">AE172+AF172</f>
        <v>4.5135426574243</v>
      </c>
      <c r="AH172" s="5" t="n">
        <f aca="false">IF(AC172&gt;0,MOD(DEGREES(ACOS(((SIN(RADIANS(dados!$B$4))*COS(RADIANS(AD172)))-SIN(RADIANS(T172)))/(COS(RADIANS(dados!$B$4))*SIN(RADIANS(AD172)))))+180,360),MOD(540-DEGREES(ACOS(((SIN(RADIANS(dados!$B$4))*COS(RADIANS(AD172)))-SIN(RADIANS(T172)))/(COS(RADIANS(dados!$B$4))*SIN(RADIANS(AD172))))),360))</f>
        <v>300.297575192053</v>
      </c>
      <c r="AI172" s="5" t="n">
        <f aca="false">TAN(RADIANS(AG172))</f>
        <v>0.0789395392433944</v>
      </c>
      <c r="AJ172" s="5" t="n">
        <f aca="false">dados!$B$20/calculos!AI172</f>
        <v>13.3133802244599</v>
      </c>
      <c r="AK172" s="5" t="n">
        <f aca="false">AJ172*COS(RADIANS(AG172-180))</f>
        <v>-13.2720922502566</v>
      </c>
      <c r="AL172" s="5" t="n">
        <f aca="false">ABS(AK172)</f>
        <v>13.2720922502566</v>
      </c>
      <c r="AM172" s="5" t="n">
        <f aca="false">IF((E172&gt;Y172)*AND(E172&lt;Z172),AL172,0)</f>
        <v>13.2720922502566</v>
      </c>
      <c r="AN172" s="21" t="n">
        <f aca="false">E172</f>
        <v>0.7125</v>
      </c>
    </row>
    <row r="173" customFormat="false" ht="15" hidden="false" customHeight="false" outlineLevel="0" collapsed="false">
      <c r="D173" s="20" t="n">
        <f aca="false">dados!$B$7</f>
        <v>44003</v>
      </c>
      <c r="E173" s="21" t="n">
        <f aca="false">E172+0.1/24</f>
        <v>0.716666666666667</v>
      </c>
      <c r="F173" s="22" t="n">
        <f aca="false">D173+2415018.5+E173-dados!$B$6/24</f>
        <v>2459022.34166667</v>
      </c>
      <c r="G173" s="23" t="n">
        <f aca="false">(F173-2451545)/36525</f>
        <v>0.204718457677393</v>
      </c>
      <c r="I173" s="5" t="n">
        <f aca="false">MOD(280.46646+G173*(36000.76983 + G173*0.0003032),360)</f>
        <v>90.4885475034371</v>
      </c>
      <c r="J173" s="5" t="n">
        <f aca="false">357.52911+G173*(35999.05029 - 0.0001537*G173)</f>
        <v>7727.19915677821</v>
      </c>
      <c r="K173" s="5" t="n">
        <f aca="false">0.016708634-G173*(0.000042037+0.0000001267*G173)</f>
        <v>0.0167000229402424</v>
      </c>
      <c r="L173" s="5" t="n">
        <f aca="false">SIN(RADIANS(J173))*(1.914602-G173*(0.004817+0.000014*G173))+SIN(RADIANS(2*J173))*(0.019993-0.000101*G173)+SIN(RADIANS(3*J173))*0.000289</f>
        <v>0.41553528928443</v>
      </c>
      <c r="M173" s="5" t="n">
        <f aca="false">I173+L173</f>
        <v>90.9040827927215</v>
      </c>
      <c r="N173" s="5" t="n">
        <f aca="false">J173+L173</f>
        <v>7727.61469206749</v>
      </c>
      <c r="O173" s="5" t="n">
        <f aca="false">(1.000001018*(1-K173*K173))/(1+K173*COS(RADIANS(N173)))</f>
        <v>1.01629936030039</v>
      </c>
      <c r="P173" s="5" t="n">
        <f aca="false">M173-0.00569-0.00478*SIN(RADIANS(125.04-1934.136*G173))</f>
        <v>90.8936134000272</v>
      </c>
      <c r="Q173" s="5" t="n">
        <f aca="false">23+(26+((21.448-G173*(46.815+G173*(0.00059-G173*0.001813))))/60)/60</f>
        <v>23.43662891562</v>
      </c>
      <c r="R173" s="5" t="n">
        <f aca="false">Q173+0.00256*COS(RADIANS(125.04-1934.136*G173))</f>
        <v>23.4366697222636</v>
      </c>
      <c r="S173" s="5" t="n">
        <f aca="false">DEGREES(ATAN2(COS(RADIANS(P173)),COS(RADIANS(R173))*SIN(RADIANS(P173))))</f>
        <v>90.973950442959</v>
      </c>
      <c r="T173" s="5" t="n">
        <f aca="false">DEGREES(ASIN(SIN(RADIANS(R173))*SIN(RADIANS(P173))))</f>
        <v>23.4336489306984</v>
      </c>
      <c r="U173" s="5" t="n">
        <f aca="false">TAN(RADIANS(R173/2))*TAN(RADIANS(R173/2))</f>
        <v>0.0430246303262953</v>
      </c>
      <c r="V173" s="5" t="n">
        <f aca="false">4*DEGREES(U173*SIN(2*RADIANS(I173))-2*K173*SIN(RADIANS(J173))+4*K173*U173*SIN(RADIANS(J173))*COS(2*RADIANS(I173))-0.5*U173*U173*SIN(4*RADIANS(I173))-1.25*K173*K173*SIN(2*RADIANS(J173)))</f>
        <v>-1.98277937977823</v>
      </c>
      <c r="W173" s="5" t="n">
        <f aca="false">DEGREES(ACOS(COS(RADIANS(90.833))/(COS(RADIANS(dados!$B$4))*COS(RADIANS(T173)))-TAN(RADIANS(dados!$B$4))*TAN(RADIANS(T173))))</f>
        <v>76.5706951941538</v>
      </c>
      <c r="X173" s="21" t="n">
        <f aca="false">(720-4*dados!$B$5-V173+dados!$B$6*60)/1440</f>
        <v>0.518682485680402</v>
      </c>
      <c r="Y173" s="21" t="n">
        <f aca="false">X173-W173*4/1440</f>
        <v>0.305986110141076</v>
      </c>
      <c r="Z173" s="21" t="n">
        <f aca="false">X173+W173*4/1440</f>
        <v>0.731378861219711</v>
      </c>
      <c r="AA173" s="24" t="n">
        <f aca="false">8*W173</f>
        <v>612.56556155323</v>
      </c>
      <c r="AB173" s="5" t="n">
        <f aca="false">MOD(E173*1440+V173+4*dados!$B$5-60*dados!$B$6,1440)</f>
        <v>1005.09722062022</v>
      </c>
      <c r="AC173" s="5" t="n">
        <f aca="false">IF(AB173/4&lt;0,AB173/4+180,AB173/4-180)</f>
        <v>71.274305155055</v>
      </c>
      <c r="AD173" s="5" t="n">
        <f aca="false">DEGREES(ACOS(SIN(RADIANS(dados!$B$4))*SIN(RADIANS(T173))+COS(RADIANS(dados!$B$4))*COS(RADIANS(T173))*COS(RADIANS(AC173))))</f>
        <v>86.7900626755751</v>
      </c>
      <c r="AE173" s="5" t="n">
        <f aca="false">90-AD173</f>
        <v>3.20993732442489</v>
      </c>
      <c r="AF173" s="5" t="n">
        <f aca="false">IF(AE173&gt;85,0,IF(AE173&gt;5,58.1/TAN(RADIANS(AE173))-0.07/POWER(TAN(RADIANS(AE173)),3)+0.000086/POWER(TAN(RADIANS(AE173)),5),IF(AE173&gt;-0.575,1735+AE173*(-518.2+AE173*(103.4+AE173*(-12.79+AE173*0.711))),-20.772/TAN(RADIANS(AE173)))))/3600</f>
        <v>0.219299347425335</v>
      </c>
      <c r="AG173" s="5" t="n">
        <f aca="false">AE173+AF173</f>
        <v>3.42923667185022</v>
      </c>
      <c r="AH173" s="5" t="n">
        <f aca="false">IF(AC173&gt;0,MOD(DEGREES(ACOS(((SIN(RADIANS(dados!$B$4))*COS(RADIANS(AD173)))-SIN(RADIANS(T173)))/(COS(RADIANS(dados!$B$4))*SIN(RADIANS(AD173)))))+180,360),MOD(540-DEGREES(ACOS(((SIN(RADIANS(dados!$B$4))*COS(RADIANS(AD173)))-SIN(RADIANS(T173)))/(COS(RADIANS(dados!$B$4))*SIN(RADIANS(AD173))))),360))</f>
        <v>299.504269570515</v>
      </c>
      <c r="AI173" s="5" t="n">
        <f aca="false">TAN(RADIANS(AG173))</f>
        <v>0.0599230399229358</v>
      </c>
      <c r="AJ173" s="5" t="n">
        <f aca="false">dados!$B$20/calculos!AI173</f>
        <v>17.5383642425779</v>
      </c>
      <c r="AK173" s="5" t="n">
        <f aca="false">AJ173*COS(RADIANS(AG173-180))</f>
        <v>-17.5069606672521</v>
      </c>
      <c r="AL173" s="5" t="n">
        <f aca="false">ABS(AK173)</f>
        <v>17.5069606672521</v>
      </c>
      <c r="AM173" s="5" t="n">
        <f aca="false">IF((E173&gt;Y173)*AND(E173&lt;Z173),AL173,0)</f>
        <v>17.5069606672521</v>
      </c>
      <c r="AN173" s="21" t="n">
        <f aca="false">E173</f>
        <v>0.716666666666667</v>
      </c>
    </row>
    <row r="174" customFormat="false" ht="15" hidden="false" customHeight="false" outlineLevel="0" collapsed="false">
      <c r="D174" s="20" t="n">
        <f aca="false">dados!$B$7</f>
        <v>44003</v>
      </c>
      <c r="E174" s="21" t="n">
        <f aca="false">E173+0.1/24</f>
        <v>0.720833333333333</v>
      </c>
      <c r="F174" s="22" t="n">
        <f aca="false">D174+2415018.5+E174-dados!$B$6/24</f>
        <v>2459022.34583333</v>
      </c>
      <c r="G174" s="23" t="n">
        <f aca="false">(F174-2451545)/36525</f>
        <v>0.204718571754503</v>
      </c>
      <c r="I174" s="5" t="n">
        <f aca="false">MOD(280.46646+G174*(36000.76983 + G174*0.0003032),360)</f>
        <v>90.4926543672073</v>
      </c>
      <c r="J174" s="5" t="n">
        <f aca="false">357.52911+G174*(35999.05029 - 0.0001537*G174)</f>
        <v>7727.2032634458</v>
      </c>
      <c r="K174" s="5" t="n">
        <f aca="false">0.016708634-G174*(0.000042037+0.0000001267*G174)</f>
        <v>0.016700022935441</v>
      </c>
      <c r="L174" s="5" t="n">
        <f aca="false">SIN(RADIANS(J174))*(1.914602-G174*(0.004817+0.000014*G174))+SIN(RADIANS(2*J174))*(0.019993-0.000101*G174)+SIN(RADIANS(3*J174))*0.000289</f>
        <v>0.415404072186457</v>
      </c>
      <c r="M174" s="5" t="n">
        <f aca="false">I174+L174</f>
        <v>90.9080584393937</v>
      </c>
      <c r="N174" s="5" t="n">
        <f aca="false">J174+L174</f>
        <v>7727.61866751798</v>
      </c>
      <c r="O174" s="5" t="n">
        <f aca="false">(1.000001018*(1-K174*K174))/(1+K174*COS(RADIANS(N174)))</f>
        <v>1.01629961702354</v>
      </c>
      <c r="P174" s="5" t="n">
        <f aca="false">M174-0.00569-0.00478*SIN(RADIANS(125.04-1934.136*G174))</f>
        <v>90.8975890469928</v>
      </c>
      <c r="Q174" s="5" t="n">
        <f aca="false">23+(26+((21.448-G174*(46.815+G174*(0.00059-G174*0.001813))))/60)/60</f>
        <v>23.4366289141366</v>
      </c>
      <c r="R174" s="5" t="n">
        <f aca="false">Q174+0.00256*COS(RADIANS(125.04-1934.136*G174))</f>
        <v>23.4366697306372</v>
      </c>
      <c r="S174" s="5" t="n">
        <f aca="false">DEGREES(ATAN2(COS(RADIANS(P174)),COS(RADIANS(R174))*SIN(RADIANS(P174))))</f>
        <v>90.9782833730672</v>
      </c>
      <c r="T174" s="5" t="n">
        <f aca="false">DEGREES(ASIN(SIN(RADIANS(R174))*SIN(RADIANS(P174))))</f>
        <v>23.4336220014018</v>
      </c>
      <c r="U174" s="5" t="n">
        <f aca="false">TAN(RADIANS(R174/2))*TAN(RADIANS(R174/2))</f>
        <v>0.0430246303579139</v>
      </c>
      <c r="V174" s="5" t="n">
        <f aca="false">4*DEGREES(U174*SIN(2*RADIANS(I174))-2*K174*SIN(RADIANS(J174))+4*K174*U174*SIN(RADIANS(J174))*COS(2*RADIANS(I174))-0.5*U174*U174*SIN(4*RADIANS(I174))-1.25*K174*K174*SIN(2*RADIANS(J174)))</f>
        <v>-1.98368244499402</v>
      </c>
      <c r="W174" s="5" t="n">
        <f aca="false">DEGREES(ACOS(COS(RADIANS(90.833))/(COS(RADIANS(dados!$B$4))*COS(RADIANS(T174)))-TAN(RADIANS(dados!$B$4))*TAN(RADIANS(T174))))</f>
        <v>76.5707139851895</v>
      </c>
      <c r="X174" s="21" t="n">
        <f aca="false">(720-4*dados!$B$5-V174+dados!$B$6*60)/1440</f>
        <v>0.518683112809024</v>
      </c>
      <c r="Y174" s="21" t="n">
        <f aca="false">X174-W174*4/1440</f>
        <v>0.305986685072384</v>
      </c>
      <c r="Z174" s="21" t="n">
        <f aca="false">X174+W174*4/1440</f>
        <v>0.73137954054566</v>
      </c>
      <c r="AA174" s="24" t="n">
        <f aca="false">8*W174</f>
        <v>612.565711881516</v>
      </c>
      <c r="AB174" s="5" t="n">
        <f aca="false">MOD(E174*1440+V174+4*dados!$B$5-60*dados!$B$6,1440)</f>
        <v>1011.096317555</v>
      </c>
      <c r="AC174" s="5" t="n">
        <f aca="false">IF(AB174/4&lt;0,AB174/4+180,AB174/4-180)</f>
        <v>72.7740793887511</v>
      </c>
      <c r="AD174" s="5" t="n">
        <f aca="false">DEGREES(ACOS(SIN(RADIANS(dados!$B$4))*SIN(RADIANS(T174))+COS(RADIANS(dados!$B$4))*COS(RADIANS(T174))*COS(RADIANS(AC174))))</f>
        <v>87.9244416886632</v>
      </c>
      <c r="AE174" s="5" t="n">
        <f aca="false">90-AD174</f>
        <v>2.07555831133676</v>
      </c>
      <c r="AF174" s="5" t="n">
        <f aca="false">IF(AE174&gt;85,0,IF(AE174&gt;5,58.1/TAN(RADIANS(AE174))-0.07/POWER(TAN(RADIANS(AE174)),3)+0.000086/POWER(TAN(RADIANS(AE174)),5),IF(AE174&gt;-0.575,1735+AE174*(-518.2+AE174*(103.4+AE174*(-12.79+AE174*0.711))),-20.772/TAN(RADIANS(AE174)))))/3600</f>
        <v>0.278811554496254</v>
      </c>
      <c r="AG174" s="5" t="n">
        <f aca="false">AE174+AF174</f>
        <v>2.35436986583302</v>
      </c>
      <c r="AH174" s="5" t="n">
        <f aca="false">IF(AC174&gt;0,MOD(DEGREES(ACOS(((SIN(RADIANS(dados!$B$4))*COS(RADIANS(AD174)))-SIN(RADIANS(T174)))/(COS(RADIANS(dados!$B$4))*SIN(RADIANS(AD174)))))+180,360),MOD(540-DEGREES(ACOS(((SIN(RADIANS(dados!$B$4))*COS(RADIANS(AD174)))-SIN(RADIANS(T174)))/(COS(RADIANS(dados!$B$4))*SIN(RADIANS(AD174))))),360))</f>
        <v>298.724486392336</v>
      </c>
      <c r="AI174" s="5" t="n">
        <f aca="false">TAN(RADIANS(AG174))</f>
        <v>0.041114649431616</v>
      </c>
      <c r="AJ174" s="5" t="n">
        <f aca="false">dados!$B$20/calculos!AI174</f>
        <v>25.5614997384079</v>
      </c>
      <c r="AK174" s="5" t="n">
        <f aca="false">AJ174*COS(RADIANS(AG174-180))</f>
        <v>-25.539922327038</v>
      </c>
      <c r="AL174" s="5" t="n">
        <f aca="false">ABS(AK174)</f>
        <v>25.539922327038</v>
      </c>
      <c r="AM174" s="5" t="n">
        <f aca="false">IF((E174&gt;Y174)*AND(E174&lt;Z174),AL174,0)</f>
        <v>25.539922327038</v>
      </c>
      <c r="AN174" s="21" t="n">
        <f aca="false">E174</f>
        <v>0.720833333333333</v>
      </c>
    </row>
    <row r="175" customFormat="false" ht="15" hidden="false" customHeight="false" outlineLevel="0" collapsed="false">
      <c r="D175" s="20" t="n">
        <f aca="false">dados!$B$7</f>
        <v>44003</v>
      </c>
      <c r="E175" s="21" t="n">
        <f aca="false">E174+0.1/24</f>
        <v>0.725</v>
      </c>
      <c r="F175" s="22" t="n">
        <f aca="false">D175+2415018.5+E175-dados!$B$6/24</f>
        <v>2459022.35</v>
      </c>
      <c r="G175" s="23" t="n">
        <f aca="false">(F175-2451545)/36525</f>
        <v>0.204718685831625</v>
      </c>
      <c r="I175" s="5" t="n">
        <f aca="false">MOD(280.46646+G175*(36000.76983 + G175*0.0003032),360)</f>
        <v>90.4967612314367</v>
      </c>
      <c r="J175" s="5" t="n">
        <f aca="false">357.52911+G175*(35999.05029 - 0.0001537*G175)</f>
        <v>7727.20737011384</v>
      </c>
      <c r="K175" s="5" t="n">
        <f aca="false">0.016708634-G175*(0.000042037+0.0000001267*G175)</f>
        <v>0.0167000229306396</v>
      </c>
      <c r="L175" s="5" t="n">
        <f aca="false">SIN(RADIANS(J175))*(1.914602-G175*(0.004817+0.000014*G175))+SIN(RADIANS(2*J175))*(0.019993-0.000101*G175)+SIN(RADIANS(3*J175))*0.000289</f>
        <v>0.415272853065376</v>
      </c>
      <c r="M175" s="5" t="n">
        <f aca="false">I175+L175</f>
        <v>90.9120340845021</v>
      </c>
      <c r="N175" s="5" t="n">
        <f aca="false">J175+L175</f>
        <v>7727.62264296691</v>
      </c>
      <c r="O175" s="5" t="n">
        <f aca="false">(1.000001018*(1-K175*K175))/(1+K175*COS(RADIANS(N175)))</f>
        <v>1.01629987366558</v>
      </c>
      <c r="P175" s="5" t="n">
        <f aca="false">M175-0.00569-0.00478*SIN(RADIANS(125.04-1934.136*G175))</f>
        <v>90.9015646923947</v>
      </c>
      <c r="Q175" s="5" t="n">
        <f aca="false">23+(26+((21.448-G175*(46.815+G175*(0.00059-G175*0.001813))))/60)/60</f>
        <v>23.4366289126531</v>
      </c>
      <c r="R175" s="5" t="n">
        <f aca="false">Q175+0.00256*COS(RADIANS(125.04-1934.136*G175))</f>
        <v>23.4366697390108</v>
      </c>
      <c r="S175" s="5" t="n">
        <f aca="false">DEGREES(ATAN2(COS(RADIANS(P175)),COS(RADIANS(R175))*SIN(RADIANS(P175))))</f>
        <v>90.9826162997017</v>
      </c>
      <c r="T175" s="5" t="n">
        <f aca="false">DEGREES(ASIN(SIN(RADIANS(R175))*SIN(RADIANS(P175))))</f>
        <v>23.4335949525526</v>
      </c>
      <c r="U175" s="5" t="n">
        <f aca="false">TAN(RADIANS(R175/2))*TAN(RADIANS(R175/2))</f>
        <v>0.0430246303895325</v>
      </c>
      <c r="V175" s="5" t="n">
        <f aca="false">4*DEGREES(U175*SIN(2*RADIANS(I175))-2*K175*SIN(RADIANS(J175))+4*K175*U175*SIN(RADIANS(J175))*COS(2*RADIANS(I175))-0.5*U175*U175*SIN(4*RADIANS(I175))-1.25*K175*K175*SIN(2*RADIANS(J175)))</f>
        <v>-1.98458549470768</v>
      </c>
      <c r="W175" s="5" t="n">
        <f aca="false">DEGREES(ACOS(COS(RADIANS(90.833))/(COS(RADIANS(dados!$B$4))*COS(RADIANS(T175)))-TAN(RADIANS(dados!$B$4))*TAN(RADIANS(T175))))</f>
        <v>76.5707328596391</v>
      </c>
      <c r="X175" s="21" t="n">
        <f aca="false">(720-4*dados!$B$5-V175+dados!$B$6*60)/1440</f>
        <v>0.51868373992688</v>
      </c>
      <c r="Y175" s="21" t="n">
        <f aca="false">X175-W175*4/1440</f>
        <v>0.305987259761215</v>
      </c>
      <c r="Z175" s="21" t="n">
        <f aca="false">X175+W175*4/1440</f>
        <v>0.731380220092535</v>
      </c>
      <c r="AA175" s="24" t="n">
        <f aca="false">8*W175</f>
        <v>612.565862877113</v>
      </c>
      <c r="AB175" s="5" t="n">
        <f aca="false">MOD(E175*1440+V175+4*dados!$B$5-60*dados!$B$6,1440)</f>
        <v>1017.09541450529</v>
      </c>
      <c r="AC175" s="5" t="n">
        <f aca="false">IF(AB175/4&lt;0,AB175/4+180,AB175/4-180)</f>
        <v>74.2738536263225</v>
      </c>
      <c r="AD175" s="5" t="n">
        <f aca="false">DEGREES(ACOS(SIN(RADIANS(dados!$B$4))*SIN(RADIANS(T175))+COS(RADIANS(dados!$B$4))*COS(RADIANS(T175))*COS(RADIANS(AC175))))</f>
        <v>89.0672434225564</v>
      </c>
      <c r="AE175" s="5" t="n">
        <f aca="false">90-AD175</f>
        <v>0.932756577443641</v>
      </c>
      <c r="AF175" s="5" t="n">
        <f aca="false">IF(AE175&gt;85,0,IF(AE175&gt;5,58.1/TAN(RADIANS(AE175))-0.07/POWER(TAN(RADIANS(AE175)),3)+0.000086/POWER(TAN(RADIANS(AE175)),5),IF(AE175&gt;-0.575,1735+AE175*(-518.2+AE175*(103.4+AE175*(-12.79+AE175*0.711))),-20.772/TAN(RADIANS(AE175)))))/3600</f>
        <v>0.369934962348015</v>
      </c>
      <c r="AG175" s="5" t="n">
        <f aca="false">AE175+AF175</f>
        <v>1.30269153979166</v>
      </c>
      <c r="AH175" s="5" t="n">
        <f aca="false">IF(AC175&gt;0,MOD(DEGREES(ACOS(((SIN(RADIANS(dados!$B$4))*COS(RADIANS(AD175)))-SIN(RADIANS(T175)))/(COS(RADIANS(dados!$B$4))*SIN(RADIANS(AD175)))))+180,360),MOD(540-DEGREES(ACOS(((SIN(RADIANS(dados!$B$4))*COS(RADIANS(AD175)))-SIN(RADIANS(T175)))/(COS(RADIANS(dados!$B$4))*SIN(RADIANS(AD175))))),360))</f>
        <v>297.957678388685</v>
      </c>
      <c r="AI175" s="5" t="n">
        <f aca="false">TAN(RADIANS(AG175))</f>
        <v>0.0227401750576372</v>
      </c>
      <c r="AJ175" s="5" t="n">
        <f aca="false">dados!$B$20/calculos!AI175</f>
        <v>46.215655685466</v>
      </c>
      <c r="AK175" s="5" t="n">
        <f aca="false">AJ175*COS(RADIANS(AG175-180))</f>
        <v>-46.2037109005186</v>
      </c>
      <c r="AL175" s="5" t="n">
        <f aca="false">ABS(AK175)</f>
        <v>46.2037109005186</v>
      </c>
      <c r="AM175" s="5" t="n">
        <f aca="false">IF((E175&gt;Y175)*AND(E175&lt;Z175),AL175,0)</f>
        <v>46.2037109005186</v>
      </c>
      <c r="AN175" s="21" t="n">
        <f aca="false">E175</f>
        <v>0.725</v>
      </c>
    </row>
    <row r="176" customFormat="false" ht="15" hidden="false" customHeight="false" outlineLevel="0" collapsed="false">
      <c r="D176" s="20" t="n">
        <f aca="false">dados!$B$7</f>
        <v>44003</v>
      </c>
      <c r="E176" s="21" t="n">
        <f aca="false">E175+0.1/24</f>
        <v>0.729166666666667</v>
      </c>
      <c r="F176" s="22" t="n">
        <f aca="false">D176+2415018.5+E176-dados!$B$6/24</f>
        <v>2459022.35416667</v>
      </c>
      <c r="G176" s="23" t="n">
        <f aca="false">(F176-2451545)/36525</f>
        <v>0.204718799908734</v>
      </c>
      <c r="I176" s="5" t="n">
        <f aca="false">MOD(280.46646+G176*(36000.76983 + G176*0.0003032),360)</f>
        <v>90.5008680952078</v>
      </c>
      <c r="J176" s="5" t="n">
        <f aca="false">357.52911+G176*(35999.05029 - 0.0001537*G176)</f>
        <v>7727.21147678143</v>
      </c>
      <c r="K176" s="5" t="n">
        <f aca="false">0.016708634-G176*(0.000042037+0.0000001267*G176)</f>
        <v>0.0167000229258382</v>
      </c>
      <c r="L176" s="5" t="n">
        <f aca="false">SIN(RADIANS(J176))*(1.914602-G176*(0.004817+0.000014*G176))+SIN(RADIANS(2*J176))*(0.019993-0.000101*G176)+SIN(RADIANS(3*J176))*0.000289</f>
        <v>0.415141631951274</v>
      </c>
      <c r="M176" s="5" t="n">
        <f aca="false">I176+L176</f>
        <v>90.9160097271591</v>
      </c>
      <c r="N176" s="5" t="n">
        <f aca="false">J176+L176</f>
        <v>7727.62661841338</v>
      </c>
      <c r="O176" s="5" t="n">
        <f aca="false">(1.000001018*(1-K176*K176))/(1+K176*COS(RADIANS(N176)))</f>
        <v>1.01630013022647</v>
      </c>
      <c r="P176" s="5" t="n">
        <f aca="false">M176-0.00569-0.00478*SIN(RADIANS(125.04-1934.136*G176))</f>
        <v>90.9055403353453</v>
      </c>
      <c r="Q176" s="5" t="n">
        <f aca="false">23+(26+((21.448-G176*(46.815+G176*(0.00059-G176*0.001813))))/60)/60</f>
        <v>23.4366289111696</v>
      </c>
      <c r="R176" s="5" t="n">
        <f aca="false">Q176+0.00256*COS(RADIANS(125.04-1934.136*G176))</f>
        <v>23.4366697473844</v>
      </c>
      <c r="S176" s="5" t="n">
        <f aca="false">DEGREES(ATAN2(COS(RADIANS(P176)),COS(RADIANS(R176))*SIN(RADIANS(P176))))</f>
        <v>90.9869492218876</v>
      </c>
      <c r="T176" s="5" t="n">
        <f aca="false">DEGREES(ASIN(SIN(RADIANS(R176))*SIN(RADIANS(P176))))</f>
        <v>23.4335677841573</v>
      </c>
      <c r="U176" s="5" t="n">
        <f aca="false">TAN(RADIANS(R176/2))*TAN(RADIANS(R176/2))</f>
        <v>0.043024630421151</v>
      </c>
      <c r="V176" s="5" t="n">
        <f aca="false">4*DEGREES(U176*SIN(2*RADIANS(I176))-2*K176*SIN(RADIANS(J176))+4*K176*U176*SIN(RADIANS(J176))*COS(2*RADIANS(I176))-0.5*U176*U176*SIN(4*RADIANS(I176))-1.25*K176*K176*SIN(2*RADIANS(J176)))</f>
        <v>-1.98548852868957</v>
      </c>
      <c r="W176" s="5" t="n">
        <f aca="false">DEGREES(ACOS(COS(RADIANS(90.833))/(COS(RADIANS(dados!$B$4))*COS(RADIANS(T176)))-TAN(RADIANS(dados!$B$4))*TAN(RADIANS(T176))))</f>
        <v>76.5707518174979</v>
      </c>
      <c r="X176" s="21" t="n">
        <f aca="false">(720-4*dados!$B$5-V176+dados!$B$6*60)/1440</f>
        <v>0.518684367033812</v>
      </c>
      <c r="Y176" s="21" t="n">
        <f aca="false">X176-W176*4/1440</f>
        <v>0.305987834207419</v>
      </c>
      <c r="Z176" s="21" t="n">
        <f aca="false">X176+W176*4/1440</f>
        <v>0.731380899860185</v>
      </c>
      <c r="AA176" s="24" t="n">
        <f aca="false">8*W176</f>
        <v>612.566014539983</v>
      </c>
      <c r="AB176" s="5" t="n">
        <f aca="false">MOD(E176*1440+V176+4*dados!$B$5-60*dados!$B$6,1440)</f>
        <v>1023.09451147131</v>
      </c>
      <c r="AC176" s="5" t="n">
        <f aca="false">IF(AB176/4&lt;0,AB176/4+180,AB176/4-180)</f>
        <v>75.7736278678271</v>
      </c>
      <c r="AD176" s="5" t="n">
        <f aca="false">DEGREES(ACOS(SIN(RADIANS(dados!$B$4))*SIN(RADIANS(T176))+COS(RADIANS(dados!$B$4))*COS(RADIANS(T176))*COS(RADIANS(AC176))))</f>
        <v>90.2181264423959</v>
      </c>
      <c r="AE176" s="5" t="n">
        <f aca="false">90-AD176</f>
        <v>-0.218126442395857</v>
      </c>
      <c r="AF176" s="5" t="n">
        <f aca="false">IF(AE176&gt;85,0,IF(AE176&gt;5,58.1/TAN(RADIANS(AE176))-0.07/POWER(TAN(RADIANS(AE176)),3)+0.000086/POWER(TAN(RADIANS(AE176)),5),IF(AE176&gt;-0.575,1735+AE176*(-518.2+AE176*(103.4+AE176*(-12.79+AE176*0.711))),-20.772/TAN(RADIANS(AE176)))))/3600</f>
        <v>0.51474643156711</v>
      </c>
      <c r="AG176" s="5" t="n">
        <f aca="false">AE176+AF176</f>
        <v>0.296619989171253</v>
      </c>
      <c r="AH176" s="5" t="n">
        <f aca="false">IF(AC176&gt;0,MOD(DEGREES(ACOS(((SIN(RADIANS(dados!$B$4))*COS(RADIANS(AD176)))-SIN(RADIANS(T176)))/(COS(RADIANS(dados!$B$4))*SIN(RADIANS(AD176)))))+180,360),MOD(540-DEGREES(ACOS(((SIN(RADIANS(dados!$B$4))*COS(RADIANS(AD176)))-SIN(RADIANS(T176)))/(COS(RADIANS(dados!$B$4))*SIN(RADIANS(AD176))))),360))</f>
        <v>297.203307146395</v>
      </c>
      <c r="AI176" s="5" t="n">
        <f aca="false">TAN(RADIANS(AG176))</f>
        <v>0.00517704168880194</v>
      </c>
      <c r="AJ176" s="5" t="n">
        <f aca="false">dados!$B$20/calculos!AI176</f>
        <v>203.002441136261</v>
      </c>
      <c r="AK176" s="5" t="n">
        <f aca="false">AJ176*COS(RADIANS(AG176-180))</f>
        <v>-202.999720779525</v>
      </c>
      <c r="AL176" s="5" t="n">
        <f aca="false">ABS(AK176)</f>
        <v>202.999720779525</v>
      </c>
      <c r="AM176" s="5" t="n">
        <f aca="false">IF((E176&gt;Y176)*AND(E176&lt;Z176),AL176,0)</f>
        <v>202.999720779525</v>
      </c>
      <c r="AN176" s="21" t="n">
        <f aca="false">E176</f>
        <v>0.729166666666667</v>
      </c>
    </row>
    <row r="177" customFormat="false" ht="15" hidden="false" customHeight="false" outlineLevel="0" collapsed="false">
      <c r="D177" s="20" t="n">
        <f aca="false">dados!$B$7</f>
        <v>44003</v>
      </c>
      <c r="E177" s="21" t="n">
        <f aca="false">E176+0.1/24</f>
        <v>0.733333333333333</v>
      </c>
      <c r="F177" s="22" t="n">
        <f aca="false">D177+2415018.5+E177-dados!$B$6/24</f>
        <v>2459022.35833333</v>
      </c>
      <c r="G177" s="23" t="n">
        <f aca="false">(F177-2451545)/36525</f>
        <v>0.204718913985856</v>
      </c>
      <c r="I177" s="5" t="n">
        <f aca="false">MOD(280.46646+G177*(36000.76983 + G177*0.0003032),360)</f>
        <v>90.5049749594355</v>
      </c>
      <c r="J177" s="5" t="n">
        <f aca="false">357.52911+G177*(35999.05029 - 0.0001537*G177)</f>
        <v>7727.21558344948</v>
      </c>
      <c r="K177" s="5" t="n">
        <f aca="false">0.016708634-G177*(0.000042037+0.0000001267*G177)</f>
        <v>0.0167000229210368</v>
      </c>
      <c r="L177" s="5" t="n">
        <f aca="false">SIN(RADIANS(J177))*(1.914602-G177*(0.004817+0.000014*G177))+SIN(RADIANS(2*J177))*(0.019993-0.000101*G177)+SIN(RADIANS(3*J177))*0.000289</f>
        <v>0.415010408815387</v>
      </c>
      <c r="M177" s="5" t="n">
        <f aca="false">I177+L177</f>
        <v>90.9199853682509</v>
      </c>
      <c r="N177" s="5" t="n">
        <f aca="false">J177+L177</f>
        <v>7727.63059385829</v>
      </c>
      <c r="O177" s="5" t="n">
        <f aca="false">(1.000001018*(1-K177*K177))/(1+K177*COS(RADIANS(N177)))</f>
        <v>1.01630038670625</v>
      </c>
      <c r="P177" s="5" t="n">
        <f aca="false">M177-0.00569-0.00478*SIN(RADIANS(125.04-1934.136*G177))</f>
        <v>90.9095159767307</v>
      </c>
      <c r="Q177" s="5" t="n">
        <f aca="false">23+(26+((21.448-G177*(46.815+G177*(0.00059-G177*0.001813))))/60)/60</f>
        <v>23.4366289096861</v>
      </c>
      <c r="R177" s="5" t="n">
        <f aca="false">Q177+0.00256*COS(RADIANS(125.04-1934.136*G177))</f>
        <v>23.436669755758</v>
      </c>
      <c r="S177" s="5" t="n">
        <f aca="false">DEGREES(ATAN2(COS(RADIANS(P177)),COS(RADIANS(R177))*SIN(RADIANS(P177))))</f>
        <v>90.9912821405826</v>
      </c>
      <c r="T177" s="5" t="n">
        <f aca="false">DEGREES(ASIN(SIN(RADIANS(R177))*SIN(RADIANS(P177))))</f>
        <v>23.4335404962102</v>
      </c>
      <c r="U177" s="5" t="n">
        <f aca="false">TAN(RADIANS(R177/2))*TAN(RADIANS(R177/2))</f>
        <v>0.0430246304527696</v>
      </c>
      <c r="V177" s="5" t="n">
        <f aca="false">4*DEGREES(U177*SIN(2*RADIANS(I177))-2*K177*SIN(RADIANS(J177))+4*K177*U177*SIN(RADIANS(J177))*COS(2*RADIANS(I177))-0.5*U177*U177*SIN(4*RADIANS(I177))-1.25*K177*K177*SIN(2*RADIANS(J177)))</f>
        <v>-1.98639154711172</v>
      </c>
      <c r="W177" s="5" t="n">
        <f aca="false">DEGREES(ACOS(COS(RADIANS(90.833))/(COS(RADIANS(dados!$B$4))*COS(RADIANS(T177)))-TAN(RADIANS(dados!$B$4))*TAN(RADIANS(T177))))</f>
        <v>76.5707708587697</v>
      </c>
      <c r="X177" s="21" t="n">
        <f aca="false">(720-4*dados!$B$5-V177+dados!$B$6*60)/1440</f>
        <v>0.518684994129939</v>
      </c>
      <c r="Y177" s="21" t="n">
        <f aca="false">X177-W177*4/1440</f>
        <v>0.305988408411123</v>
      </c>
      <c r="Z177" s="21" t="n">
        <f aca="false">X177+W177*4/1440</f>
        <v>0.731381579848739</v>
      </c>
      <c r="AA177" s="24" t="n">
        <f aca="false">8*W177</f>
        <v>612.566166870158</v>
      </c>
      <c r="AB177" s="5" t="n">
        <f aca="false">MOD(E177*1440+V177+4*dados!$B$5-60*dados!$B$6,1440)</f>
        <v>1029.09360845289</v>
      </c>
      <c r="AC177" s="5" t="n">
        <f aca="false">IF(AB177/4&lt;0,AB177/4+180,AB177/4-180)</f>
        <v>77.2734021132216</v>
      </c>
      <c r="AD177" s="5" t="n">
        <f aca="false">DEGREES(ACOS(SIN(RADIANS(dados!$B$4))*SIN(RADIANS(T177))+COS(RADIANS(dados!$B$4))*COS(RADIANS(T177))*COS(RADIANS(AC177))))</f>
        <v>91.3767634782809</v>
      </c>
      <c r="AE177" s="5" t="n">
        <f aca="false">90-AD177</f>
        <v>-1.37676347828089</v>
      </c>
      <c r="AF177" s="5" t="n">
        <f aca="false">IF(AE177&gt;85,0,IF(AE177&gt;5,58.1/TAN(RADIANS(AE177))-0.07/POWER(TAN(RADIANS(AE177)),3)+0.000086/POWER(TAN(RADIANS(AE177)),5),IF(AE177&gt;-0.575,1735+AE177*(-518.2+AE177*(103.4+AE177*(-12.79+AE177*0.711))),-20.772/TAN(RADIANS(AE177)))))/3600</f>
        <v>0.240079739341177</v>
      </c>
      <c r="AG177" s="5" t="n">
        <f aca="false">AE177+AF177</f>
        <v>-1.13668373893972</v>
      </c>
      <c r="AH177" s="5" t="n">
        <f aca="false">IF(AC177&gt;0,MOD(DEGREES(ACOS(((SIN(RADIANS(dados!$B$4))*COS(RADIANS(AD177)))-SIN(RADIANS(T177)))/(COS(RADIANS(dados!$B$4))*SIN(RADIANS(AD177)))))+180,360),MOD(540-DEGREES(ACOS(((SIN(RADIANS(dados!$B$4))*COS(RADIANS(AD177)))-SIN(RADIANS(T177)))/(COS(RADIANS(dados!$B$4))*SIN(RADIANS(AD177))))),360))</f>
        <v>296.460842999704</v>
      </c>
      <c r="AI177" s="5" t="n">
        <f aca="false">TAN(RADIANS(AG177))</f>
        <v>-0.0198414769422223</v>
      </c>
      <c r="AJ177" s="5" t="n">
        <f aca="false">dados!$B$20/calculos!AI177</f>
        <v>-52.9674330066921</v>
      </c>
      <c r="AK177" s="5" t="n">
        <f aca="false">AJ177*COS(RADIANS(AG177-180))</f>
        <v>52.9570098632248</v>
      </c>
      <c r="AL177" s="5" t="n">
        <f aca="false">ABS(AK177)</f>
        <v>52.9570098632248</v>
      </c>
      <c r="AM177" s="5" t="n">
        <f aca="false">IF((E177&gt;Y177)*AND(E177&lt;Z177),AL177,0)</f>
        <v>0</v>
      </c>
      <c r="AN177" s="21" t="n">
        <f aca="false">E177</f>
        <v>0.733333333333333</v>
      </c>
    </row>
    <row r="178" customFormat="false" ht="15" hidden="false" customHeight="false" outlineLevel="0" collapsed="false">
      <c r="D178" s="20" t="n">
        <f aca="false">dados!$B$7</f>
        <v>44003</v>
      </c>
      <c r="E178" s="21" t="n">
        <f aca="false">E177+0.1/24</f>
        <v>0.7375</v>
      </c>
      <c r="F178" s="22" t="n">
        <f aca="false">D178+2415018.5+E178-dados!$B$6/24</f>
        <v>2459022.3625</v>
      </c>
      <c r="G178" s="23" t="n">
        <f aca="false">(F178-2451545)/36525</f>
        <v>0.204719028062965</v>
      </c>
      <c r="I178" s="5" t="n">
        <f aca="false">MOD(280.46646+G178*(36000.76983 + G178*0.0003032),360)</f>
        <v>90.5090818232047</v>
      </c>
      <c r="J178" s="5" t="n">
        <f aca="false">357.52911+G178*(35999.05029 - 0.0001537*G178)</f>
        <v>7727.21969011707</v>
      </c>
      <c r="K178" s="5" t="n">
        <f aca="false">0.016708634-G178*(0.000042037+0.0000001267*G178)</f>
        <v>0.0167000229162355</v>
      </c>
      <c r="L178" s="5" t="n">
        <f aca="false">SIN(RADIANS(J178))*(1.914602-G178*(0.004817+0.000014*G178))+SIN(RADIANS(2*J178))*(0.019993-0.000101*G178)+SIN(RADIANS(3*J178))*0.000289</f>
        <v>0.4148791836877</v>
      </c>
      <c r="M178" s="5" t="n">
        <f aca="false">I178+L178</f>
        <v>90.9239610068924</v>
      </c>
      <c r="N178" s="5" t="n">
        <f aca="false">J178+L178</f>
        <v>7727.63456930075</v>
      </c>
      <c r="O178" s="5" t="n">
        <f aca="false">(1.000001018*(1-K178*K178))/(1+K178*COS(RADIANS(N178)))</f>
        <v>1.01630064310487</v>
      </c>
      <c r="P178" s="5" t="n">
        <f aca="false">M178-0.00569-0.00478*SIN(RADIANS(125.04-1934.136*G178))</f>
        <v>90.913491615666</v>
      </c>
      <c r="Q178" s="5" t="n">
        <f aca="false">23+(26+((21.448-G178*(46.815+G178*(0.00059-G178*0.001813))))/60)/60</f>
        <v>23.4366289082026</v>
      </c>
      <c r="R178" s="5" t="n">
        <f aca="false">Q178+0.00256*COS(RADIANS(125.04-1934.136*G178))</f>
        <v>23.4366697641316</v>
      </c>
      <c r="S178" s="5" t="n">
        <f aca="false">DEGREES(ATAN2(COS(RADIANS(P178)),COS(RADIANS(R178))*SIN(RADIANS(P178))))</f>
        <v>90.9956150548146</v>
      </c>
      <c r="T178" s="5" t="n">
        <f aca="false">DEGREES(ASIN(SIN(RADIANS(R178))*SIN(RADIANS(P178))))</f>
        <v>23.4335130887178</v>
      </c>
      <c r="U178" s="5" t="n">
        <f aca="false">TAN(RADIANS(R178/2))*TAN(RADIANS(R178/2))</f>
        <v>0.0430246304843881</v>
      </c>
      <c r="V178" s="5" t="n">
        <f aca="false">4*DEGREES(U178*SIN(2*RADIANS(I178))-2*K178*SIN(RADIANS(J178))+4*K178*U178*SIN(RADIANS(J178))*COS(2*RADIANS(I178))-0.5*U178*U178*SIN(4*RADIANS(I178))-1.25*K178*K178*SIN(2*RADIANS(J178)))</f>
        <v>-1.98729454974504</v>
      </c>
      <c r="W178" s="5" t="n">
        <f aca="false">DEGREES(ACOS(COS(RADIANS(90.833))/(COS(RADIANS(dados!$B$4))*COS(RADIANS(T178)))-TAN(RADIANS(dados!$B$4))*TAN(RADIANS(T178))))</f>
        <v>76.5707899834499</v>
      </c>
      <c r="X178" s="21" t="n">
        <f aca="false">(720-4*dados!$B$5-V178+dados!$B$6*60)/1440</f>
        <v>0.518685621215101</v>
      </c>
      <c r="Y178" s="21" t="n">
        <f aca="false">X178-W178*4/1440</f>
        <v>0.305988982372176</v>
      </c>
      <c r="Z178" s="21" t="n">
        <f aca="false">X178+W178*4/1440</f>
        <v>0.731382260058009</v>
      </c>
      <c r="AA178" s="24" t="n">
        <f aca="false">8*W178</f>
        <v>612.566319867599</v>
      </c>
      <c r="AB178" s="5" t="n">
        <f aca="false">MOD(E178*1440+V178+4*dados!$B$5-60*dados!$B$6,1440)</f>
        <v>1035.09270545025</v>
      </c>
      <c r="AC178" s="5" t="n">
        <f aca="false">IF(AB178/4&lt;0,AB178/4+180,AB178/4-180)</f>
        <v>78.7731763625633</v>
      </c>
      <c r="AD178" s="5" t="n">
        <f aca="false">DEGREES(ACOS(SIN(RADIANS(dados!$B$4))*SIN(RADIANS(T178))+COS(RADIANS(dados!$B$4))*COS(RADIANS(T178))*COS(RADIANS(AC178))))</f>
        <v>92.5428407860508</v>
      </c>
      <c r="AE178" s="5" t="n">
        <f aca="false">90-AD178</f>
        <v>-2.54284078605077</v>
      </c>
      <c r="AF178" s="5" t="n">
        <f aca="false">IF(AE178&gt;85,0,IF(AE178&gt;5,58.1/TAN(RADIANS(AE178))-0.07/POWER(TAN(RADIANS(AE178)),3)+0.000086/POWER(TAN(RADIANS(AE178)),5),IF(AE178&gt;-0.575,1735+AE178*(-518.2+AE178*(103.4+AE178*(-12.79+AE178*0.711))),-20.772/TAN(RADIANS(AE178)))))/3600</f>
        <v>0.129925383398504</v>
      </c>
      <c r="AG178" s="5" t="n">
        <f aca="false">AE178+AF178</f>
        <v>-2.41291540265227</v>
      </c>
      <c r="AH178" s="5" t="n">
        <f aca="false">IF(AC178&gt;0,MOD(DEGREES(ACOS(((SIN(RADIANS(dados!$B$4))*COS(RADIANS(AD178)))-SIN(RADIANS(T178)))/(COS(RADIANS(dados!$B$4))*SIN(RADIANS(AD178)))))+180,360),MOD(540-DEGREES(ACOS(((SIN(RADIANS(dados!$B$4))*COS(RADIANS(AD178)))-SIN(RADIANS(T178)))/(COS(RADIANS(dados!$B$4))*SIN(RADIANS(AD178))))),360))</f>
        <v>295.729764818557</v>
      </c>
      <c r="AI178" s="5" t="n">
        <f aca="false">TAN(RADIANS(AG178))</f>
        <v>-0.0421382324562746</v>
      </c>
      <c r="AJ178" s="5" t="n">
        <f aca="false">dados!$B$20/calculos!AI178</f>
        <v>-24.9405833949377</v>
      </c>
      <c r="AK178" s="5" t="n">
        <f aca="false">AJ178*COS(RADIANS(AG178-180))</f>
        <v>24.9184702072645</v>
      </c>
      <c r="AL178" s="5" t="n">
        <f aca="false">ABS(AK178)</f>
        <v>24.9184702072645</v>
      </c>
      <c r="AM178" s="5" t="n">
        <f aca="false">IF((E178&gt;Y178)*AND(E178&lt;Z178),AL178,0)</f>
        <v>0</v>
      </c>
      <c r="AN178" s="21" t="n">
        <f aca="false">E178</f>
        <v>0.7375</v>
      </c>
    </row>
    <row r="179" customFormat="false" ht="15" hidden="false" customHeight="false" outlineLevel="0" collapsed="false">
      <c r="D179" s="20" t="n">
        <f aca="false">dados!$B$7</f>
        <v>44003</v>
      </c>
      <c r="E179" s="21" t="n">
        <f aca="false">E178+0.1/24</f>
        <v>0.741666666666667</v>
      </c>
      <c r="F179" s="22" t="n">
        <f aca="false">D179+2415018.5+E179-dados!$B$6/24</f>
        <v>2459022.36666667</v>
      </c>
      <c r="G179" s="23" t="n">
        <f aca="false">(F179-2451545)/36525</f>
        <v>0.204719142140088</v>
      </c>
      <c r="I179" s="5" t="n">
        <f aca="false">MOD(280.46646+G179*(36000.76983 + G179*0.0003032),360)</f>
        <v>90.5131886874342</v>
      </c>
      <c r="J179" s="5" t="n">
        <f aca="false">357.52911+G179*(35999.05029 - 0.0001537*G179)</f>
        <v>7727.22379678511</v>
      </c>
      <c r="K179" s="5" t="n">
        <f aca="false">0.016708634-G179*(0.000042037+0.0000001267*G179)</f>
        <v>0.0167000229114341</v>
      </c>
      <c r="L179" s="5" t="n">
        <f aca="false">SIN(RADIANS(J179))*(1.914602-G179*(0.004817+0.000014*G179))+SIN(RADIANS(2*J179))*(0.019993-0.000101*G179)+SIN(RADIANS(3*J179))*0.000289</f>
        <v>0.4147479565395</v>
      </c>
      <c r="M179" s="5" t="n">
        <f aca="false">I179+L179</f>
        <v>90.9279366439737</v>
      </c>
      <c r="N179" s="5" t="n">
        <f aca="false">J179+L179</f>
        <v>7727.63854474165</v>
      </c>
      <c r="O179" s="5" t="n">
        <f aca="false">(1.000001018*(1-K179*K179))/(1+K179*COS(RADIANS(N179)))</f>
        <v>1.01630089942238</v>
      </c>
      <c r="P179" s="5" t="n">
        <f aca="false">M179-0.00569-0.00478*SIN(RADIANS(125.04-1934.136*G179))</f>
        <v>90.9174672530411</v>
      </c>
      <c r="Q179" s="5" t="n">
        <f aca="false">23+(26+((21.448-G179*(46.815+G179*(0.00059-G179*0.001813))))/60)/60</f>
        <v>23.4366289067192</v>
      </c>
      <c r="R179" s="5" t="n">
        <f aca="false">Q179+0.00256*COS(RADIANS(125.04-1934.136*G179))</f>
        <v>23.4366697725052</v>
      </c>
      <c r="S179" s="5" t="n">
        <f aca="false">DEGREES(ATAN2(COS(RADIANS(P179)),COS(RADIANS(R179))*SIN(RADIANS(P179))))</f>
        <v>90.9999479655455</v>
      </c>
      <c r="T179" s="5" t="n">
        <f aca="false">DEGREES(ASIN(SIN(RADIANS(R179))*SIN(RADIANS(P179))))</f>
        <v>23.4334855616744</v>
      </c>
      <c r="U179" s="5" t="n">
        <f aca="false">TAN(RADIANS(R179/2))*TAN(RADIANS(R179/2))</f>
        <v>0.0430246305160067</v>
      </c>
      <c r="V179" s="5" t="n">
        <f aca="false">4*DEGREES(U179*SIN(2*RADIANS(I179))-2*K179*SIN(RADIANS(J179))+4*K179*U179*SIN(RADIANS(J179))*COS(2*RADIANS(I179))-0.5*U179*U179*SIN(4*RADIANS(I179))-1.25*K179*K179*SIN(2*RADIANS(J179)))</f>
        <v>-1.9881975367631</v>
      </c>
      <c r="W179" s="5" t="n">
        <f aca="false">DEGREES(ACOS(COS(RADIANS(90.833))/(COS(RADIANS(dados!$B$4))*COS(RADIANS(T179)))-TAN(RADIANS(dados!$B$4))*TAN(RADIANS(T179))))</f>
        <v>76.5708091915424</v>
      </c>
      <c r="X179" s="21" t="n">
        <f aca="false">(720-4*dados!$B$5-V179+dados!$B$6*60)/1440</f>
        <v>0.518686248289419</v>
      </c>
      <c r="Y179" s="21" t="n">
        <f aca="false">X179-W179*4/1440</f>
        <v>0.305989556090683</v>
      </c>
      <c r="Z179" s="21" t="n">
        <f aca="false">X179+W179*4/1440</f>
        <v>0.731382940488137</v>
      </c>
      <c r="AA179" s="24" t="n">
        <f aca="false">8*W179</f>
        <v>612.56647353234</v>
      </c>
      <c r="AB179" s="5" t="n">
        <f aca="false">MOD(E179*1440+V179+4*dados!$B$5-60*dados!$B$6,1440)</f>
        <v>1041.09180246324</v>
      </c>
      <c r="AC179" s="5" t="n">
        <f aca="false">IF(AB179/4&lt;0,AB179/4+180,AB179/4-180)</f>
        <v>80.2729506158088</v>
      </c>
      <c r="AD179" s="5" t="n">
        <f aca="false">DEGREES(ACOS(SIN(RADIANS(dados!$B$4))*SIN(RADIANS(T179))+COS(RADIANS(dados!$B$4))*COS(RADIANS(T179))*COS(RADIANS(AC179))))</f>
        <v>93.7160575241769</v>
      </c>
      <c r="AE179" s="5" t="n">
        <f aca="false">90-AD179</f>
        <v>-3.71605752417686</v>
      </c>
      <c r="AF179" s="5" t="n">
        <f aca="false">IF(AE179&gt;85,0,IF(AE179&gt;5,58.1/TAN(RADIANS(AE179))-0.07/POWER(TAN(RADIANS(AE179)),3)+0.000086/POWER(TAN(RADIANS(AE179)),5),IF(AE179&gt;-0.575,1735+AE179*(-518.2+AE179*(103.4+AE179*(-12.79+AE179*0.711))),-20.772/TAN(RADIANS(AE179)))))/3600</f>
        <v>0.0888395740339547</v>
      </c>
      <c r="AG179" s="5" t="n">
        <f aca="false">AE179+AF179</f>
        <v>-3.62721795014291</v>
      </c>
      <c r="AH179" s="5" t="n">
        <f aca="false">IF(AC179&gt;0,MOD(DEGREES(ACOS(((SIN(RADIANS(dados!$B$4))*COS(RADIANS(AD179)))-SIN(RADIANS(T179)))/(COS(RADIANS(dados!$B$4))*SIN(RADIANS(AD179)))))+180,360),MOD(540-DEGREES(ACOS(((SIN(RADIANS(dados!$B$4))*COS(RADIANS(AD179)))-SIN(RADIANS(T179)))/(COS(RADIANS(dados!$B$4))*SIN(RADIANS(AD179))))),360))</f>
        <v>295.009559702501</v>
      </c>
      <c r="AI179" s="5" t="n">
        <f aca="false">TAN(RADIANS(AG179))</f>
        <v>-0.0633916047303591</v>
      </c>
      <c r="AJ179" s="5" t="n">
        <f aca="false">dados!$B$20/calculos!AI179</f>
        <v>-16.5787268702423</v>
      </c>
      <c r="AK179" s="5" t="n">
        <f aca="false">AJ179*COS(RADIANS(AG179-180))</f>
        <v>16.5455161595321</v>
      </c>
      <c r="AL179" s="5" t="n">
        <f aca="false">ABS(AK179)</f>
        <v>16.5455161595321</v>
      </c>
      <c r="AM179" s="5" t="n">
        <f aca="false">IF((E179&gt;Y179)*AND(E179&lt;Z179),AL179,0)</f>
        <v>0</v>
      </c>
      <c r="AN179" s="21" t="n">
        <f aca="false">E179</f>
        <v>0.741666666666667</v>
      </c>
    </row>
    <row r="180" customFormat="false" ht="15" hidden="false" customHeight="false" outlineLevel="0" collapsed="false">
      <c r="D180" s="20" t="n">
        <f aca="false">dados!$B$7</f>
        <v>44003</v>
      </c>
      <c r="E180" s="21" t="n">
        <f aca="false">E179+0.1/24</f>
        <v>0.745833333333333</v>
      </c>
      <c r="F180" s="22" t="n">
        <f aca="false">D180+2415018.5+E180-dados!$B$6/24</f>
        <v>2459022.37083333</v>
      </c>
      <c r="G180" s="23" t="n">
        <f aca="false">(F180-2451545)/36525</f>
        <v>0.204719256217197</v>
      </c>
      <c r="I180" s="5" t="n">
        <f aca="false">MOD(280.46646+G180*(36000.76983 + G180*0.0003032),360)</f>
        <v>90.5172955512053</v>
      </c>
      <c r="J180" s="5" t="n">
        <f aca="false">357.52911+G180*(35999.05029 - 0.0001537*G180)</f>
        <v>7727.2279034527</v>
      </c>
      <c r="K180" s="5" t="n">
        <f aca="false">0.016708634-G180*(0.000042037+0.0000001267*G180)</f>
        <v>0.0167000229066327</v>
      </c>
      <c r="L180" s="5" t="n">
        <f aca="false">SIN(RADIANS(J180))*(1.914602-G180*(0.004817+0.000014*G180))+SIN(RADIANS(2*J180))*(0.019993-0.000101*G180)+SIN(RADIANS(3*J180))*0.000289</f>
        <v>0.414616727400721</v>
      </c>
      <c r="M180" s="5" t="n">
        <f aca="false">I180+L180</f>
        <v>90.931912278606</v>
      </c>
      <c r="N180" s="5" t="n">
        <f aca="false">J180+L180</f>
        <v>7727.6425201801</v>
      </c>
      <c r="O180" s="5" t="n">
        <f aca="false">(1.000001018*(1-K180*K180))/(1+K180*COS(RADIANS(N180)))</f>
        <v>1.01630115565872</v>
      </c>
      <c r="P180" s="5" t="n">
        <f aca="false">M180-0.00569-0.00478*SIN(RADIANS(125.04-1934.136*G180))</f>
        <v>90.9214428879673</v>
      </c>
      <c r="Q180" s="5" t="n">
        <f aca="false">23+(26+((21.448-G180*(46.815+G180*(0.00059-G180*0.001813))))/60)/60</f>
        <v>23.4366289052357</v>
      </c>
      <c r="R180" s="5" t="n">
        <f aca="false">Q180+0.00256*COS(RADIANS(125.04-1934.136*G180))</f>
        <v>23.4366697808787</v>
      </c>
      <c r="S180" s="5" t="n">
        <f aca="false">DEGREES(ATAN2(COS(RADIANS(P180)),COS(RADIANS(R180))*SIN(RADIANS(P180))))</f>
        <v>91.0042808717989</v>
      </c>
      <c r="T180" s="5" t="n">
        <f aca="false">DEGREES(ASIN(SIN(RADIANS(R180))*SIN(RADIANS(P180))))</f>
        <v>23.4334579150864</v>
      </c>
      <c r="U180" s="5" t="n">
        <f aca="false">TAN(RADIANS(R180/2))*TAN(RADIANS(R180/2))</f>
        <v>0.0430246305476252</v>
      </c>
      <c r="V180" s="5" t="n">
        <f aca="false">4*DEGREES(U180*SIN(2*RADIANS(I180))-2*K180*SIN(RADIANS(J180))+4*K180*U180*SIN(RADIANS(J180))*COS(2*RADIANS(I180))-0.5*U180*U180*SIN(4*RADIANS(I180))-1.25*K180*K180*SIN(2*RADIANS(J180)))</f>
        <v>-1.98910050793526</v>
      </c>
      <c r="W180" s="5" t="n">
        <f aca="false">DEGREES(ACOS(COS(RADIANS(90.833))/(COS(RADIANS(dados!$B$4))*COS(RADIANS(T180)))-TAN(RADIANS(dados!$B$4))*TAN(RADIANS(T180))))</f>
        <v>76.5708284830426</v>
      </c>
      <c r="X180" s="21" t="n">
        <f aca="false">(720-4*dados!$B$5-V180+dados!$B$6*60)/1440</f>
        <v>0.518686875352733</v>
      </c>
      <c r="Y180" s="21" t="n">
        <f aca="false">X180-W180*4/1440</f>
        <v>0.305990129566493</v>
      </c>
      <c r="Z180" s="21" t="n">
        <f aca="false">X180+W180*4/1440</f>
        <v>0.731383621138958</v>
      </c>
      <c r="AA180" s="24" t="n">
        <f aca="false">8*W180</f>
        <v>612.566627864341</v>
      </c>
      <c r="AB180" s="5" t="n">
        <f aca="false">MOD(E180*1440+V180+4*dados!$B$5-60*dados!$B$6,1440)</f>
        <v>1047.09089949206</v>
      </c>
      <c r="AC180" s="5" t="n">
        <f aca="false">IF(AB180/4&lt;0,AB180/4+180,AB180/4-180)</f>
        <v>81.7727248730157</v>
      </c>
      <c r="AD180" s="5" t="n">
        <f aca="false">DEGREES(ACOS(SIN(RADIANS(dados!$B$4))*SIN(RADIANS(T180))+COS(RADIANS(dados!$B$4))*COS(RADIANS(T180))*COS(RADIANS(AC180))))</f>
        <v>94.8961251483157</v>
      </c>
      <c r="AE180" s="5" t="n">
        <f aca="false">90-AD180</f>
        <v>-4.8961251483157</v>
      </c>
      <c r="AF180" s="5" t="n">
        <f aca="false">IF(AE180&gt;85,0,IF(AE180&gt;5,58.1/TAN(RADIANS(AE180))-0.07/POWER(TAN(RADIANS(AE180)),3)+0.000086/POWER(TAN(RADIANS(AE180)),5),IF(AE180&gt;-0.575,1735+AE180*(-518.2+AE180*(103.4+AE180*(-12.79+AE180*0.711))),-20.772/TAN(RADIANS(AE180)))))/3600</f>
        <v>0.0673576635245421</v>
      </c>
      <c r="AG180" s="5" t="n">
        <f aca="false">AE180+AF180</f>
        <v>-4.82876748479116</v>
      </c>
      <c r="AH180" s="5" t="n">
        <f aca="false">IF(AC180&gt;0,MOD(DEGREES(ACOS(((SIN(RADIANS(dados!$B$4))*COS(RADIANS(AD180)))-SIN(RADIANS(T180)))/(COS(RADIANS(dados!$B$4))*SIN(RADIANS(AD180)))))+180,360),MOD(540-DEGREES(ACOS(((SIN(RADIANS(dados!$B$4))*COS(RADIANS(AD180)))-SIN(RADIANS(T180)))/(COS(RADIANS(dados!$B$4))*SIN(RADIANS(AD180))))),360))</f>
        <v>294.29972258713</v>
      </c>
      <c r="AI180" s="5" t="n">
        <f aca="false">TAN(RADIANS(AG180))</f>
        <v>-0.0844779952539384</v>
      </c>
      <c r="AJ180" s="5" t="n">
        <f aca="false">dados!$B$20/calculos!AI180</f>
        <v>-12.4405426233406</v>
      </c>
      <c r="AK180" s="5" t="n">
        <f aca="false">AJ180*COS(RADIANS(AG180-180))</f>
        <v>12.3963876549996</v>
      </c>
      <c r="AL180" s="5" t="n">
        <f aca="false">ABS(AK180)</f>
        <v>12.3963876549996</v>
      </c>
      <c r="AM180" s="5" t="n">
        <f aca="false">IF((E180&gt;Y180)*AND(E180&lt;Z180),AL180,0)</f>
        <v>0</v>
      </c>
      <c r="AN180" s="21" t="n">
        <f aca="false">E180</f>
        <v>0.745833333333333</v>
      </c>
    </row>
    <row r="181" customFormat="false" ht="15" hidden="false" customHeight="false" outlineLevel="0" collapsed="false">
      <c r="D181" s="20" t="n">
        <f aca="false">dados!$B$7</f>
        <v>44003</v>
      </c>
      <c r="E181" s="21" t="n">
        <f aca="false">E180+0.1/24</f>
        <v>0.75</v>
      </c>
      <c r="F181" s="22" t="n">
        <f aca="false">D181+2415018.5+E181-dados!$B$6/24</f>
        <v>2459022.375</v>
      </c>
      <c r="G181" s="23" t="n">
        <f aca="false">(F181-2451545)/36525</f>
        <v>0.204719370294319</v>
      </c>
      <c r="I181" s="5" t="n">
        <f aca="false">MOD(280.46646+G181*(36000.76983 + G181*0.0003032),360)</f>
        <v>90.5214024154338</v>
      </c>
      <c r="J181" s="5" t="n">
        <f aca="false">357.52911+G181*(35999.05029 - 0.0001537*G181)</f>
        <v>7727.23201012075</v>
      </c>
      <c r="K181" s="5" t="n">
        <f aca="false">0.016708634-G181*(0.000042037+0.0000001267*G181)</f>
        <v>0.0167000229018313</v>
      </c>
      <c r="L181" s="5" t="n">
        <f aca="false">SIN(RADIANS(J181))*(1.914602-G181*(0.004817+0.000014*G181))+SIN(RADIANS(2*J181))*(0.019993-0.000101*G181)+SIN(RADIANS(3*J181))*0.000289</f>
        <v>0.414485496242702</v>
      </c>
      <c r="M181" s="5" t="n">
        <f aca="false">I181+L181</f>
        <v>90.9358879116766</v>
      </c>
      <c r="N181" s="5" t="n">
        <f aca="false">J181+L181</f>
        <v>7727.64649561699</v>
      </c>
      <c r="O181" s="5" t="n">
        <f aca="false">(1.000001018*(1-K181*K181))/(1+K181*COS(RADIANS(N181)))</f>
        <v>1.01630141181395</v>
      </c>
      <c r="P181" s="5" t="n">
        <f aca="false">M181-0.00569-0.00478*SIN(RADIANS(125.04-1934.136*G181))</f>
        <v>90.9254185213318</v>
      </c>
      <c r="Q181" s="5" t="n">
        <f aca="false">23+(26+((21.448-G181*(46.815+G181*(0.00059-G181*0.001813))))/60)/60</f>
        <v>23.4366289037522</v>
      </c>
      <c r="R181" s="5" t="n">
        <f aca="false">Q181+0.00256*COS(RADIANS(125.04-1934.136*G181))</f>
        <v>23.4366697892523</v>
      </c>
      <c r="S181" s="5" t="n">
        <f aca="false">DEGREES(ATAN2(COS(RADIANS(P181)),COS(RADIANS(R181))*SIN(RADIANS(P181))))</f>
        <v>91.008613774534</v>
      </c>
      <c r="T181" s="5" t="n">
        <f aca="false">DEGREES(ASIN(SIN(RADIANS(R181))*SIN(RADIANS(P181))))</f>
        <v>23.433430148948</v>
      </c>
      <c r="U181" s="5" t="n">
        <f aca="false">TAN(RADIANS(R181/2))*TAN(RADIANS(R181/2))</f>
        <v>0.0430246305792438</v>
      </c>
      <c r="V181" s="5" t="n">
        <f aca="false">4*DEGREES(U181*SIN(2*RADIANS(I181))-2*K181*SIN(RADIANS(J181))+4*K181*U181*SIN(RADIANS(J181))*COS(2*RADIANS(I181))-0.5*U181*U181*SIN(4*RADIANS(I181))-1.25*K181*K181*SIN(2*RADIANS(J181)))</f>
        <v>-1.99000346343434</v>
      </c>
      <c r="W181" s="5" t="n">
        <f aca="false">DEGREES(ACOS(COS(RADIANS(90.833))/(COS(RADIANS(dados!$B$4))*COS(RADIANS(T181)))-TAN(RADIANS(dados!$B$4))*TAN(RADIANS(T181))))</f>
        <v>76.5708478579543</v>
      </c>
      <c r="X181" s="21" t="n">
        <f aca="false">(720-4*dados!$B$5-V181+dados!$B$6*60)/1440</f>
        <v>0.518687502405163</v>
      </c>
      <c r="Y181" s="21" t="n">
        <f aca="false">X181-W181*4/1440</f>
        <v>0.305990702799734</v>
      </c>
      <c r="Z181" s="21" t="n">
        <f aca="false">X181+W181*4/1440</f>
        <v>0.73138430201059</v>
      </c>
      <c r="AA181" s="24" t="n">
        <f aca="false">8*W181</f>
        <v>612.566782863634</v>
      </c>
      <c r="AB181" s="5" t="n">
        <f aca="false">MOD(E181*1440+V181+4*dados!$B$5-60*dados!$B$6,1440)</f>
        <v>1053.08999653656</v>
      </c>
      <c r="AC181" s="5" t="n">
        <f aca="false">IF(AB181/4&lt;0,AB181/4+180,AB181/4-180)</f>
        <v>83.2724991341408</v>
      </c>
      <c r="AD181" s="5" t="n">
        <f aca="false">DEGREES(ACOS(SIN(RADIANS(dados!$B$4))*SIN(RADIANS(T181))+COS(RADIANS(dados!$B$4))*COS(RADIANS(T181))*COS(RADIANS(AC181))))</f>
        <v>96.0827668233908</v>
      </c>
      <c r="AE181" s="5" t="n">
        <f aca="false">90-AD181</f>
        <v>-6.08276682339084</v>
      </c>
      <c r="AF181" s="5" t="n">
        <f aca="false">IF(AE181&gt;85,0,IF(AE181&gt;5,58.1/TAN(RADIANS(AE181))-0.07/POWER(TAN(RADIANS(AE181)),3)+0.000086/POWER(TAN(RADIANS(AE181)),5),IF(AE181&gt;-0.575,1735+AE181*(-518.2+AE181*(103.4+AE181*(-12.79+AE181*0.711))),-20.772/TAN(RADIANS(AE181)))))/3600</f>
        <v>0.0541453727997671</v>
      </c>
      <c r="AG181" s="5" t="n">
        <f aca="false">AE181+AF181</f>
        <v>-6.02862145059107</v>
      </c>
      <c r="AH181" s="5" t="n">
        <f aca="false">IF(AC181&gt;0,MOD(DEGREES(ACOS(((SIN(RADIANS(dados!$B$4))*COS(RADIANS(AD181)))-SIN(RADIANS(T181)))/(COS(RADIANS(dados!$B$4))*SIN(RADIANS(AD181)))))+180,360),MOD(540-DEGREES(ACOS(((SIN(RADIANS(dados!$B$4))*COS(RADIANS(AD181)))-SIN(RADIANS(T181)))/(COS(RADIANS(dados!$B$4))*SIN(RADIANS(AD181))))),360))</f>
        <v>293.59975576931</v>
      </c>
      <c r="AI181" s="5" t="n">
        <f aca="false">TAN(RADIANS(AG181))</f>
        <v>-0.105609318728447</v>
      </c>
      <c r="AJ181" s="5" t="n">
        <f aca="false">dados!$B$20/calculos!AI181</f>
        <v>-9.95131976367821</v>
      </c>
      <c r="AK181" s="5" t="n">
        <f aca="false">AJ181*COS(RADIANS(AG181-180))</f>
        <v>9.8962845399102</v>
      </c>
      <c r="AL181" s="5" t="n">
        <f aca="false">ABS(AK181)</f>
        <v>9.8962845399102</v>
      </c>
      <c r="AM181" s="5" t="n">
        <f aca="false">IF((E181&gt;Y181)*AND(E181&lt;Z181),AL181,0)</f>
        <v>0</v>
      </c>
      <c r="AN181" s="21" t="n">
        <f aca="false">E181</f>
        <v>0.75</v>
      </c>
    </row>
    <row r="182" customFormat="false" ht="15" hidden="false" customHeight="false" outlineLevel="0" collapsed="false">
      <c r="D182" s="20" t="n">
        <f aca="false">dados!$B$7</f>
        <v>44003</v>
      </c>
      <c r="E182" s="21" t="n">
        <f aca="false">E181+0.1/24</f>
        <v>0.754166666666667</v>
      </c>
      <c r="F182" s="22" t="n">
        <f aca="false">D182+2415018.5+E182-dados!$B$6/24</f>
        <v>2459022.37916667</v>
      </c>
      <c r="G182" s="23" t="n">
        <f aca="false">(F182-2451545)/36525</f>
        <v>0.204719484371441</v>
      </c>
      <c r="I182" s="5" t="n">
        <f aca="false">MOD(280.46646+G182*(36000.76983 + G182*0.0003032),360)</f>
        <v>90.5255092796633</v>
      </c>
      <c r="J182" s="5" t="n">
        <f aca="false">357.52911+G182*(35999.05029 - 0.0001537*G182)</f>
        <v>7727.2361167888</v>
      </c>
      <c r="K182" s="5" t="n">
        <f aca="false">0.016708634-G182*(0.000042037+0.0000001267*G182)</f>
        <v>0.01670002289703</v>
      </c>
      <c r="L182" s="5" t="n">
        <f aca="false">SIN(RADIANS(J182))*(1.914602-G182*(0.004817+0.000014*G182))+SIN(RADIANS(2*J182))*(0.019993-0.000101*G182)+SIN(RADIANS(3*J182))*0.000289</f>
        <v>0.414354263080859</v>
      </c>
      <c r="M182" s="5" t="n">
        <f aca="false">I182+L182</f>
        <v>90.9398635427442</v>
      </c>
      <c r="N182" s="5" t="n">
        <f aca="false">J182+L182</f>
        <v>7727.65047105188</v>
      </c>
      <c r="O182" s="5" t="n">
        <f aca="false">(1.000001018*(1-K182*K182))/(1+K182*COS(RADIANS(N182)))</f>
        <v>1.01630166788805</v>
      </c>
      <c r="P182" s="5" t="n">
        <f aca="false">M182-0.00569-0.00478*SIN(RADIANS(125.04-1934.136*G182))</f>
        <v>90.9293941526934</v>
      </c>
      <c r="Q182" s="5" t="n">
        <f aca="false">23+(26+((21.448-G182*(46.815+G182*(0.00059-G182*0.001813))))/60)/60</f>
        <v>23.4366289022687</v>
      </c>
      <c r="R182" s="5" t="n">
        <f aca="false">Q182+0.00256*COS(RADIANS(125.04-1934.136*G182))</f>
        <v>23.4366697976259</v>
      </c>
      <c r="S182" s="5" t="n">
        <f aca="false">DEGREES(ATAN2(COS(RADIANS(P182)),COS(RADIANS(R182))*SIN(RADIANS(P182))))</f>
        <v>91.0129466732622</v>
      </c>
      <c r="T182" s="5" t="n">
        <f aca="false">DEGREES(ASIN(SIN(RADIANS(R182))*SIN(RADIANS(P182))))</f>
        <v>23.4334022632629</v>
      </c>
      <c r="U182" s="5" t="n">
        <f aca="false">TAN(RADIANS(R182/2))*TAN(RADIANS(R182/2))</f>
        <v>0.0430246306108623</v>
      </c>
      <c r="V182" s="5" t="n">
        <f aca="false">4*DEGREES(U182*SIN(2*RADIANS(I182))-2*K182*SIN(RADIANS(J182))+4*K182*U182*SIN(RADIANS(J182))*COS(2*RADIANS(I182))-0.5*U182*U182*SIN(4*RADIANS(I182))-1.25*K182*K182*SIN(2*RADIANS(J182)))</f>
        <v>-1.99090640313236</v>
      </c>
      <c r="W182" s="5" t="n">
        <f aca="false">DEGREES(ACOS(COS(RADIANS(90.833))/(COS(RADIANS(dados!$B$4))*COS(RADIANS(T182)))-TAN(RADIANS(dados!$B$4))*TAN(RADIANS(T182))))</f>
        <v>76.5708673162749</v>
      </c>
      <c r="X182" s="21" t="n">
        <f aca="false">(720-4*dados!$B$5-V182+dados!$B$6*60)/1440</f>
        <v>0.51868812944662</v>
      </c>
      <c r="Y182" s="21" t="n">
        <f aca="false">X182-W182*4/1440</f>
        <v>0.305991275790289</v>
      </c>
      <c r="Z182" s="21" t="n">
        <f aca="false">X182+W182*4/1440</f>
        <v>0.731384983102928</v>
      </c>
      <c r="AA182" s="24" t="n">
        <f aca="false">8*W182</f>
        <v>612.566938530199</v>
      </c>
      <c r="AB182" s="5" t="n">
        <f aca="false">MOD(E182*1440+V182+4*dados!$B$5-60*dados!$B$6,1440)</f>
        <v>1059.08909359687</v>
      </c>
      <c r="AC182" s="5" t="n">
        <f aca="false">IF(AB182/4&lt;0,AB182/4+180,AB182/4-180)</f>
        <v>84.7722733992164</v>
      </c>
      <c r="AD182" s="5" t="n">
        <f aca="false">DEGREES(ACOS(SIN(RADIANS(dados!$B$4))*SIN(RADIANS(T182))+COS(RADIANS(dados!$B$4))*COS(RADIANS(T182))*COS(RADIANS(AC182))))</f>
        <v>97.2757168541263</v>
      </c>
      <c r="AE182" s="5" t="n">
        <f aca="false">90-AD182</f>
        <v>-7.27571685412627</v>
      </c>
      <c r="AF182" s="5" t="n">
        <f aca="false">IF(AE182&gt;85,0,IF(AE182&gt;5,58.1/TAN(RADIANS(AE182))-0.07/POWER(TAN(RADIANS(AE182)),3)+0.000086/POWER(TAN(RADIANS(AE182)),5),IF(AE182&gt;-0.575,1735+AE182*(-518.2+AE182*(103.4+AE182*(-12.79+AE182*0.711))),-20.772/TAN(RADIANS(AE182)))))/3600</f>
        <v>0.0451938629840697</v>
      </c>
      <c r="AG182" s="5" t="n">
        <f aca="false">AE182+AF182</f>
        <v>-7.2305229911422</v>
      </c>
      <c r="AH182" s="5" t="n">
        <f aca="false">IF(AC182&gt;0,MOD(DEGREES(ACOS(((SIN(RADIANS(dados!$B$4))*COS(RADIANS(AD182)))-SIN(RADIANS(T182)))/(COS(RADIANS(dados!$B$4))*SIN(RADIANS(AD182)))))+180,360),MOD(540-DEGREES(ACOS(((SIN(RADIANS(dados!$B$4))*COS(RADIANS(AD182)))-SIN(RADIANS(T182)))/(COS(RADIANS(dados!$B$4))*SIN(RADIANS(AD182))))),360))</f>
        <v>292.909168355442</v>
      </c>
      <c r="AI182" s="5" t="n">
        <f aca="false">TAN(RADIANS(AG182))</f>
        <v>-0.126870643461795</v>
      </c>
      <c r="AJ182" s="5" t="n">
        <f aca="false">dados!$B$20/calculos!AI182</f>
        <v>-8.28365074862619</v>
      </c>
      <c r="AK182" s="5" t="n">
        <f aca="false">AJ182*COS(RADIANS(AG182-180))</f>
        <v>8.21777743635365</v>
      </c>
      <c r="AL182" s="5" t="n">
        <f aca="false">ABS(AK182)</f>
        <v>8.21777743635365</v>
      </c>
      <c r="AM182" s="5" t="n">
        <f aca="false">IF((E182&gt;Y182)*AND(E182&lt;Z182),AL182,0)</f>
        <v>0</v>
      </c>
      <c r="AN182" s="21" t="n">
        <f aca="false">E182</f>
        <v>0.754166666666667</v>
      </c>
    </row>
    <row r="183" customFormat="false" ht="15" hidden="false" customHeight="false" outlineLevel="0" collapsed="false">
      <c r="D183" s="20" t="n">
        <f aca="false">dados!$B$7</f>
        <v>44003</v>
      </c>
      <c r="E183" s="21" t="n">
        <f aca="false">E182+0.1/24</f>
        <v>0.758333333333333</v>
      </c>
      <c r="F183" s="22" t="n">
        <f aca="false">D183+2415018.5+E183-dados!$B$6/24</f>
        <v>2459022.38333333</v>
      </c>
      <c r="G183" s="23" t="n">
        <f aca="false">(F183-2451545)/36525</f>
        <v>0.20471959844855</v>
      </c>
      <c r="I183" s="5" t="n">
        <f aca="false">MOD(280.46646+G183*(36000.76983 + G183*0.0003032),360)</f>
        <v>90.5296161434326</v>
      </c>
      <c r="J183" s="5" t="n">
        <f aca="false">357.52911+G183*(35999.05029 - 0.0001537*G183)</f>
        <v>7727.24022345639</v>
      </c>
      <c r="K183" s="5" t="n">
        <f aca="false">0.016708634-G183*(0.000042037+0.0000001267*G183)</f>
        <v>0.0167000228922286</v>
      </c>
      <c r="L183" s="5" t="n">
        <f aca="false">SIN(RADIANS(J183))*(1.914602-G183*(0.004817+0.000014*G183))+SIN(RADIANS(2*J183))*(0.019993-0.000101*G183)+SIN(RADIANS(3*J183))*0.000289</f>
        <v>0.414223027930345</v>
      </c>
      <c r="M183" s="5" t="n">
        <f aca="false">I183+L183</f>
        <v>90.9438391713629</v>
      </c>
      <c r="N183" s="5" t="n">
        <f aca="false">J183+L183</f>
        <v>7727.65444648432</v>
      </c>
      <c r="O183" s="5" t="n">
        <f aca="false">(1.000001018*(1-K183*K183))/(1+K183*COS(RADIANS(N183)))</f>
        <v>1.01630192388097</v>
      </c>
      <c r="P183" s="5" t="n">
        <f aca="false">M183-0.00569-0.00478*SIN(RADIANS(125.04-1934.136*G183))</f>
        <v>90.9333697816063</v>
      </c>
      <c r="Q183" s="5" t="n">
        <f aca="false">23+(26+((21.448-G183*(46.815+G183*(0.00059-G183*0.001813))))/60)/60</f>
        <v>23.4366289007852</v>
      </c>
      <c r="R183" s="5" t="n">
        <f aca="false">Q183+0.00256*COS(RADIANS(125.04-1934.136*G183))</f>
        <v>23.4366698059995</v>
      </c>
      <c r="S183" s="5" t="n">
        <f aca="false">DEGREES(ATAN2(COS(RADIANS(P183)),COS(RADIANS(R183))*SIN(RADIANS(P183))))</f>
        <v>91.0172795674895</v>
      </c>
      <c r="T183" s="5" t="n">
        <f aca="false">DEGREES(ASIN(SIN(RADIANS(R183))*SIN(RADIANS(P183))))</f>
        <v>23.4333742580344</v>
      </c>
      <c r="U183" s="5" t="n">
        <f aca="false">TAN(RADIANS(R183/2))*TAN(RADIANS(R183/2))</f>
        <v>0.0430246306424809</v>
      </c>
      <c r="V183" s="5" t="n">
        <f aca="false">4*DEGREES(U183*SIN(2*RADIANS(I183))-2*K183*SIN(RADIANS(J183))+4*K183*U183*SIN(RADIANS(J183))*COS(2*RADIANS(I183))-0.5*U183*U183*SIN(4*RADIANS(I183))-1.25*K183*K183*SIN(2*RADIANS(J183)))</f>
        <v>-1.9918093268986</v>
      </c>
      <c r="W183" s="5" t="n">
        <f aca="false">DEGREES(ACOS(COS(RADIANS(90.833))/(COS(RADIANS(dados!$B$4))*COS(RADIANS(T183)))-TAN(RADIANS(dados!$B$4))*TAN(RADIANS(T183))))</f>
        <v>76.570886858002</v>
      </c>
      <c r="X183" s="21" t="n">
        <f aca="false">(720-4*dados!$B$5-V183+dados!$B$6*60)/1440</f>
        <v>0.518688756477013</v>
      </c>
      <c r="Y183" s="21" t="n">
        <f aca="false">X183-W183*4/1440</f>
        <v>0.305991848538113</v>
      </c>
      <c r="Z183" s="21" t="n">
        <f aca="false">X183+W183*4/1440</f>
        <v>0.731385664415903</v>
      </c>
      <c r="AA183" s="24" t="n">
        <f aca="false">8*W183</f>
        <v>612.567094864016</v>
      </c>
      <c r="AB183" s="5" t="n">
        <f aca="false">MOD(E183*1440+V183+4*dados!$B$5-60*dados!$B$6,1440)</f>
        <v>1065.0881906731</v>
      </c>
      <c r="AC183" s="5" t="n">
        <f aca="false">IF(AB183/4&lt;0,AB183/4+180,AB183/4-180)</f>
        <v>86.2720476682748</v>
      </c>
      <c r="AD183" s="5" t="n">
        <f aca="false">DEGREES(ACOS(SIN(RADIANS(dados!$B$4))*SIN(RADIANS(T183))+COS(RADIANS(dados!$B$4))*COS(RADIANS(T183))*COS(RADIANS(AC183))))</f>
        <v>98.4747201335131</v>
      </c>
      <c r="AE183" s="5" t="n">
        <f aca="false">90-AD183</f>
        <v>-8.47472013351309</v>
      </c>
      <c r="AF183" s="5" t="n">
        <f aca="false">IF(AE183&gt;85,0,IF(AE183&gt;5,58.1/TAN(RADIANS(AE183))-0.07/POWER(TAN(RADIANS(AE183)),3)+0.000086/POWER(TAN(RADIANS(AE183)),5),IF(AE183&gt;-0.575,1735+AE183*(-518.2+AE183*(103.4+AE183*(-12.79+AE183*0.711))),-20.772/TAN(RADIANS(AE183)))))/3600</f>
        <v>0.0387248427895172</v>
      </c>
      <c r="AG183" s="5" t="n">
        <f aca="false">AE183+AF183</f>
        <v>-8.43599529072357</v>
      </c>
      <c r="AH183" s="5" t="n">
        <f aca="false">IF(AC183&gt;0,MOD(DEGREES(ACOS(((SIN(RADIANS(dados!$B$4))*COS(RADIANS(AD183)))-SIN(RADIANS(T183)))/(COS(RADIANS(dados!$B$4))*SIN(RADIANS(AD183)))))+180,360),MOD(540-DEGREES(ACOS(((SIN(RADIANS(dados!$B$4))*COS(RADIANS(AD183)))-SIN(RADIANS(T183)))/(COS(RADIANS(dados!$B$4))*SIN(RADIANS(AD183))))),360))</f>
        <v>292.227475636294</v>
      </c>
      <c r="AI183" s="5" t="n">
        <f aca="false">TAN(RADIANS(AG183))</f>
        <v>-0.148309147651225</v>
      </c>
      <c r="AJ183" s="5" t="n">
        <f aca="false">dados!$B$20/calculos!AI183</f>
        <v>-7.08622574760178</v>
      </c>
      <c r="AK183" s="5" t="n">
        <f aca="false">AJ183*COS(RADIANS(AG183-180))</f>
        <v>7.00955535786985</v>
      </c>
      <c r="AL183" s="5" t="n">
        <f aca="false">ABS(AK183)</f>
        <v>7.00955535786985</v>
      </c>
      <c r="AM183" s="5" t="n">
        <f aca="false">IF((E183&gt;Y183)*AND(E183&lt;Z183),AL183,0)</f>
        <v>0</v>
      </c>
      <c r="AN183" s="21" t="n">
        <f aca="false">E183</f>
        <v>0.758333333333333</v>
      </c>
    </row>
    <row r="184" customFormat="false" ht="15" hidden="false" customHeight="false" outlineLevel="0" collapsed="false">
      <c r="D184" s="20" t="n">
        <f aca="false">dados!$B$7</f>
        <v>44003</v>
      </c>
      <c r="E184" s="21" t="n">
        <f aca="false">E183+0.1/24</f>
        <v>0.7625</v>
      </c>
      <c r="F184" s="22" t="n">
        <f aca="false">D184+2415018.5+E184-dados!$B$6/24</f>
        <v>2459022.3875</v>
      </c>
      <c r="G184" s="23" t="n">
        <f aca="false">(F184-2451545)/36525</f>
        <v>0.204719712525672</v>
      </c>
      <c r="I184" s="5" t="n">
        <f aca="false">MOD(280.46646+G184*(36000.76983 + G184*0.0003032),360)</f>
        <v>90.5337230076621</v>
      </c>
      <c r="J184" s="5" t="n">
        <f aca="false">357.52911+G184*(35999.05029 - 0.0001537*G184)</f>
        <v>7727.24433012444</v>
      </c>
      <c r="K184" s="5" t="n">
        <f aca="false">0.016708634-G184*(0.000042037+0.0000001267*G184)</f>
        <v>0.0167000228874272</v>
      </c>
      <c r="L184" s="5" t="n">
        <f aca="false">SIN(RADIANS(J184))*(1.914602-G184*(0.004817+0.000014*G184))+SIN(RADIANS(2*J184))*(0.019993-0.000101*G184)+SIN(RADIANS(3*J184))*0.000289</f>
        <v>0.414091790762448</v>
      </c>
      <c r="M184" s="5" t="n">
        <f aca="false">I184+L184</f>
        <v>90.9478147984245</v>
      </c>
      <c r="N184" s="5" t="n">
        <f aca="false">J184+L184</f>
        <v>7727.6584219152</v>
      </c>
      <c r="O184" s="5" t="n">
        <f aca="false">(1.000001018*(1-K184*K184))/(1+K184*COS(RADIANS(N184)))</f>
        <v>1.01630217979278</v>
      </c>
      <c r="P184" s="5" t="n">
        <f aca="false">M184-0.00569-0.00478*SIN(RADIANS(125.04-1934.136*G184))</f>
        <v>90.937345408962</v>
      </c>
      <c r="Q184" s="5" t="n">
        <f aca="false">23+(26+((21.448-G184*(46.815+G184*(0.00059-G184*0.001813))))/60)/60</f>
        <v>23.4366288993018</v>
      </c>
      <c r="R184" s="5" t="n">
        <f aca="false">Q184+0.00256*COS(RADIANS(125.04-1934.136*G184))</f>
        <v>23.4366698143731</v>
      </c>
      <c r="S184" s="5" t="n">
        <f aca="false">DEGREES(ATAN2(COS(RADIANS(P184)),COS(RADIANS(R184))*SIN(RADIANS(P184))))</f>
        <v>91.02161245818</v>
      </c>
      <c r="T184" s="5" t="n">
        <f aca="false">DEGREES(ASIN(SIN(RADIANS(R184))*SIN(RADIANS(P184))))</f>
        <v>23.4333461332567</v>
      </c>
      <c r="U184" s="5" t="n">
        <f aca="false">TAN(RADIANS(R184/2))*TAN(RADIANS(R184/2))</f>
        <v>0.0430246306740994</v>
      </c>
      <c r="V184" s="5" t="n">
        <f aca="false">4*DEGREES(U184*SIN(2*RADIANS(I184))-2*K184*SIN(RADIANS(J184))+4*K184*U184*SIN(RADIANS(J184))*COS(2*RADIANS(I184))-0.5*U184*U184*SIN(4*RADIANS(I184))-1.25*K184*K184*SIN(2*RADIANS(J184)))</f>
        <v>-1.99271223490725</v>
      </c>
      <c r="W184" s="5" t="n">
        <f aca="false">DEGREES(ACOS(COS(RADIANS(90.833))/(COS(RADIANS(dados!$B$4))*COS(RADIANS(T184)))-TAN(RADIANS(dados!$B$4))*TAN(RADIANS(T184))))</f>
        <v>76.5709064831394</v>
      </c>
      <c r="X184" s="21" t="n">
        <f aca="false">(720-4*dados!$B$5-V184+dados!$B$6*60)/1440</f>
        <v>0.518689383496463</v>
      </c>
      <c r="Y184" s="21" t="n">
        <f aca="false">X184-W184*4/1440</f>
        <v>0.305992421043287</v>
      </c>
      <c r="Z184" s="21" t="n">
        <f aca="false">X184+W184*4/1440</f>
        <v>0.731386345949618</v>
      </c>
      <c r="AA184" s="24" t="n">
        <f aca="false">8*W184</f>
        <v>612.567251865116</v>
      </c>
      <c r="AB184" s="5" t="n">
        <f aca="false">MOD(E184*1440+V184+4*dados!$B$5-60*dados!$B$6,1440)</f>
        <v>1071.08728776509</v>
      </c>
      <c r="AC184" s="5" t="n">
        <f aca="false">IF(AB184/4&lt;0,AB184/4+180,AB184/4-180)</f>
        <v>87.7718219412727</v>
      </c>
      <c r="AD184" s="5" t="n">
        <f aca="false">DEGREES(ACOS(SIN(RADIANS(dados!$B$4))*SIN(RADIANS(T184))+COS(RADIANS(dados!$B$4))*COS(RADIANS(T184))*COS(RADIANS(AC184))))</f>
        <v>99.6795316092191</v>
      </c>
      <c r="AE184" s="5" t="n">
        <f aca="false">90-AD184</f>
        <v>-9.67953160921911</v>
      </c>
      <c r="AF184" s="5" t="n">
        <f aca="false">IF(AE184&gt;85,0,IF(AE184&gt;5,58.1/TAN(RADIANS(AE184))-0.07/POWER(TAN(RADIANS(AE184)),3)+0.000086/POWER(TAN(RADIANS(AE184)),5),IF(AE184&gt;-0.575,1735+AE184*(-518.2+AE184*(103.4+AE184*(-12.79+AE184*0.711))),-20.772/TAN(RADIANS(AE184)))))/3600</f>
        <v>0.0338286516178398</v>
      </c>
      <c r="AG184" s="5" t="n">
        <f aca="false">AE184+AF184</f>
        <v>-9.64570295760127</v>
      </c>
      <c r="AH184" s="5" t="n">
        <f aca="false">IF(AC184&gt;0,MOD(DEGREES(ACOS(((SIN(RADIANS(dados!$B$4))*COS(RADIANS(AD184)))-SIN(RADIANS(T184)))/(COS(RADIANS(dados!$B$4))*SIN(RADIANS(AD184)))))+180,360),MOD(540-DEGREES(ACOS(((SIN(RADIANS(dados!$B$4))*COS(RADIANS(AD184)))-SIN(RADIANS(T184)))/(COS(RADIANS(dados!$B$4))*SIN(RADIANS(AD184))))),360))</f>
        <v>291.554198390286</v>
      </c>
      <c r="AI184" s="5" t="n">
        <f aca="false">TAN(RADIANS(AG184))</f>
        <v>-0.169957936938293</v>
      </c>
      <c r="AJ184" s="5" t="n">
        <f aca="false">dados!$B$20/calculos!AI184</f>
        <v>-6.18360118758419</v>
      </c>
      <c r="AK184" s="5" t="n">
        <f aca="false">AJ184*COS(RADIANS(AG184-180))</f>
        <v>6.09618174682616</v>
      </c>
      <c r="AL184" s="5" t="n">
        <f aca="false">ABS(AK184)</f>
        <v>6.09618174682616</v>
      </c>
      <c r="AM184" s="5" t="n">
        <f aca="false">IF((E184&gt;Y184)*AND(E184&lt;Z184),AL184,0)</f>
        <v>0</v>
      </c>
      <c r="AN184" s="21" t="n">
        <f aca="false">E184</f>
        <v>0.7625</v>
      </c>
    </row>
    <row r="185" customFormat="false" ht="15" hidden="false" customHeight="false" outlineLevel="0" collapsed="false">
      <c r="D185" s="20" t="n">
        <f aca="false">dados!$B$7</f>
        <v>44003</v>
      </c>
      <c r="E185" s="21" t="n">
        <f aca="false">E184+0.1/24</f>
        <v>0.766666666666667</v>
      </c>
      <c r="F185" s="22" t="n">
        <f aca="false">D185+2415018.5+E185-dados!$B$6/24</f>
        <v>2459022.39166667</v>
      </c>
      <c r="G185" s="23" t="n">
        <f aca="false">(F185-2451545)/36525</f>
        <v>0.204719826602782</v>
      </c>
      <c r="I185" s="5" t="n">
        <f aca="false">MOD(280.46646+G185*(36000.76983 + G185*0.0003032),360)</f>
        <v>90.5378298714313</v>
      </c>
      <c r="J185" s="5" t="n">
        <f aca="false">357.52911+G185*(35999.05029 - 0.0001537*G185)</f>
        <v>7727.24843679202</v>
      </c>
      <c r="K185" s="5" t="n">
        <f aca="false">0.016708634-G185*(0.000042037+0.0000001267*G185)</f>
        <v>0.0167000228826258</v>
      </c>
      <c r="L185" s="5" t="n">
        <f aca="false">SIN(RADIANS(J185))*(1.914602-G185*(0.004817+0.000014*G185))+SIN(RADIANS(2*J185))*(0.019993-0.000101*G185)+SIN(RADIANS(3*J185))*0.000289</f>
        <v>0.413960551607259</v>
      </c>
      <c r="M185" s="5" t="n">
        <f aca="false">I185+L185</f>
        <v>90.9517904230386</v>
      </c>
      <c r="N185" s="5" t="n">
        <f aca="false">J185+L185</f>
        <v>7727.66239734363</v>
      </c>
      <c r="O185" s="5" t="n">
        <f aca="false">(1.000001018*(1-K185*K185))/(1+K185*COS(RADIANS(N185)))</f>
        <v>1.01630243562342</v>
      </c>
      <c r="P185" s="5" t="n">
        <f aca="false">M185-0.00569-0.00478*SIN(RADIANS(125.04-1934.136*G185))</f>
        <v>90.9413210338703</v>
      </c>
      <c r="Q185" s="5" t="n">
        <f aca="false">23+(26+((21.448-G185*(46.815+G185*(0.00059-G185*0.001813))))/60)/60</f>
        <v>23.4366288978183</v>
      </c>
      <c r="R185" s="5" t="n">
        <f aca="false">Q185+0.00256*COS(RADIANS(125.04-1934.136*G185))</f>
        <v>23.4366698227467</v>
      </c>
      <c r="S185" s="5" t="n">
        <f aca="false">DEGREES(ATAN2(COS(RADIANS(P185)),COS(RADIANS(R185))*SIN(RADIANS(P185))))</f>
        <v>91.0259453443555</v>
      </c>
      <c r="T185" s="5" t="n">
        <f aca="false">DEGREES(ASIN(SIN(RADIANS(R185))*SIN(RADIANS(P185))))</f>
        <v>23.4333178889364</v>
      </c>
      <c r="U185" s="5" t="n">
        <f aca="false">TAN(RADIANS(R185/2))*TAN(RADIANS(R185/2))</f>
        <v>0.0430246307057179</v>
      </c>
      <c r="V185" s="5" t="n">
        <f aca="false">4*DEGREES(U185*SIN(2*RADIANS(I185))-2*K185*SIN(RADIANS(J185))+4*K185*U185*SIN(RADIANS(J185))*COS(2*RADIANS(I185))-0.5*U185*U185*SIN(4*RADIANS(I185))-1.25*K185*K185*SIN(2*RADIANS(J185)))</f>
        <v>-1.99361512692772</v>
      </c>
      <c r="W185" s="5" t="n">
        <f aca="false">DEGREES(ACOS(COS(RADIANS(90.833))/(COS(RADIANS(dados!$B$4))*COS(RADIANS(T185)))-TAN(RADIANS(dados!$B$4))*TAN(RADIANS(T185))))</f>
        <v>76.5709261916825</v>
      </c>
      <c r="X185" s="21" t="n">
        <f aca="false">(720-4*dados!$B$5-V185+dados!$B$6*60)/1440</f>
        <v>0.518690010504811</v>
      </c>
      <c r="Y185" s="21" t="n">
        <f aca="false">X185-W185*4/1440</f>
        <v>0.305992993305683</v>
      </c>
      <c r="Z185" s="21" t="n">
        <f aca="false">X185+W185*4/1440</f>
        <v>0.731387027703924</v>
      </c>
      <c r="AA185" s="24" t="n">
        <f aca="false">8*W185</f>
        <v>612.56740953346</v>
      </c>
      <c r="AB185" s="5" t="n">
        <f aca="false">MOD(E185*1440+V185+4*dados!$B$5-60*dados!$B$6,1440)</f>
        <v>1077.08638487307</v>
      </c>
      <c r="AC185" s="5" t="n">
        <f aca="false">IF(AB185/4&lt;0,AB185/4+180,AB185/4-180)</f>
        <v>89.2715962182675</v>
      </c>
      <c r="AD185" s="5" t="n">
        <f aca="false">DEGREES(ACOS(SIN(RADIANS(dados!$B$4))*SIN(RADIANS(T185))+COS(RADIANS(dados!$B$4))*COS(RADIANS(T185))*COS(RADIANS(AC185))))</f>
        <v>100.889915767775</v>
      </c>
      <c r="AE185" s="5" t="n">
        <f aca="false">90-AD185</f>
        <v>-10.8899157677748</v>
      </c>
      <c r="AF185" s="5" t="n">
        <f aca="false">IF(AE185&gt;85,0,IF(AE185&gt;5,58.1/TAN(RADIANS(AE185))-0.07/POWER(TAN(RADIANS(AE185)),3)+0.000086/POWER(TAN(RADIANS(AE185)),5),IF(AE185&gt;-0.575,1735+AE185*(-518.2+AE185*(103.4+AE185*(-12.79+AE185*0.711))),-20.772/TAN(RADIANS(AE185)))))/3600</f>
        <v>0.029991612164337</v>
      </c>
      <c r="AG185" s="5" t="n">
        <f aca="false">AE185+AF185</f>
        <v>-10.8599241556105</v>
      </c>
      <c r="AH185" s="5" t="n">
        <f aca="false">IF(AC185&gt;0,MOD(DEGREES(ACOS(((SIN(RADIANS(dados!$B$4))*COS(RADIANS(AD185)))-SIN(RADIANS(T185)))/(COS(RADIANS(dados!$B$4))*SIN(RADIANS(AD185)))))+180,360),MOD(540-DEGREES(ACOS(((SIN(RADIANS(dados!$B$4))*COS(RADIANS(AD185)))-SIN(RADIANS(T185)))/(COS(RADIANS(dados!$B$4))*SIN(RADIANS(AD185))))),360))</f>
        <v>290.888862115857</v>
      </c>
      <c r="AI185" s="5" t="n">
        <f aca="false">TAN(RADIANS(AG185))</f>
        <v>-0.191844351508499</v>
      </c>
      <c r="AJ185" s="5" t="n">
        <f aca="false">dados!$B$20/calculos!AI185</f>
        <v>-5.47814982524741</v>
      </c>
      <c r="AK185" s="5" t="n">
        <f aca="false">AJ185*COS(RADIANS(AG185-180))</f>
        <v>5.38004019552282</v>
      </c>
      <c r="AL185" s="5" t="n">
        <f aca="false">ABS(AK185)</f>
        <v>5.38004019552282</v>
      </c>
      <c r="AM185" s="5" t="n">
        <f aca="false">IF((E185&gt;Y185)*AND(E185&lt;Z185),AL185,0)</f>
        <v>0</v>
      </c>
      <c r="AN185" s="21" t="n">
        <f aca="false">E185</f>
        <v>0.766666666666667</v>
      </c>
    </row>
    <row r="186" customFormat="false" ht="15" hidden="false" customHeight="false" outlineLevel="0" collapsed="false">
      <c r="D186" s="20" t="n">
        <f aca="false">dados!$B$7</f>
        <v>44003</v>
      </c>
      <c r="E186" s="21" t="n">
        <f aca="false">E185+0.1/24</f>
        <v>0.770833333333333</v>
      </c>
      <c r="F186" s="22" t="n">
        <f aca="false">D186+2415018.5+E186-dados!$B$6/24</f>
        <v>2459022.39583333</v>
      </c>
      <c r="G186" s="23" t="n">
        <f aca="false">(F186-2451545)/36525</f>
        <v>0.204719940679904</v>
      </c>
      <c r="I186" s="5" t="n">
        <f aca="false">MOD(280.46646+G186*(36000.76983 + G186*0.0003032),360)</f>
        <v>90.5419367356608</v>
      </c>
      <c r="J186" s="5" t="n">
        <f aca="false">357.52911+G186*(35999.05029 - 0.0001537*G186)</f>
        <v>7727.25254346007</v>
      </c>
      <c r="K186" s="5" t="n">
        <f aca="false">0.016708634-G186*(0.000042037+0.0000001267*G186)</f>
        <v>0.0167000228778244</v>
      </c>
      <c r="L186" s="5" t="n">
        <f aca="false">SIN(RADIANS(J186))*(1.914602-G186*(0.004817+0.000014*G186))+SIN(RADIANS(2*J186))*(0.019993-0.000101*G186)+SIN(RADIANS(3*J186))*0.000289</f>
        <v>0.413829310435959</v>
      </c>
      <c r="M186" s="5" t="n">
        <f aca="false">I186+L186</f>
        <v>90.9557660460967</v>
      </c>
      <c r="N186" s="5" t="n">
        <f aca="false">J186+L186</f>
        <v>7727.66637277051</v>
      </c>
      <c r="O186" s="5" t="n">
        <f aca="false">(1.000001018*(1-K186*K186))/(1+K186*COS(RADIANS(N186)))</f>
        <v>1.01630269137294</v>
      </c>
      <c r="P186" s="5" t="n">
        <f aca="false">M186-0.00569-0.00478*SIN(RADIANS(125.04-1934.136*G186))</f>
        <v>90.9452966572228</v>
      </c>
      <c r="Q186" s="5" t="n">
        <f aca="false">23+(26+((21.448-G186*(46.815+G186*(0.00059-G186*0.001813))))/60)/60</f>
        <v>23.4366288963348</v>
      </c>
      <c r="R186" s="5" t="n">
        <f aca="false">Q186+0.00256*COS(RADIANS(125.04-1934.136*G186))</f>
        <v>23.4366698311202</v>
      </c>
      <c r="S186" s="5" t="n">
        <f aca="false">DEGREES(ATAN2(COS(RADIANS(P186)),COS(RADIANS(R186))*SIN(RADIANS(P186))))</f>
        <v>91.0302782269799</v>
      </c>
      <c r="T186" s="5" t="n">
        <f aca="false">DEGREES(ASIN(SIN(RADIANS(R186))*SIN(RADIANS(P186))))</f>
        <v>23.4332895250678</v>
      </c>
      <c r="U186" s="5" t="n">
        <f aca="false">TAN(RADIANS(R186/2))*TAN(RADIANS(R186/2))</f>
        <v>0.0430246307373365</v>
      </c>
      <c r="V186" s="5" t="n">
        <f aca="false">4*DEGREES(U186*SIN(2*RADIANS(I186))-2*K186*SIN(RADIANS(J186))+4*K186*U186*SIN(RADIANS(J186))*COS(2*RADIANS(I186))-0.5*U186*U186*SIN(4*RADIANS(I186))-1.25*K186*K186*SIN(2*RADIANS(J186)))</f>
        <v>-1.99451800313378</v>
      </c>
      <c r="W186" s="5" t="n">
        <f aca="false">DEGREES(ACOS(COS(RADIANS(90.833))/(COS(RADIANS(dados!$B$4))*COS(RADIANS(T186)))-TAN(RADIANS(dados!$B$4))*TAN(RADIANS(T186))))</f>
        <v>76.5709459836352</v>
      </c>
      <c r="X186" s="21" t="n">
        <f aca="false">(720-4*dados!$B$5-V186+dados!$B$6*60)/1440</f>
        <v>0.518690637502176</v>
      </c>
      <c r="Y186" s="21" t="n">
        <f aca="false">X186-W186*4/1440</f>
        <v>0.305993565325405</v>
      </c>
      <c r="Z186" s="21" t="n">
        <f aca="false">X186+W186*4/1440</f>
        <v>0.731387709678935</v>
      </c>
      <c r="AA186" s="24" t="n">
        <f aca="false">8*W186</f>
        <v>612.567567869081</v>
      </c>
      <c r="AB186" s="5" t="n">
        <f aca="false">MOD(E186*1440+V186+4*dados!$B$5-60*dados!$B$6,1440)</f>
        <v>1083.08548199686</v>
      </c>
      <c r="AC186" s="5" t="n">
        <f aca="false">IF(AB186/4&lt;0,AB186/4+180,AB186/4-180)</f>
        <v>90.771370499216</v>
      </c>
      <c r="AD186" s="5" t="n">
        <f aca="false">DEGREES(ACOS(SIN(RADIANS(dados!$B$4))*SIN(RADIANS(T186))+COS(RADIANS(dados!$B$4))*COS(RADIANS(T186))*COS(RADIANS(AC186))))</f>
        <v>102.105646135438</v>
      </c>
      <c r="AE186" s="5" t="n">
        <f aca="false">90-AD186</f>
        <v>-12.105646135438</v>
      </c>
      <c r="AF186" s="5" t="n">
        <f aca="false">IF(AE186&gt;85,0,IF(AE186&gt;5,58.1/TAN(RADIANS(AE186))-0.07/POWER(TAN(RADIANS(AE186)),3)+0.000086/POWER(TAN(RADIANS(AE186)),5),IF(AE186&gt;-0.575,1735+AE186*(-518.2+AE186*(103.4+AE186*(-12.79+AE186*0.711))),-20.772/TAN(RADIANS(AE186)))))/3600</f>
        <v>0.0269017109606609</v>
      </c>
      <c r="AG186" s="5" t="n">
        <f aca="false">AE186+AF186</f>
        <v>-12.0787444244773</v>
      </c>
      <c r="AH186" s="5" t="n">
        <f aca="false">IF(AC186&gt;0,MOD(DEGREES(ACOS(((SIN(RADIANS(dados!$B$4))*COS(RADIANS(AD186)))-SIN(RADIANS(T186)))/(COS(RADIANS(dados!$B$4))*SIN(RADIANS(AD186)))))+180,360),MOD(540-DEGREES(ACOS(((SIN(RADIANS(dados!$B$4))*COS(RADIANS(AD186)))-SIN(RADIANS(T186)))/(COS(RADIANS(dados!$B$4))*SIN(RADIANS(AD186))))),360))</f>
        <v>290.230996192564</v>
      </c>
      <c r="AI186" s="5" t="n">
        <f aca="false">TAN(RADIANS(AG186))</f>
        <v>-0.213993425306521</v>
      </c>
      <c r="AJ186" s="5" t="n">
        <f aca="false">dados!$B$20/calculos!AI186</f>
        <v>-4.91114200908564</v>
      </c>
      <c r="AK186" s="5" t="n">
        <f aca="false">AJ186*COS(RADIANS(AG186-180))</f>
        <v>4.802413910638</v>
      </c>
      <c r="AL186" s="5" t="n">
        <f aca="false">ABS(AK186)</f>
        <v>4.802413910638</v>
      </c>
      <c r="AM186" s="5" t="n">
        <f aca="false">IF((E186&gt;Y186)*AND(E186&lt;Z186),AL186,0)</f>
        <v>0</v>
      </c>
      <c r="AN186" s="21" t="n">
        <f aca="false">E186</f>
        <v>0.770833333333333</v>
      </c>
    </row>
    <row r="187" customFormat="false" ht="15" hidden="false" customHeight="false" outlineLevel="0" collapsed="false">
      <c r="D187" s="20" t="n">
        <f aca="false">dados!$B$7</f>
        <v>44003</v>
      </c>
      <c r="E187" s="21" t="n">
        <f aca="false">E186+0.1/24</f>
        <v>0.775</v>
      </c>
      <c r="F187" s="22" t="n">
        <f aca="false">D187+2415018.5+E187-dados!$B$6/24</f>
        <v>2459022.4</v>
      </c>
      <c r="G187" s="23" t="n">
        <f aca="false">(F187-2451545)/36525</f>
        <v>0.204720054757013</v>
      </c>
      <c r="I187" s="5" t="n">
        <f aca="false">MOD(280.46646+G187*(36000.76983 + G187*0.0003032),360)</f>
        <v>90.546043599431</v>
      </c>
      <c r="J187" s="5" t="n">
        <f aca="false">357.52911+G187*(35999.05029 - 0.0001537*G187)</f>
        <v>7727.25665012766</v>
      </c>
      <c r="K187" s="5" t="n">
        <f aca="false">0.016708634-G187*(0.000042037+0.0000001267*G187)</f>
        <v>0.0167000228730231</v>
      </c>
      <c r="L187" s="5" t="n">
        <f aca="false">SIN(RADIANS(J187))*(1.914602-G187*(0.004817+0.000014*G187))+SIN(RADIANS(2*J187))*(0.019993-0.000101*G187)+SIN(RADIANS(3*J187))*0.000289</f>
        <v>0.413698067278691</v>
      </c>
      <c r="M187" s="5" t="n">
        <f aca="false">I187+L187</f>
        <v>90.9597416667097</v>
      </c>
      <c r="N187" s="5" t="n">
        <f aca="false">J187+L187</f>
        <v>7727.67034819494</v>
      </c>
      <c r="O187" s="5" t="n">
        <f aca="false">(1.000001018*(1-K187*K187))/(1+K187*COS(RADIANS(N187)))</f>
        <v>1.01630294704129</v>
      </c>
      <c r="P187" s="5" t="n">
        <f aca="false">M187-0.00569-0.00478*SIN(RADIANS(125.04-1934.136*G187))</f>
        <v>90.94927227813</v>
      </c>
      <c r="Q187" s="5" t="n">
        <f aca="false">23+(26+((21.448-G187*(46.815+G187*(0.00059-G187*0.001813))))/60)/60</f>
        <v>23.4366288948513</v>
      </c>
      <c r="R187" s="5" t="n">
        <f aca="false">Q187+0.00256*COS(RADIANS(125.04-1934.136*G187))</f>
        <v>23.4366698394938</v>
      </c>
      <c r="S187" s="5" t="n">
        <f aca="false">DEGREES(ATAN2(COS(RADIANS(P187)),COS(RADIANS(R187))*SIN(RADIANS(P187))))</f>
        <v>91.034611105076</v>
      </c>
      <c r="T187" s="5" t="n">
        <f aca="false">DEGREES(ASIN(SIN(RADIANS(R187))*SIN(RADIANS(P187))))</f>
        <v>23.4332610416573</v>
      </c>
      <c r="U187" s="5" t="n">
        <f aca="false">TAN(RADIANS(R187/2))*TAN(RADIANS(R187/2))</f>
        <v>0.043024630768955</v>
      </c>
      <c r="V187" s="5" t="n">
        <f aca="false">4*DEGREES(U187*SIN(2*RADIANS(I187))-2*K187*SIN(RADIANS(J187))+4*K187*U187*SIN(RADIANS(J187))*COS(2*RADIANS(I187))-0.5*U187*U187*SIN(4*RADIANS(I187))-1.25*K187*K187*SIN(2*RADIANS(J187)))</f>
        <v>-1.9954208632954</v>
      </c>
      <c r="W187" s="5" t="n">
        <f aca="false">DEGREES(ACOS(COS(RADIANS(90.833))/(COS(RADIANS(dados!$B$4))*COS(RADIANS(T187)))-TAN(RADIANS(dados!$B$4))*TAN(RADIANS(T187))))</f>
        <v>76.5709658589927</v>
      </c>
      <c r="X187" s="21" t="n">
        <f aca="false">(720-4*dados!$B$5-V187+dados!$B$6*60)/1440</f>
        <v>0.5186912644884</v>
      </c>
      <c r="Y187" s="21" t="n">
        <f aca="false">X187-W187*4/1440</f>
        <v>0.305994137102303</v>
      </c>
      <c r="Z187" s="21" t="n">
        <f aca="false">X187+W187*4/1440</f>
        <v>0.731388391874479</v>
      </c>
      <c r="AA187" s="24" t="n">
        <f aca="false">8*W187</f>
        <v>612.567726871941</v>
      </c>
      <c r="AB187" s="5" t="n">
        <f aca="false">MOD(E187*1440+V187+4*dados!$B$5-60*dados!$B$6,1440)</f>
        <v>1089.0845791367</v>
      </c>
      <c r="AC187" s="5" t="n">
        <f aca="false">IF(AB187/4&lt;0,AB187/4+180,AB187/4-180)</f>
        <v>92.2711447841756</v>
      </c>
      <c r="AD187" s="5" t="n">
        <f aca="false">DEGREES(ACOS(SIN(RADIANS(dados!$B$4))*SIN(RADIANS(T187))+COS(RADIANS(dados!$B$4))*COS(RADIANS(T187))*COS(RADIANS(AC187))))</f>
        <v>103.326504795713</v>
      </c>
      <c r="AE187" s="5" t="n">
        <f aca="false">90-AD187</f>
        <v>-13.3265047957127</v>
      </c>
      <c r="AF187" s="5" t="n">
        <f aca="false">IF(AE187&gt;85,0,IF(AE187&gt;5,58.1/TAN(RADIANS(AE187))-0.07/POWER(TAN(RADIANS(AE187)),3)+0.000086/POWER(TAN(RADIANS(AE187)),5),IF(AE187&gt;-0.575,1735+AE187*(-518.2+AE187*(103.4+AE187*(-12.79+AE187*0.711))),-20.772/TAN(RADIANS(AE187)))))/3600</f>
        <v>0.0243584809490203</v>
      </c>
      <c r="AG187" s="5" t="n">
        <f aca="false">AE187+AF187</f>
        <v>-13.3021463147637</v>
      </c>
      <c r="AH187" s="5" t="n">
        <f aca="false">IF(AC187&gt;0,MOD(DEGREES(ACOS(((SIN(RADIANS(dados!$B$4))*COS(RADIANS(AD187)))-SIN(RADIANS(T187)))/(COS(RADIANS(dados!$B$4))*SIN(RADIANS(AD187)))))+180,360),MOD(540-DEGREES(ACOS(((SIN(RADIANS(dados!$B$4))*COS(RADIANS(AD187)))-SIN(RADIANS(T187)))/(COS(RADIANS(dados!$B$4))*SIN(RADIANS(AD187))))),360))</f>
        <v>289.580132968762</v>
      </c>
      <c r="AI187" s="5" t="n">
        <f aca="false">TAN(RADIANS(AG187))</f>
        <v>-0.236429536893647</v>
      </c>
      <c r="AJ187" s="5" t="n">
        <f aca="false">dados!$B$20/calculos!AI187</f>
        <v>-4.44509647355836</v>
      </c>
      <c r="AK187" s="5" t="n">
        <f aca="false">AJ187*COS(RADIANS(AG187-180))</f>
        <v>4.32583566587838</v>
      </c>
      <c r="AL187" s="5" t="n">
        <f aca="false">ABS(AK187)</f>
        <v>4.32583566587838</v>
      </c>
      <c r="AM187" s="5" t="n">
        <f aca="false">IF((E187&gt;Y187)*AND(E187&lt;Z187),AL187,0)</f>
        <v>0</v>
      </c>
      <c r="AN187" s="21" t="n">
        <f aca="false">E187</f>
        <v>0.775</v>
      </c>
    </row>
    <row r="188" customFormat="false" ht="15" hidden="false" customHeight="false" outlineLevel="0" collapsed="false">
      <c r="D188" s="20" t="n">
        <f aca="false">dados!$B$7</f>
        <v>44003</v>
      </c>
      <c r="E188" s="21" t="n">
        <f aca="false">E187+0.1/24</f>
        <v>0.779166666666667</v>
      </c>
      <c r="F188" s="22" t="n">
        <f aca="false">D188+2415018.5+E188-dados!$B$6/24</f>
        <v>2459022.40416667</v>
      </c>
      <c r="G188" s="23" t="n">
        <f aca="false">(F188-2451545)/36525</f>
        <v>0.204720168834135</v>
      </c>
      <c r="I188" s="5" t="n">
        <f aca="false">MOD(280.46646+G188*(36000.76983 + G188*0.0003032),360)</f>
        <v>90.5501504636604</v>
      </c>
      <c r="J188" s="5" t="n">
        <f aca="false">357.52911+G188*(35999.05029 - 0.0001537*G188)</f>
        <v>7727.26075679571</v>
      </c>
      <c r="K188" s="5" t="n">
        <f aca="false">0.016708634-G188*(0.000042037+0.0000001267*G188)</f>
        <v>0.0167000228682217</v>
      </c>
      <c r="L188" s="5" t="n">
        <f aca="false">SIN(RADIANS(J188))*(1.914602-G188*(0.004817+0.000014*G188))+SIN(RADIANS(2*J188))*(0.019993-0.000101*G188)+SIN(RADIANS(3*J188))*0.000289</f>
        <v>0.413566822106585</v>
      </c>
      <c r="M188" s="5" t="n">
        <f aca="false">I188+L188</f>
        <v>90.963717285767</v>
      </c>
      <c r="N188" s="5" t="n">
        <f aca="false">J188+L188</f>
        <v>7727.67432361781</v>
      </c>
      <c r="O188" s="5" t="n">
        <f aca="false">(1.000001018*(1-K188*K188))/(1+K188*COS(RADIANS(N188)))</f>
        <v>1.01630320262852</v>
      </c>
      <c r="P188" s="5" t="n">
        <f aca="false">M188-0.00569-0.00478*SIN(RADIANS(125.04-1934.136*G188))</f>
        <v>90.9532478974818</v>
      </c>
      <c r="Q188" s="5" t="n">
        <f aca="false">23+(26+((21.448-G188*(46.815+G188*(0.00059-G188*0.001813))))/60)/60</f>
        <v>23.4366288933679</v>
      </c>
      <c r="R188" s="5" t="n">
        <f aca="false">Q188+0.00256*COS(RADIANS(125.04-1934.136*G188))</f>
        <v>23.4366698478674</v>
      </c>
      <c r="S188" s="5" t="n">
        <f aca="false">DEGREES(ATAN2(COS(RADIANS(P188)),COS(RADIANS(R188))*SIN(RADIANS(P188))))</f>
        <v>91.0389439796059</v>
      </c>
      <c r="T188" s="5" t="n">
        <f aca="false">DEGREES(ASIN(SIN(RADIANS(R188))*SIN(RADIANS(P188))))</f>
        <v>23.4332324386992</v>
      </c>
      <c r="U188" s="5" t="n">
        <f aca="false">TAN(RADIANS(R188/2))*TAN(RADIANS(R188/2))</f>
        <v>0.0430246308005735</v>
      </c>
      <c r="V188" s="5" t="n">
        <f aca="false">4*DEGREES(U188*SIN(2*RADIANS(I188))-2*K188*SIN(RADIANS(J188))+4*K188*U188*SIN(RADIANS(J188))*COS(2*RADIANS(I188))-0.5*U188*U188*SIN(4*RADIANS(I188))-1.25*K188*K188*SIN(2*RADIANS(J188)))</f>
        <v>-1.99632370758544</v>
      </c>
      <c r="W188" s="5" t="n">
        <f aca="false">DEGREES(ACOS(COS(RADIANS(90.833))/(COS(RADIANS(dados!$B$4))*COS(RADIANS(T188)))-TAN(RADIANS(dados!$B$4))*TAN(RADIANS(T188))))</f>
        <v>76.570985817759</v>
      </c>
      <c r="X188" s="21" t="n">
        <f aca="false">(720-4*dados!$B$5-V188+dados!$B$6*60)/1440</f>
        <v>0.518691891463601</v>
      </c>
      <c r="Y188" s="21" t="n">
        <f aca="false">X188-W188*4/1440</f>
        <v>0.305994708636481</v>
      </c>
      <c r="Z188" s="21" t="n">
        <f aca="false">X188+W188*4/1440</f>
        <v>0.731389074290706</v>
      </c>
      <c r="AA188" s="24" t="n">
        <f aca="false">8*W188</f>
        <v>612.567886542072</v>
      </c>
      <c r="AB188" s="5" t="n">
        <f aca="false">MOD(E188*1440+V188+4*dados!$B$5-60*dados!$B$6,1440)</f>
        <v>1095.08367629241</v>
      </c>
      <c r="AC188" s="5" t="n">
        <f aca="false">IF(AB188/4&lt;0,AB188/4+180,AB188/4-180)</f>
        <v>93.7709190731031</v>
      </c>
      <c r="AD188" s="5" t="n">
        <f aca="false">DEGREES(ACOS(SIN(RADIANS(dados!$B$4))*SIN(RADIANS(T188))+COS(RADIANS(dados!$B$4))*COS(RADIANS(T188))*COS(RADIANS(AC188))))</f>
        <v>104.552281921993</v>
      </c>
      <c r="AE188" s="5" t="n">
        <f aca="false">90-AD188</f>
        <v>-14.5522819219928</v>
      </c>
      <c r="AF188" s="5" t="n">
        <f aca="false">IF(AE188&gt;85,0,IF(AE188&gt;5,58.1/TAN(RADIANS(AE188))-0.07/POWER(TAN(RADIANS(AE188)),3)+0.000086/POWER(TAN(RADIANS(AE188)),5),IF(AE188&gt;-0.575,1735+AE188*(-518.2+AE188*(103.4+AE188*(-12.79+AE188*0.711))),-20.772/TAN(RADIANS(AE188)))))/3600</f>
        <v>0.0222272441046405</v>
      </c>
      <c r="AG188" s="5" t="n">
        <f aca="false">AE188+AF188</f>
        <v>-14.5300546778882</v>
      </c>
      <c r="AH188" s="5" t="n">
        <f aca="false">IF(AC188&gt;0,MOD(DEGREES(ACOS(((SIN(RADIANS(dados!$B$4))*COS(RADIANS(AD188)))-SIN(RADIANS(T188)))/(COS(RADIANS(dados!$B$4))*SIN(RADIANS(AD188)))))+180,360),MOD(540-DEGREES(ACOS(((SIN(RADIANS(dados!$B$4))*COS(RADIANS(AD188)))-SIN(RADIANS(T188)))/(COS(RADIANS(dados!$B$4))*SIN(RADIANS(AD188))))),360))</f>
        <v>288.935806772877</v>
      </c>
      <c r="AI188" s="5" t="n">
        <f aca="false">TAN(RADIANS(AG188))</f>
        <v>-0.259177297134669</v>
      </c>
      <c r="AJ188" s="5" t="n">
        <f aca="false">dados!$B$20/calculos!AI188</f>
        <v>-4.05495432011125</v>
      </c>
      <c r="AK188" s="5" t="n">
        <f aca="false">AJ188*COS(RADIANS(AG188-180))</f>
        <v>3.92526134879565</v>
      </c>
      <c r="AL188" s="5" t="n">
        <f aca="false">ABS(AK188)</f>
        <v>3.92526134879565</v>
      </c>
      <c r="AM188" s="5" t="n">
        <f aca="false">IF((E188&gt;Y188)*AND(E188&lt;Z188),AL188,0)</f>
        <v>0</v>
      </c>
      <c r="AN188" s="21" t="n">
        <f aca="false">E188</f>
        <v>0.779166666666667</v>
      </c>
    </row>
    <row r="189" customFormat="false" ht="15" hidden="false" customHeight="false" outlineLevel="0" collapsed="false">
      <c r="D189" s="20" t="n">
        <f aca="false">dados!$B$7</f>
        <v>44003</v>
      </c>
      <c r="E189" s="21" t="n">
        <f aca="false">E188+0.1/24</f>
        <v>0.783333333333333</v>
      </c>
      <c r="F189" s="22" t="n">
        <f aca="false">D189+2415018.5+E189-dados!$B$6/24</f>
        <v>2459022.40833333</v>
      </c>
      <c r="G189" s="23" t="n">
        <f aca="false">(F189-2451545)/36525</f>
        <v>0.204720282911245</v>
      </c>
      <c r="I189" s="5" t="n">
        <f aca="false">MOD(280.46646+G189*(36000.76983 + G189*0.0003032),360)</f>
        <v>90.5542573274297</v>
      </c>
      <c r="J189" s="5" t="n">
        <f aca="false">357.52911+G189*(35999.05029 - 0.0001537*G189)</f>
        <v>7727.2648634633</v>
      </c>
      <c r="K189" s="5" t="n">
        <f aca="false">0.016708634-G189*(0.000042037+0.0000001267*G189)</f>
        <v>0.0167000228634203</v>
      </c>
      <c r="L189" s="5" t="n">
        <f aca="false">SIN(RADIANS(J189))*(1.914602-G189*(0.004817+0.000014*G189))+SIN(RADIANS(2*J189))*(0.019993-0.000101*G189)+SIN(RADIANS(3*J189))*0.000289</f>
        <v>0.413435574949577</v>
      </c>
      <c r="M189" s="5" t="n">
        <f aca="false">I189+L189</f>
        <v>90.9676929023793</v>
      </c>
      <c r="N189" s="5" t="n">
        <f aca="false">J189+L189</f>
        <v>7727.67829903825</v>
      </c>
      <c r="O189" s="5" t="n">
        <f aca="false">(1.000001018*(1-K189*K189))/(1+K189*COS(RADIANS(N189)))</f>
        <v>1.01630345813457</v>
      </c>
      <c r="P189" s="5" t="n">
        <f aca="false">M189-0.00569-0.00478*SIN(RADIANS(125.04-1934.136*G189))</f>
        <v>90.9572235143886</v>
      </c>
      <c r="Q189" s="5" t="n">
        <f aca="false">23+(26+((21.448-G189*(46.815+G189*(0.00059-G189*0.001813))))/60)/60</f>
        <v>23.4366288918844</v>
      </c>
      <c r="R189" s="5" t="n">
        <f aca="false">Q189+0.00256*COS(RADIANS(125.04-1934.136*G189))</f>
        <v>23.436669856241</v>
      </c>
      <c r="S189" s="5" t="n">
        <f aca="false">DEGREES(ATAN2(COS(RADIANS(P189)),COS(RADIANS(R189))*SIN(RADIANS(P189))))</f>
        <v>91.0432768495919</v>
      </c>
      <c r="T189" s="5" t="n">
        <f aca="false">DEGREES(ASIN(SIN(RADIANS(R189))*SIN(RADIANS(P189))))</f>
        <v>23.4332037162002</v>
      </c>
      <c r="U189" s="5" t="n">
        <f aca="false">TAN(RADIANS(R189/2))*TAN(RADIANS(R189/2))</f>
        <v>0.0430246308321921</v>
      </c>
      <c r="V189" s="5" t="n">
        <f aca="false">4*DEGREES(U189*SIN(2*RADIANS(I189))-2*K189*SIN(RADIANS(J189))+4*K189*U189*SIN(RADIANS(J189))*COS(2*RADIANS(I189))-0.5*U189*U189*SIN(4*RADIANS(I189))-1.25*K189*K189*SIN(2*RADIANS(J189)))</f>
        <v>-1.99722653577297</v>
      </c>
      <c r="W189" s="5" t="n">
        <f aca="false">DEGREES(ACOS(COS(RADIANS(90.833))/(COS(RADIANS(dados!$B$4))*COS(RADIANS(T189)))-TAN(RADIANS(dados!$B$4))*TAN(RADIANS(T189))))</f>
        <v>76.5710058599293</v>
      </c>
      <c r="X189" s="21" t="n">
        <f aca="false">(720-4*dados!$B$5-V189+dados!$B$6*60)/1440</f>
        <v>0.51869251842762</v>
      </c>
      <c r="Y189" s="21" t="n">
        <f aca="false">X189-W189*4/1440</f>
        <v>0.305995279927812</v>
      </c>
      <c r="Z189" s="21" t="n">
        <f aca="false">X189+W189*4/1440</f>
        <v>0.731389756927419</v>
      </c>
      <c r="AA189" s="24" t="n">
        <f aca="false">8*W189</f>
        <v>612.568046879434</v>
      </c>
      <c r="AB189" s="5" t="n">
        <f aca="false">MOD(E189*1440+V189+4*dados!$B$5-60*dados!$B$6,1440)</f>
        <v>1101.08277346422</v>
      </c>
      <c r="AC189" s="5" t="n">
        <f aca="false">IF(AB189/4&lt;0,AB189/4+180,AB189/4-180)</f>
        <v>95.2706933660562</v>
      </c>
      <c r="AD189" s="5" t="n">
        <f aca="false">DEGREES(ACOS(SIN(RADIANS(dados!$B$4))*SIN(RADIANS(T189))+COS(RADIANS(dados!$B$4))*COS(RADIANS(T189))*COS(RADIANS(AC189))))</f>
        <v>105.782775325075</v>
      </c>
      <c r="AE189" s="5" t="n">
        <f aca="false">90-AD189</f>
        <v>-15.7827753250753</v>
      </c>
      <c r="AF189" s="5" t="n">
        <f aca="false">IF(AE189&gt;85,0,IF(AE189&gt;5,58.1/TAN(RADIANS(AE189))-0.07/POWER(TAN(RADIANS(AE189)),3)+0.000086/POWER(TAN(RADIANS(AE189)),5),IF(AE189&gt;-0.575,1735+AE189*(-518.2+AE189*(103.4+AE189*(-12.79+AE189*0.711))),-20.772/TAN(RADIANS(AE189)))))/3600</f>
        <v>0.0204141702244067</v>
      </c>
      <c r="AG189" s="5" t="n">
        <f aca="false">AE189+AF189</f>
        <v>-15.7623611548509</v>
      </c>
      <c r="AH189" s="5" t="n">
        <f aca="false">IF(AC189&gt;0,MOD(DEGREES(ACOS(((SIN(RADIANS(dados!$B$4))*COS(RADIANS(AD189)))-SIN(RADIANS(T189)))/(COS(RADIANS(dados!$B$4))*SIN(RADIANS(AD189)))))+180,360),MOD(540-DEGREES(ACOS(((SIN(RADIANS(dados!$B$4))*COS(RADIANS(AD189)))-SIN(RADIANS(T189)))/(COS(RADIANS(dados!$B$4))*SIN(RADIANS(AD189))))),360))</f>
        <v>288.297552843331</v>
      </c>
      <c r="AI189" s="5" t="n">
        <f aca="false">TAN(RADIANS(AG189))</f>
        <v>-0.282262085613174</v>
      </c>
      <c r="AJ189" s="5" t="n">
        <f aca="false">dados!$B$20/calculos!AI189</f>
        <v>-3.72332011367358</v>
      </c>
      <c r="AK189" s="5" t="n">
        <f aca="false">AJ189*COS(RADIANS(AG189-180))</f>
        <v>3.58331081439969</v>
      </c>
      <c r="AL189" s="5" t="n">
        <f aca="false">ABS(AK189)</f>
        <v>3.58331081439969</v>
      </c>
      <c r="AM189" s="5" t="n">
        <f aca="false">IF((E189&gt;Y189)*AND(E189&lt;Z189),AL189,0)</f>
        <v>0</v>
      </c>
      <c r="AN189" s="21" t="n">
        <f aca="false">E189</f>
        <v>0.783333333333333</v>
      </c>
    </row>
    <row r="190" customFormat="false" ht="15" hidden="false" customHeight="false" outlineLevel="0" collapsed="false">
      <c r="D190" s="20" t="n">
        <f aca="false">dados!$B$7</f>
        <v>44003</v>
      </c>
      <c r="E190" s="21" t="n">
        <f aca="false">E189+0.1/24</f>
        <v>0.7875</v>
      </c>
      <c r="F190" s="22" t="n">
        <f aca="false">D190+2415018.5+E190-dados!$B$6/24</f>
        <v>2459022.4125</v>
      </c>
      <c r="G190" s="23" t="n">
        <f aca="false">(F190-2451545)/36525</f>
        <v>0.204720396988367</v>
      </c>
      <c r="I190" s="5" t="n">
        <f aca="false">MOD(280.46646+G190*(36000.76983 + G190*0.0003032),360)</f>
        <v>90.5583641916592</v>
      </c>
      <c r="J190" s="5" t="n">
        <f aca="false">357.52911+G190*(35999.05029 - 0.0001537*G190)</f>
        <v>7727.26897013134</v>
      </c>
      <c r="K190" s="5" t="n">
        <f aca="false">0.016708634-G190*(0.000042037+0.0000001267*G190)</f>
        <v>0.0167000228586189</v>
      </c>
      <c r="L190" s="5" t="n">
        <f aca="false">SIN(RADIANS(J190))*(1.914602-G190*(0.004817+0.000014*G190))+SIN(RADIANS(2*J190))*(0.019993-0.000101*G190)+SIN(RADIANS(3*J190))*0.000289</f>
        <v>0.413304325779211</v>
      </c>
      <c r="M190" s="5" t="n">
        <f aca="false">I190+L190</f>
        <v>90.9716685174384</v>
      </c>
      <c r="N190" s="5" t="n">
        <f aca="false">J190+L190</f>
        <v>7727.68227445712</v>
      </c>
      <c r="O190" s="5" t="n">
        <f aca="false">(1.000001018*(1-K190*K190))/(1+K190*COS(RADIANS(N190)))</f>
        <v>1.0163037135595</v>
      </c>
      <c r="P190" s="5" t="n">
        <f aca="false">M190-0.00569-0.00478*SIN(RADIANS(125.04-1934.136*G190))</f>
        <v>90.9611991297423</v>
      </c>
      <c r="Q190" s="5" t="n">
        <f aca="false">23+(26+((21.448-G190*(46.815+G190*(0.00059-G190*0.001813))))/60)/60</f>
        <v>23.4366288904009</v>
      </c>
      <c r="R190" s="5" t="n">
        <f aca="false">Q190+0.00256*COS(RADIANS(125.04-1934.136*G190))</f>
        <v>23.4366698646146</v>
      </c>
      <c r="S190" s="5" t="n">
        <f aca="false">DEGREES(ATAN2(COS(RADIANS(P190)),COS(RADIANS(R190))*SIN(RADIANS(P190))))</f>
        <v>91.0476097159986</v>
      </c>
      <c r="T190" s="5" t="n">
        <f aca="false">DEGREES(ASIN(SIN(RADIANS(R190))*SIN(RADIANS(P190))))</f>
        <v>23.4331748741542</v>
      </c>
      <c r="U190" s="5" t="n">
        <f aca="false">TAN(RADIANS(R190/2))*TAN(RADIANS(R190/2))</f>
        <v>0.0430246308638106</v>
      </c>
      <c r="V190" s="5" t="n">
        <f aca="false">4*DEGREES(U190*SIN(2*RADIANS(I190))-2*K190*SIN(RADIANS(J190))+4*K190*U190*SIN(RADIANS(J190))*COS(2*RADIANS(I190))-0.5*U190*U190*SIN(4*RADIANS(I190))-1.25*K190*K190*SIN(2*RADIANS(J190)))</f>
        <v>-1.99812934803332</v>
      </c>
      <c r="W190" s="5" t="n">
        <f aca="false">DEGREES(ACOS(COS(RADIANS(90.833))/(COS(RADIANS(dados!$B$4))*COS(RADIANS(T190)))-TAN(RADIANS(dados!$B$4))*TAN(RADIANS(T190))))</f>
        <v>76.5710259855076</v>
      </c>
      <c r="X190" s="21" t="n">
        <f aca="false">(720-4*dados!$B$5-V190+dados!$B$6*60)/1440</f>
        <v>0.518693145380579</v>
      </c>
      <c r="Y190" s="21" t="n">
        <f aca="false">X190-W190*4/1440</f>
        <v>0.305995850976389</v>
      </c>
      <c r="Z190" s="21" t="n">
        <f aca="false">X190+W190*4/1440</f>
        <v>0.731390439784757</v>
      </c>
      <c r="AA190" s="24" t="n">
        <f aca="false">8*W190</f>
        <v>612.568207884061</v>
      </c>
      <c r="AB190" s="5" t="n">
        <f aca="false">MOD(E190*1440+V190+4*dados!$B$5-60*dados!$B$6,1440)</f>
        <v>1107.08187065196</v>
      </c>
      <c r="AC190" s="5" t="n">
        <f aca="false">IF(AB190/4&lt;0,AB190/4+180,AB190/4-180)</f>
        <v>96.7704676629911</v>
      </c>
      <c r="AD190" s="5" t="n">
        <f aca="false">DEGREES(ACOS(SIN(RADIANS(dados!$B$4))*SIN(RADIANS(T190))+COS(RADIANS(dados!$B$4))*COS(RADIANS(T190))*COS(RADIANS(AC190))))</f>
        <v>107.01779001377</v>
      </c>
      <c r="AE190" s="5" t="n">
        <f aca="false">90-AD190</f>
        <v>-17.0177900137703</v>
      </c>
      <c r="AF190" s="5" t="n">
        <f aca="false">IF(AE190&gt;85,0,IF(AE190&gt;5,58.1/TAN(RADIANS(AE190))-0.07/POWER(TAN(RADIANS(AE190)),3)+0.000086/POWER(TAN(RADIANS(AE190)),5),IF(AE190&gt;-0.575,1735+AE190*(-518.2+AE190*(103.4+AE190*(-12.79+AE190*0.711))),-20.772/TAN(RADIANS(AE190)))))/3600</f>
        <v>0.0188518824395123</v>
      </c>
      <c r="AG190" s="5" t="n">
        <f aca="false">AE190+AF190</f>
        <v>-16.9989381313308</v>
      </c>
      <c r="AH190" s="5" t="n">
        <f aca="false">IF(AC190&gt;0,MOD(DEGREES(ACOS(((SIN(RADIANS(dados!$B$4))*COS(RADIANS(AD190)))-SIN(RADIANS(T190)))/(COS(RADIANS(dados!$B$4))*SIN(RADIANS(AD190)))))+180,360),MOD(540-DEGREES(ACOS(((SIN(RADIANS(dados!$B$4))*COS(RADIANS(AD190)))-SIN(RADIANS(T190)))/(COS(RADIANS(dados!$B$4))*SIN(RADIANS(AD190))))),360))</f>
        <v>287.664906171145</v>
      </c>
      <c r="AI190" s="5" t="n">
        <f aca="false">TAN(RADIANS(AG190))</f>
        <v>-0.305710416156547</v>
      </c>
      <c r="AJ190" s="5" t="n">
        <f aca="false">dados!$B$20/calculos!AI190</f>
        <v>-3.43773730023258</v>
      </c>
      <c r="AK190" s="5" t="n">
        <f aca="false">AJ190*COS(RADIANS(AG190-180))</f>
        <v>3.28754315696921</v>
      </c>
      <c r="AL190" s="5" t="n">
        <f aca="false">ABS(AK190)</f>
        <v>3.28754315696921</v>
      </c>
      <c r="AM190" s="5" t="n">
        <f aca="false">IF((E190&gt;Y190)*AND(E190&lt;Z190),AL190,0)</f>
        <v>0</v>
      </c>
      <c r="AN190" s="21" t="n">
        <f aca="false">E190</f>
        <v>0.7875</v>
      </c>
    </row>
    <row r="191" customFormat="false" ht="15" hidden="false" customHeight="false" outlineLevel="0" collapsed="false">
      <c r="D191" s="20" t="n">
        <f aca="false">dados!$B$7</f>
        <v>44003</v>
      </c>
      <c r="E191" s="21" t="n">
        <f aca="false">E190+0.1/24</f>
        <v>0.791666666666667</v>
      </c>
      <c r="F191" s="22" t="n">
        <f aca="false">D191+2415018.5+E191-dados!$B$6/24</f>
        <v>2459022.41666667</v>
      </c>
      <c r="G191" s="23" t="n">
        <f aca="false">(F191-2451545)/36525</f>
        <v>0.204720511065476</v>
      </c>
      <c r="I191" s="5" t="n">
        <f aca="false">MOD(280.46646+G191*(36000.76983 + G191*0.0003032),360)</f>
        <v>90.5624710554293</v>
      </c>
      <c r="J191" s="5" t="n">
        <f aca="false">357.52911+G191*(35999.05029 - 0.0001537*G191)</f>
        <v>7727.27307679893</v>
      </c>
      <c r="K191" s="5" t="n">
        <f aca="false">0.016708634-G191*(0.000042037+0.0000001267*G191)</f>
        <v>0.0167000228538176</v>
      </c>
      <c r="L191" s="5" t="n">
        <f aca="false">SIN(RADIANS(J191))*(1.914602-G191*(0.004817+0.000014*G191))+SIN(RADIANS(2*J191))*(0.019993-0.000101*G191)+SIN(RADIANS(3*J191))*0.000289</f>
        <v>0.413173074625268</v>
      </c>
      <c r="M191" s="5" t="n">
        <f aca="false">I191+L191</f>
        <v>90.9756441300546</v>
      </c>
      <c r="N191" s="5" t="n">
        <f aca="false">J191+L191</f>
        <v>7727.68624987356</v>
      </c>
      <c r="O191" s="5" t="n">
        <f aca="false">(1.000001018*(1-K191*K191))/(1+K191*COS(RADIANS(N191)))</f>
        <v>1.01630396890325</v>
      </c>
      <c r="P191" s="5" t="n">
        <f aca="false">M191-0.00569-0.00478*SIN(RADIANS(125.04-1934.136*G191))</f>
        <v>90.9651747426532</v>
      </c>
      <c r="Q191" s="5" t="n">
        <f aca="false">23+(26+((21.448-G191*(46.815+G191*(0.00059-G191*0.001813))))/60)/60</f>
        <v>23.4366288889174</v>
      </c>
      <c r="R191" s="5" t="n">
        <f aca="false">Q191+0.00256*COS(RADIANS(125.04-1934.136*G191))</f>
        <v>23.4366698729881</v>
      </c>
      <c r="S191" s="5" t="n">
        <f aca="false">DEGREES(ATAN2(COS(RADIANS(P191)),COS(RADIANS(R191))*SIN(RADIANS(P191))))</f>
        <v>91.0519425778483</v>
      </c>
      <c r="T191" s="5" t="n">
        <f aca="false">DEGREES(ASIN(SIN(RADIANS(R191))*SIN(RADIANS(P191))))</f>
        <v>23.4331459125682</v>
      </c>
      <c r="U191" s="5" t="n">
        <f aca="false">TAN(RADIANS(R191/2))*TAN(RADIANS(R191/2))</f>
        <v>0.0430246308954291</v>
      </c>
      <c r="V191" s="5" t="n">
        <f aca="false">4*DEGREES(U191*SIN(2*RADIANS(I191))-2*K191*SIN(RADIANS(J191))+4*K191*U191*SIN(RADIANS(J191))*COS(2*RADIANS(I191))-0.5*U191*U191*SIN(4*RADIANS(I191))-1.25*K191*K191*SIN(2*RADIANS(J191)))</f>
        <v>-1.9990321441349</v>
      </c>
      <c r="W191" s="5" t="n">
        <f aca="false">DEGREES(ACOS(COS(RADIANS(90.833))/(COS(RADIANS(dados!$B$4))*COS(RADIANS(T191)))-TAN(RADIANS(dados!$B$4))*TAN(RADIANS(T191))))</f>
        <v>76.5710461944891</v>
      </c>
      <c r="X191" s="21" t="n">
        <f aca="false">(720-4*dados!$B$5-V191+dados!$B$6*60)/1440</f>
        <v>0.518693772322316</v>
      </c>
      <c r="Y191" s="21" t="n">
        <f aca="false">X191-W191*4/1440</f>
        <v>0.30599642178206</v>
      </c>
      <c r="Z191" s="21" t="n">
        <f aca="false">X191+W191*4/1440</f>
        <v>0.731391122862558</v>
      </c>
      <c r="AA191" s="24" t="n">
        <f aca="false">8*W191</f>
        <v>612.568369555913</v>
      </c>
      <c r="AB191" s="5" t="n">
        <f aca="false">MOD(E191*1440+V191+4*dados!$B$5-60*dados!$B$6,1440)</f>
        <v>1113.08096785586</v>
      </c>
      <c r="AC191" s="5" t="n">
        <f aca="false">IF(AB191/4&lt;0,AB191/4+180,AB191/4-180)</f>
        <v>98.2702419639658</v>
      </c>
      <c r="AD191" s="5" t="n">
        <f aca="false">DEGREES(ACOS(SIN(RADIANS(dados!$B$4))*SIN(RADIANS(T191))+COS(RADIANS(dados!$B$4))*COS(RADIANS(T191))*COS(RADIANS(AC191))))</f>
        <v>108.25713776813</v>
      </c>
      <c r="AE191" s="5" t="n">
        <f aca="false">90-AD191</f>
        <v>-18.2571377681301</v>
      </c>
      <c r="AF191" s="5" t="n">
        <f aca="false">IF(AE191&gt;85,0,IF(AE191&gt;5,58.1/TAN(RADIANS(AE191))-0.07/POWER(TAN(RADIANS(AE191)),3)+0.000086/POWER(TAN(RADIANS(AE191)),5),IF(AE191&gt;-0.575,1735+AE191*(-518.2+AE191*(103.4+AE191*(-12.79+AE191*0.711))),-20.772/TAN(RADIANS(AE191)))))/3600</f>
        <v>0.0174907488902104</v>
      </c>
      <c r="AG191" s="5" t="n">
        <f aca="false">AE191+AF191</f>
        <v>-18.2396470192399</v>
      </c>
      <c r="AH191" s="5" t="n">
        <f aca="false">IF(AC191&gt;0,MOD(DEGREES(ACOS(((SIN(RADIANS(dados!$B$4))*COS(RADIANS(AD191)))-SIN(RADIANS(T191)))/(COS(RADIANS(dados!$B$4))*SIN(RADIANS(AD191)))))+180,360),MOD(540-DEGREES(ACOS(((SIN(RADIANS(dados!$B$4))*COS(RADIANS(AD191)))-SIN(RADIANS(T191)))/(COS(RADIANS(dados!$B$4))*SIN(RADIANS(AD191))))),360))</f>
        <v>287.037400247092</v>
      </c>
      <c r="AI191" s="5" t="n">
        <f aca="false">TAN(RADIANS(AG191))</f>
        <v>-0.329550217677599</v>
      </c>
      <c r="AJ191" s="5" t="n">
        <f aca="false">dados!$B$20/calculos!AI191</f>
        <v>-3.18904993629571</v>
      </c>
      <c r="AK191" s="5" t="n">
        <f aca="false">AJ191*COS(RADIANS(AG191-180))</f>
        <v>3.02881834627003</v>
      </c>
      <c r="AL191" s="5" t="n">
        <f aca="false">ABS(AK191)</f>
        <v>3.02881834627003</v>
      </c>
      <c r="AM191" s="5" t="n">
        <f aca="false">IF((E191&gt;Y191)*AND(E191&lt;Z191),AL191,0)</f>
        <v>0</v>
      </c>
      <c r="AN191" s="21" t="n">
        <f aca="false">E191</f>
        <v>0.791666666666667</v>
      </c>
    </row>
    <row r="192" customFormat="false" ht="15" hidden="false" customHeight="false" outlineLevel="0" collapsed="false">
      <c r="D192" s="20" t="n">
        <f aca="false">dados!$B$7</f>
        <v>44003</v>
      </c>
      <c r="E192" s="21" t="n">
        <f aca="false">E191+0.1/24</f>
        <v>0.795833333333333</v>
      </c>
      <c r="F192" s="22" t="n">
        <f aca="false">D192+2415018.5+E192-dados!$B$6/24</f>
        <v>2459022.42083333</v>
      </c>
      <c r="G192" s="23" t="n">
        <f aca="false">(F192-2451545)/36525</f>
        <v>0.204720625142598</v>
      </c>
      <c r="I192" s="5" t="n">
        <f aca="false">MOD(280.46646+G192*(36000.76983 + G192*0.0003032),360)</f>
        <v>90.5665779196588</v>
      </c>
      <c r="J192" s="5" t="n">
        <f aca="false">357.52911+G192*(35999.05029 - 0.0001537*G192)</f>
        <v>7727.27718346698</v>
      </c>
      <c r="K192" s="5" t="n">
        <f aca="false">0.016708634-G192*(0.000042037+0.0000001267*G192)</f>
        <v>0.0167000228490162</v>
      </c>
      <c r="L192" s="5" t="n">
        <f aca="false">SIN(RADIANS(J192))*(1.914602-G192*(0.004817+0.000014*G192))+SIN(RADIANS(2*J192))*(0.019993-0.000101*G192)+SIN(RADIANS(3*J192))*0.000289</f>
        <v>0.413041821459084</v>
      </c>
      <c r="M192" s="5" t="n">
        <f aca="false">I192+L192</f>
        <v>90.9796197411179</v>
      </c>
      <c r="N192" s="5" t="n">
        <f aca="false">J192+L192</f>
        <v>7727.69022528844</v>
      </c>
      <c r="O192" s="5" t="n">
        <f aca="false">(1.000001018*(1-K192*K192))/(1+K192*COS(RADIANS(N192)))</f>
        <v>1.01630422416588</v>
      </c>
      <c r="P192" s="5" t="n">
        <f aca="false">M192-0.00569-0.00478*SIN(RADIANS(125.04-1934.136*G192))</f>
        <v>90.9691503540112</v>
      </c>
      <c r="Q192" s="5" t="n">
        <f aca="false">23+(26+((21.448-G192*(46.815+G192*(0.00059-G192*0.001813))))/60)/60</f>
        <v>23.4366288874339</v>
      </c>
      <c r="R192" s="5" t="n">
        <f aca="false">Q192+0.00256*COS(RADIANS(125.04-1934.136*G192))</f>
        <v>23.4366698813617</v>
      </c>
      <c r="S192" s="5" t="n">
        <f aca="false">DEGREES(ATAN2(COS(RADIANS(P192)),COS(RADIANS(R192))*SIN(RADIANS(P192))))</f>
        <v>91.0562754361032</v>
      </c>
      <c r="T192" s="5" t="n">
        <f aca="false">DEGREES(ASIN(SIN(RADIANS(R192))*SIN(RADIANS(P192))))</f>
        <v>23.4331168314359</v>
      </c>
      <c r="U192" s="5" t="n">
        <f aca="false">TAN(RADIANS(R192/2))*TAN(RADIANS(R192/2))</f>
        <v>0.0430246309270476</v>
      </c>
      <c r="V192" s="5" t="n">
        <f aca="false">4*DEGREES(U192*SIN(2*RADIANS(I192))-2*K192*SIN(RADIANS(J192))+4*K192*U192*SIN(RADIANS(J192))*COS(2*RADIANS(I192))-0.5*U192*U192*SIN(4*RADIANS(I192))-1.25*K192*K192*SIN(2*RADIANS(J192)))</f>
        <v>-1.99993492425146</v>
      </c>
      <c r="W192" s="5" t="n">
        <f aca="false">DEGREES(ACOS(COS(RADIANS(90.833))/(COS(RADIANS(dados!$B$4))*COS(RADIANS(T192)))-TAN(RADIANS(dados!$B$4))*TAN(RADIANS(T192))))</f>
        <v>76.5710664868779</v>
      </c>
      <c r="X192" s="21" t="n">
        <f aca="false">(720-4*dados!$B$5-V192+dados!$B$6*60)/1440</f>
        <v>0.518694399252952</v>
      </c>
      <c r="Y192" s="21" t="n">
        <f aca="false">X192-W192*4/1440</f>
        <v>0.305996992344954</v>
      </c>
      <c r="Z192" s="21" t="n">
        <f aca="false">X192+W192*4/1440</f>
        <v>0.731391806160938</v>
      </c>
      <c r="AA192" s="24" t="n">
        <f aca="false">8*W192</f>
        <v>612.568531895024</v>
      </c>
      <c r="AB192" s="5" t="n">
        <f aca="false">MOD(E192*1440+V192+4*dados!$B$5-60*dados!$B$6,1440)</f>
        <v>1119.08006507575</v>
      </c>
      <c r="AC192" s="5" t="n">
        <f aca="false">IF(AB192/4&lt;0,AB192/4+180,AB192/4-180)</f>
        <v>99.7700162689366</v>
      </c>
      <c r="AD192" s="5" t="n">
        <f aca="false">DEGREES(ACOS(SIN(RADIANS(dados!$B$4))*SIN(RADIANS(T192))+COS(RADIANS(dados!$B$4))*COS(RADIANS(T192))*COS(RADIANS(AC192))))</f>
        <v>109.500636723286</v>
      </c>
      <c r="AE192" s="5" t="n">
        <f aca="false">90-AD192</f>
        <v>-19.5006367232857</v>
      </c>
      <c r="AF192" s="5" t="n">
        <f aca="false">IF(AE192&gt;85,0,IF(AE192&gt;5,58.1/TAN(RADIANS(AE192))-0.07/POWER(TAN(RADIANS(AE192)),3)+0.000086/POWER(TAN(RADIANS(AE192)),5),IF(AE192&gt;-0.575,1735+AE192*(-518.2+AE192*(103.4+AE192*(-12.79+AE192*0.711))),-20.772/TAN(RADIANS(AE192)))))/3600</f>
        <v>0.0162934019102818</v>
      </c>
      <c r="AG192" s="5" t="n">
        <f aca="false">AE192+AF192</f>
        <v>-19.4843433213754</v>
      </c>
      <c r="AH192" s="5" t="n">
        <f aca="false">IF(AC192&gt;0,MOD(DEGREES(ACOS(((SIN(RADIANS(dados!$B$4))*COS(RADIANS(AD192)))-SIN(RADIANS(T192)))/(COS(RADIANS(dados!$B$4))*SIN(RADIANS(AD192)))))+180,360),MOD(540-DEGREES(ACOS(((SIN(RADIANS(dados!$B$4))*COS(RADIANS(AD192)))-SIN(RADIANS(T192)))/(COS(RADIANS(dados!$B$4))*SIN(RADIANS(AD192))))),360))</f>
        <v>286.414565703903</v>
      </c>
      <c r="AI192" s="5" t="n">
        <f aca="false">TAN(RADIANS(AG192))</f>
        <v>-0.353811074818413</v>
      </c>
      <c r="AJ192" s="5" t="n">
        <f aca="false">dados!$B$20/calculos!AI192</f>
        <v>-2.97037649607312</v>
      </c>
      <c r="AK192" s="5" t="n">
        <f aca="false">AJ192*COS(RADIANS(AG192-180))</f>
        <v>2.80027097145486</v>
      </c>
      <c r="AL192" s="5" t="n">
        <f aca="false">ABS(AK192)</f>
        <v>2.80027097145486</v>
      </c>
      <c r="AM192" s="5" t="n">
        <f aca="false">IF((E192&gt;Y192)*AND(E192&lt;Z192),AL192,0)</f>
        <v>0</v>
      </c>
      <c r="AN192" s="21" t="n">
        <f aca="false">E192</f>
        <v>0.795833333333333</v>
      </c>
    </row>
    <row r="193" customFormat="false" ht="15" hidden="false" customHeight="false" outlineLevel="0" collapsed="false">
      <c r="D193" s="20" t="n">
        <f aca="false">dados!$B$7</f>
        <v>44003</v>
      </c>
      <c r="E193" s="21" t="n">
        <f aca="false">E192+0.1/24</f>
        <v>0.8</v>
      </c>
      <c r="F193" s="22" t="n">
        <f aca="false">D193+2415018.5+E193-dados!$B$6/24</f>
        <v>2459022.425</v>
      </c>
      <c r="G193" s="23" t="n">
        <f aca="false">(F193-2451545)/36525</f>
        <v>0.204720739219707</v>
      </c>
      <c r="I193" s="5" t="n">
        <f aca="false">MOD(280.46646+G193*(36000.76983 + G193*0.0003032),360)</f>
        <v>90.5706847834281</v>
      </c>
      <c r="J193" s="5" t="n">
        <f aca="false">357.52911+G193*(35999.05029 - 0.0001537*G193)</f>
        <v>7727.28129013457</v>
      </c>
      <c r="K193" s="5" t="n">
        <f aca="false">0.016708634-G193*(0.000042037+0.0000001267*G193)</f>
        <v>0.0167000228442148</v>
      </c>
      <c r="L193" s="5" t="n">
        <f aca="false">SIN(RADIANS(J193))*(1.914602-G193*(0.004817+0.000014*G193))+SIN(RADIANS(2*J193))*(0.019993-0.000101*G193)+SIN(RADIANS(3*J193))*0.000289</f>
        <v>0.412910566310596</v>
      </c>
      <c r="M193" s="5" t="n">
        <f aca="false">I193+L193</f>
        <v>90.9835953497387</v>
      </c>
      <c r="N193" s="5" t="n">
        <f aca="false">J193+L193</f>
        <v>7727.69420070088</v>
      </c>
      <c r="O193" s="5" t="n">
        <f aca="false">(1.000001018*(1-K193*K193))/(1+K193*COS(RADIANS(N193)))</f>
        <v>1.01630447934733</v>
      </c>
      <c r="P193" s="5" t="n">
        <f aca="false">M193-0.00569-0.00478*SIN(RADIANS(125.04-1934.136*G193))</f>
        <v>90.9731259629268</v>
      </c>
      <c r="Q193" s="5" t="n">
        <f aca="false">23+(26+((21.448-G193*(46.815+G193*(0.00059-G193*0.001813))))/60)/60</f>
        <v>23.4366288859505</v>
      </c>
      <c r="R193" s="5" t="n">
        <f aca="false">Q193+0.00256*COS(RADIANS(125.04-1934.136*G193))</f>
        <v>23.4366698897353</v>
      </c>
      <c r="S193" s="5" t="n">
        <f aca="false">DEGREES(ATAN2(COS(RADIANS(P193)),COS(RADIANS(R193))*SIN(RADIANS(P193))))</f>
        <v>91.0606082897858</v>
      </c>
      <c r="T193" s="5" t="n">
        <f aca="false">DEGREES(ASIN(SIN(RADIANS(R193))*SIN(RADIANS(P193))))</f>
        <v>23.4330876307643</v>
      </c>
      <c r="U193" s="5" t="n">
        <f aca="false">TAN(RADIANS(R193/2))*TAN(RADIANS(R193/2))</f>
        <v>0.0430246309586661</v>
      </c>
      <c r="V193" s="5" t="n">
        <f aca="false">4*DEGREES(U193*SIN(2*RADIANS(I193))-2*K193*SIN(RADIANS(J193))+4*K193*U193*SIN(RADIANS(J193))*COS(2*RADIANS(I193))-0.5*U193*U193*SIN(4*RADIANS(I193))-1.25*K193*K193*SIN(2*RADIANS(J193)))</f>
        <v>-2.0008376881521</v>
      </c>
      <c r="W193" s="5" t="n">
        <f aca="false">DEGREES(ACOS(COS(RADIANS(90.833))/(COS(RADIANS(dados!$B$4))*COS(RADIANS(T193)))-TAN(RADIANS(dados!$B$4))*TAN(RADIANS(T193))))</f>
        <v>76.5710868626691</v>
      </c>
      <c r="X193" s="21" t="n">
        <f aca="false">(720-4*dados!$B$5-V193+dados!$B$6*60)/1440</f>
        <v>0.518695026172328</v>
      </c>
      <c r="Y193" s="21" t="n">
        <f aca="false">X193-W193*4/1440</f>
        <v>0.305997562664907</v>
      </c>
      <c r="Z193" s="21" t="n">
        <f aca="false">X193+W193*4/1440</f>
        <v>0.731392489679734</v>
      </c>
      <c r="AA193" s="24" t="n">
        <f aca="false">8*W193</f>
        <v>612.568694901353</v>
      </c>
      <c r="AB193" s="5" t="n">
        <f aca="false">MOD(E193*1440+V193+4*dados!$B$5-60*dados!$B$6,1440)</f>
        <v>1125.07916231185</v>
      </c>
      <c r="AC193" s="5" t="n">
        <f aca="false">IF(AB193/4&lt;0,AB193/4+180,AB193/4-180)</f>
        <v>101.269790577961</v>
      </c>
      <c r="AD193" s="5" t="n">
        <f aca="false">DEGREES(ACOS(SIN(RADIANS(dados!$B$4))*SIN(RADIANS(T193))+COS(RADIANS(dados!$B$4))*COS(RADIANS(T193))*COS(RADIANS(AC193))))</f>
        <v>110.748110963184</v>
      </c>
      <c r="AE193" s="5" t="n">
        <f aca="false">90-AD193</f>
        <v>-20.7481109631839</v>
      </c>
      <c r="AF193" s="5" t="n">
        <f aca="false">IF(AE193&gt;85,0,IF(AE193&gt;5,58.1/TAN(RADIANS(AE193))-0.07/POWER(TAN(RADIANS(AE193)),3)+0.000086/POWER(TAN(RADIANS(AE193)),5),IF(AE193&gt;-0.575,1735+AE193*(-518.2+AE193*(103.4+AE193*(-12.79+AE193*0.711))),-20.772/TAN(RADIANS(AE193)))))/3600</f>
        <v>0.0152311703581575</v>
      </c>
      <c r="AG193" s="5" t="n">
        <f aca="false">AE193+AF193</f>
        <v>-20.7328797928258</v>
      </c>
      <c r="AH193" s="5" t="n">
        <f aca="false">IF(AC193&gt;0,MOD(DEGREES(ACOS(((SIN(RADIANS(dados!$B$4))*COS(RADIANS(AD193)))-SIN(RADIANS(T193)))/(COS(RADIANS(dados!$B$4))*SIN(RADIANS(AD193)))))+180,360),MOD(540-DEGREES(ACOS(((SIN(RADIANS(dados!$B$4))*COS(RADIANS(AD193)))-SIN(RADIANS(T193)))/(COS(RADIANS(dados!$B$4))*SIN(RADIANS(AD193))))),360))</f>
        <v>285.795928841527</v>
      </c>
      <c r="AI193" s="5" t="n">
        <f aca="false">TAN(RADIANS(AG193))</f>
        <v>-0.378524453196129</v>
      </c>
      <c r="AJ193" s="5" t="n">
        <f aca="false">dados!$B$20/calculos!AI193</f>
        <v>-2.77644440621236</v>
      </c>
      <c r="AK193" s="5" t="n">
        <f aca="false">AJ193*COS(RADIANS(AG193-180))</f>
        <v>2.59664473040121</v>
      </c>
      <c r="AL193" s="5" t="n">
        <f aca="false">ABS(AK193)</f>
        <v>2.59664473040121</v>
      </c>
      <c r="AM193" s="5" t="n">
        <f aca="false">IF((E193&gt;Y193)*AND(E193&lt;Z193),AL193,0)</f>
        <v>0</v>
      </c>
      <c r="AN193" s="21" t="n">
        <f aca="false">E193</f>
        <v>0.8</v>
      </c>
    </row>
    <row r="194" customFormat="false" ht="15" hidden="false" customHeight="false" outlineLevel="0" collapsed="false">
      <c r="D194" s="20" t="n">
        <f aca="false">dados!$B$7</f>
        <v>44003</v>
      </c>
      <c r="E194" s="21" t="n">
        <f aca="false">E193+0.1/24</f>
        <v>0.804166666666667</v>
      </c>
      <c r="F194" s="22" t="n">
        <f aca="false">D194+2415018.5+E194-dados!$B$6/24</f>
        <v>2459022.42916667</v>
      </c>
      <c r="G194" s="23" t="n">
        <f aca="false">(F194-2451545)/36525</f>
        <v>0.20472085329683</v>
      </c>
      <c r="I194" s="5" t="n">
        <f aca="false">MOD(280.46646+G194*(36000.76983 + G194*0.0003032),360)</f>
        <v>90.5747916476576</v>
      </c>
      <c r="J194" s="5" t="n">
        <f aca="false">357.52911+G194*(35999.05029 - 0.0001537*G194)</f>
        <v>7727.28539680262</v>
      </c>
      <c r="K194" s="5" t="n">
        <f aca="false">0.016708634-G194*(0.000042037+0.0000001267*G194)</f>
        <v>0.0167000228394134</v>
      </c>
      <c r="L194" s="5" t="n">
        <f aca="false">SIN(RADIANS(J194))*(1.914602-G194*(0.004817+0.000014*G194))+SIN(RADIANS(2*J194))*(0.019993-0.000101*G194)+SIN(RADIANS(3*J194))*0.000289</f>
        <v>0.412779309151139</v>
      </c>
      <c r="M194" s="5" t="n">
        <f aca="false">I194+L194</f>
        <v>90.9875709568087</v>
      </c>
      <c r="N194" s="5" t="n">
        <f aca="false">J194+L194</f>
        <v>7727.69817611177</v>
      </c>
      <c r="O194" s="5" t="n">
        <f aca="false">(1.000001018*(1-K194*K194))/(1+K194*COS(RADIANS(N194)))</f>
        <v>1.01630473444765</v>
      </c>
      <c r="P194" s="5" t="n">
        <f aca="false">M194-0.00569-0.00478*SIN(RADIANS(125.04-1934.136*G194))</f>
        <v>90.9771015702917</v>
      </c>
      <c r="Q194" s="5" t="n">
        <f aca="false">23+(26+((21.448-G194*(46.815+G194*(0.00059-G194*0.001813))))/60)/60</f>
        <v>23.436628884467</v>
      </c>
      <c r="R194" s="5" t="n">
        <f aca="false">Q194+0.00256*COS(RADIANS(125.04-1934.136*G194))</f>
        <v>23.4366698981089</v>
      </c>
      <c r="S194" s="5" t="n">
        <f aca="false">DEGREES(ATAN2(COS(RADIANS(P194)),COS(RADIANS(R194))*SIN(RADIANS(P194))))</f>
        <v>91.0649411398603</v>
      </c>
      <c r="T194" s="5" t="n">
        <f aca="false">DEGREES(ASIN(SIN(RADIANS(R194))*SIN(RADIANS(P194))))</f>
        <v>23.4330583105474</v>
      </c>
      <c r="U194" s="5" t="n">
        <f aca="false">TAN(RADIANS(R194/2))*TAN(RADIANS(R194/2))</f>
        <v>0.0430246309902847</v>
      </c>
      <c r="V194" s="5" t="n">
        <f aca="false">4*DEGREES(U194*SIN(2*RADIANS(I194))-2*K194*SIN(RADIANS(J194))+4*K194*U194*SIN(RADIANS(J194))*COS(2*RADIANS(I194))-0.5*U194*U194*SIN(4*RADIANS(I194))-1.25*K194*K194*SIN(2*RADIANS(J194)))</f>
        <v>-2.00174043601121</v>
      </c>
      <c r="W194" s="5" t="n">
        <f aca="false">DEGREES(ACOS(COS(RADIANS(90.833))/(COS(RADIANS(dados!$B$4))*COS(RADIANS(T194)))-TAN(RADIANS(dados!$B$4))*TAN(RADIANS(T194))))</f>
        <v>76.5711073218667</v>
      </c>
      <c r="X194" s="21" t="n">
        <f aca="false">(720-4*dados!$B$5-V194+dados!$B$6*60)/1440</f>
        <v>0.518695653080563</v>
      </c>
      <c r="Y194" s="21" t="n">
        <f aca="false">X194-W194*4/1440</f>
        <v>0.305998132742037</v>
      </c>
      <c r="Z194" s="21" t="n">
        <f aca="false">X194+W194*4/1440</f>
        <v>0.731393173419074</v>
      </c>
      <c r="AA194" s="24" t="n">
        <f aca="false">8*W194</f>
        <v>612.568858574934</v>
      </c>
      <c r="AB194" s="5" t="n">
        <f aca="false">MOD(E194*1440+V194+4*dados!$B$5-60*dados!$B$6,1440)</f>
        <v>1131.07825956399</v>
      </c>
      <c r="AC194" s="5" t="n">
        <f aca="false">IF(AB194/4&lt;0,AB194/4+180,AB194/4-180)</f>
        <v>102.769564890997</v>
      </c>
      <c r="AD194" s="5" t="n">
        <f aca="false">DEGREES(ACOS(SIN(RADIANS(dados!$B$4))*SIN(RADIANS(T194))+COS(RADIANS(dados!$B$4))*COS(RADIANS(T194))*COS(RADIANS(AC194))))</f>
        <v>111.999390121957</v>
      </c>
      <c r="AE194" s="5" t="n">
        <f aca="false">90-AD194</f>
        <v>-21.9993901219571</v>
      </c>
      <c r="AF194" s="5" t="n">
        <f aca="false">IF(AE194&gt;85,0,IF(AE194&gt;5,58.1/TAN(RADIANS(AE194))-0.07/POWER(TAN(RADIANS(AE194)),3)+0.000086/POWER(TAN(RADIANS(AE194)),5),IF(AE194&gt;-0.575,1735+AE194*(-518.2+AE194*(103.4+AE194*(-12.79+AE194*0.711))),-20.772/TAN(RADIANS(AE194)))))/3600</f>
        <v>0.0142816888242975</v>
      </c>
      <c r="AG194" s="5" t="n">
        <f aca="false">AE194+AF194</f>
        <v>-21.9851084331328</v>
      </c>
      <c r="AH194" s="5" t="n">
        <f aca="false">IF(AC194&gt;0,MOD(DEGREES(ACOS(((SIN(RADIANS(dados!$B$4))*COS(RADIANS(AD194)))-SIN(RADIANS(T194)))/(COS(RADIANS(dados!$B$4))*SIN(RADIANS(AD194)))))+180,360),MOD(540-DEGREES(ACOS(((SIN(RADIANS(dados!$B$4))*COS(RADIANS(AD194)))-SIN(RADIANS(T194)))/(COS(RADIANS(dados!$B$4))*SIN(RADIANS(AD194))))),360))</f>
        <v>285.181010021594</v>
      </c>
      <c r="AI194" s="5" t="n">
        <f aca="false">TAN(RADIANS(AG194))</f>
        <v>-0.403723924232335</v>
      </c>
      <c r="AJ194" s="5" t="n">
        <f aca="false">dados!$B$20/calculos!AI194</f>
        <v>-2.60314546057514</v>
      </c>
      <c r="AK194" s="5" t="n">
        <f aca="false">AJ194*COS(RADIANS(AG194-180))</f>
        <v>2.41384781021432</v>
      </c>
      <c r="AL194" s="5" t="n">
        <f aca="false">ABS(AK194)</f>
        <v>2.41384781021432</v>
      </c>
      <c r="AM194" s="5" t="n">
        <f aca="false">IF((E194&gt;Y194)*AND(E194&lt;Z194),AL194,0)</f>
        <v>0</v>
      </c>
      <c r="AN194" s="21" t="n">
        <f aca="false">E194</f>
        <v>0.804166666666667</v>
      </c>
    </row>
    <row r="195" customFormat="false" ht="15" hidden="false" customHeight="false" outlineLevel="0" collapsed="false">
      <c r="D195" s="20" t="n">
        <f aca="false">dados!$B$7</f>
        <v>44003</v>
      </c>
      <c r="E195" s="21" t="n">
        <f aca="false">E194+0.1/24</f>
        <v>0.808333333333333</v>
      </c>
      <c r="F195" s="22" t="n">
        <f aca="false">D195+2415018.5+E195-dados!$B$6/24</f>
        <v>2459022.43333333</v>
      </c>
      <c r="G195" s="23" t="n">
        <f aca="false">(F195-2451545)/36525</f>
        <v>0.204720967373939</v>
      </c>
      <c r="I195" s="5" t="n">
        <f aca="false">MOD(280.46646+G195*(36000.76983 + G195*0.0003032),360)</f>
        <v>90.5788985114268</v>
      </c>
      <c r="J195" s="5" t="n">
        <f aca="false">357.52911+G195*(35999.05029 - 0.0001537*G195)</f>
        <v>7727.2895034702</v>
      </c>
      <c r="K195" s="5" t="n">
        <f aca="false">0.016708634-G195*(0.000042037+0.0000001267*G195)</f>
        <v>0.016700022834612</v>
      </c>
      <c r="L195" s="5" t="n">
        <f aca="false">SIN(RADIANS(J195))*(1.914602-G195*(0.004817+0.000014*G195))+SIN(RADIANS(2*J195))*(0.019993-0.000101*G195)+SIN(RADIANS(3*J195))*0.000289</f>
        <v>0.412648050010808</v>
      </c>
      <c r="M195" s="5" t="n">
        <f aca="false">I195+L195</f>
        <v>90.9915465614376</v>
      </c>
      <c r="N195" s="5" t="n">
        <f aca="false">J195+L195</f>
        <v>7727.70215152021</v>
      </c>
      <c r="O195" s="5" t="n">
        <f aca="false">(1.000001018*(1-K195*K195))/(1+K195*COS(RADIANS(N195)))</f>
        <v>1.01630498946679</v>
      </c>
      <c r="P195" s="5" t="n">
        <f aca="false">M195-0.00569-0.00478*SIN(RADIANS(125.04-1934.136*G195))</f>
        <v>90.9810771752155</v>
      </c>
      <c r="Q195" s="5" t="n">
        <f aca="false">23+(26+((21.448-G195*(46.815+G195*(0.00059-G195*0.001813))))/60)/60</f>
        <v>23.4366288829835</v>
      </c>
      <c r="R195" s="5" t="n">
        <f aca="false">Q195+0.00256*COS(RADIANS(125.04-1934.136*G195))</f>
        <v>23.4366699064824</v>
      </c>
      <c r="S195" s="5" t="n">
        <f aca="false">DEGREES(ATAN2(COS(RADIANS(P195)),COS(RADIANS(R195))*SIN(RADIANS(P195))))</f>
        <v>91.0692739853485</v>
      </c>
      <c r="T195" s="5" t="n">
        <f aca="false">DEGREES(ASIN(SIN(RADIANS(R195))*SIN(RADIANS(P195))))</f>
        <v>23.4330288707919</v>
      </c>
      <c r="U195" s="5" t="n">
        <f aca="false">TAN(RADIANS(R195/2))*TAN(RADIANS(R195/2))</f>
        <v>0.0430246310219032</v>
      </c>
      <c r="V195" s="5" t="n">
        <f aca="false">4*DEGREES(U195*SIN(2*RADIANS(I195))-2*K195*SIN(RADIANS(J195))+4*K195*U195*SIN(RADIANS(J195))*COS(2*RADIANS(I195))-0.5*U195*U195*SIN(4*RADIANS(I195))-1.25*K195*K195*SIN(2*RADIANS(J195)))</f>
        <v>-2.00264316759825</v>
      </c>
      <c r="W195" s="5" t="n">
        <f aca="false">DEGREES(ACOS(COS(RADIANS(90.833))/(COS(RADIANS(dados!$B$4))*COS(RADIANS(T195)))-TAN(RADIANS(dados!$B$4))*TAN(RADIANS(T195))))</f>
        <v>76.5711278644658</v>
      </c>
      <c r="X195" s="21" t="n">
        <f aca="false">(720-4*dados!$B$5-V195+dados!$B$6*60)/1440</f>
        <v>0.518696279977499</v>
      </c>
      <c r="Y195" s="21" t="n">
        <f aca="false">X195-W195*4/1440</f>
        <v>0.305998702576204</v>
      </c>
      <c r="Z195" s="21" t="n">
        <f aca="false">X195+W195*4/1440</f>
        <v>0.731393857378785</v>
      </c>
      <c r="AA195" s="24" t="n">
        <f aca="false">8*W195</f>
        <v>612.569022915727</v>
      </c>
      <c r="AB195" s="5" t="n">
        <f aca="false">MOD(E195*1440+V195+4*dados!$B$5-60*dados!$B$6,1440)</f>
        <v>1137.0773568324</v>
      </c>
      <c r="AC195" s="5" t="n">
        <f aca="false">IF(AB195/4&lt;0,AB195/4+180,AB195/4-180)</f>
        <v>104.2693392081</v>
      </c>
      <c r="AD195" s="5" t="n">
        <f aca="false">DEGREES(ACOS(SIN(RADIANS(dados!$B$4))*SIN(RADIANS(T195))+COS(RADIANS(dados!$B$4))*COS(RADIANS(T195))*COS(RADIANS(AC195))))</f>
        <v>113.254308991944</v>
      </c>
      <c r="AE195" s="5" t="n">
        <f aca="false">90-AD195</f>
        <v>-23.2543089919444</v>
      </c>
      <c r="AF195" s="5" t="n">
        <f aca="false">IF(AE195&gt;85,0,IF(AE195&gt;5,58.1/TAN(RADIANS(AE195))-0.07/POWER(TAN(RADIANS(AE195)),3)+0.000086/POWER(TAN(RADIANS(AE195)),5),IF(AE195&gt;-0.575,1735+AE195*(-518.2+AE195*(103.4+AE195*(-12.79+AE195*0.711))),-20.772/TAN(RADIANS(AE195)))))/3600</f>
        <v>0.0134272543984544</v>
      </c>
      <c r="AG195" s="5" t="n">
        <f aca="false">AE195+AF195</f>
        <v>-23.2408817375459</v>
      </c>
      <c r="AH195" s="5" t="n">
        <f aca="false">IF(AC195&gt;0,MOD(DEGREES(ACOS(((SIN(RADIANS(dados!$B$4))*COS(RADIANS(AD195)))-SIN(RADIANS(T195)))/(COS(RADIANS(dados!$B$4))*SIN(RADIANS(AD195)))))+180,360),MOD(540-DEGREES(ACOS(((SIN(RADIANS(dados!$B$4))*COS(RADIANS(AD195)))-SIN(RADIANS(T195)))/(COS(RADIANS(dados!$B$4))*SIN(RADIANS(AD195))))),360))</f>
        <v>284.569321914132</v>
      </c>
      <c r="AI195" s="5" t="n">
        <f aca="false">TAN(RADIANS(AG195))</f>
        <v>-0.429445399565342</v>
      </c>
      <c r="AJ195" s="5" t="n">
        <f aca="false">dados!$B$20/calculos!AI195</f>
        <v>-2.44723101412821</v>
      </c>
      <c r="AK195" s="5" t="n">
        <f aca="false">AJ195*COS(RADIANS(AG195-180))</f>
        <v>2.24864805400675</v>
      </c>
      <c r="AL195" s="5" t="n">
        <f aca="false">ABS(AK195)</f>
        <v>2.24864805400675</v>
      </c>
      <c r="AM195" s="5" t="n">
        <f aca="false">IF((E195&gt;Y195)*AND(E195&lt;Z195),AL195,0)</f>
        <v>0</v>
      </c>
      <c r="AN195" s="21" t="n">
        <f aca="false">E195</f>
        <v>0.808333333333333</v>
      </c>
    </row>
    <row r="196" customFormat="false" ht="15" hidden="false" customHeight="false" outlineLevel="0" collapsed="false">
      <c r="D196" s="20" t="n">
        <f aca="false">dados!$B$7</f>
        <v>44003</v>
      </c>
      <c r="E196" s="21" t="n">
        <f aca="false">E195+0.1/24</f>
        <v>0.8125</v>
      </c>
      <c r="F196" s="22" t="n">
        <f aca="false">D196+2415018.5+E196-dados!$B$6/24</f>
        <v>2459022.4375</v>
      </c>
      <c r="G196" s="23" t="n">
        <f aca="false">(F196-2451545)/36525</f>
        <v>0.204721081451061</v>
      </c>
      <c r="I196" s="5" t="n">
        <f aca="false">MOD(280.46646+G196*(36000.76983 + G196*0.0003032),360)</f>
        <v>90.5830053756563</v>
      </c>
      <c r="J196" s="5" t="n">
        <f aca="false">357.52911+G196*(35999.05029 - 0.0001537*G196)</f>
        <v>7727.29361013825</v>
      </c>
      <c r="K196" s="5" t="n">
        <f aca="false">0.016708634-G196*(0.000042037+0.0000001267*G196)</f>
        <v>0.0167000228298107</v>
      </c>
      <c r="L196" s="5" t="n">
        <f aca="false">SIN(RADIANS(J196))*(1.914602-G196*(0.004817+0.000014*G196))+SIN(RADIANS(2*J196))*(0.019993-0.000101*G196)+SIN(RADIANS(3*J196))*0.000289</f>
        <v>0.412516788860676</v>
      </c>
      <c r="M196" s="5" t="n">
        <f aca="false">I196+L196</f>
        <v>90.995522164517</v>
      </c>
      <c r="N196" s="5" t="n">
        <f aca="false">J196+L196</f>
        <v>7727.70612692711</v>
      </c>
      <c r="O196" s="5" t="n">
        <f aca="false">(1.000001018*(1-K196*K196))/(1+K196*COS(RADIANS(N196)))</f>
        <v>1.0163052444048</v>
      </c>
      <c r="P196" s="5" t="n">
        <f aca="false">M196-0.00569-0.00478*SIN(RADIANS(125.04-1934.136*G196))</f>
        <v>90.9850527785899</v>
      </c>
      <c r="Q196" s="5" t="n">
        <f aca="false">23+(26+((21.448-G196*(46.815+G196*(0.00059-G196*0.001813))))/60)/60</f>
        <v>23.4366288815</v>
      </c>
      <c r="R196" s="5" t="n">
        <f aca="false">Q196+0.00256*COS(RADIANS(125.04-1934.136*G196))</f>
        <v>23.436669914856</v>
      </c>
      <c r="S196" s="5" t="n">
        <f aca="false">DEGREES(ATAN2(COS(RADIANS(P196)),COS(RADIANS(R196))*SIN(RADIANS(P196))))</f>
        <v>91.0736068272142</v>
      </c>
      <c r="T196" s="5" t="n">
        <f aca="false">DEGREES(ASIN(SIN(RADIANS(R196))*SIN(RADIANS(P196))))</f>
        <v>23.4329993114918</v>
      </c>
      <c r="U196" s="5" t="n">
        <f aca="false">TAN(RADIANS(R196/2))*TAN(RADIANS(R196/2))</f>
        <v>0.0430246310535217</v>
      </c>
      <c r="V196" s="5" t="n">
        <f aca="false">4*DEGREES(U196*SIN(2*RADIANS(I196))-2*K196*SIN(RADIANS(J196))+4*K196*U196*SIN(RADIANS(J196))*COS(2*RADIANS(I196))-0.5*U196*U196*SIN(4*RADIANS(I196))-1.25*K196*K196*SIN(2*RADIANS(J196)))</f>
        <v>-2.00354588308649</v>
      </c>
      <c r="W196" s="5" t="n">
        <f aca="false">DEGREES(ACOS(COS(RADIANS(90.833))/(COS(RADIANS(dados!$B$4))*COS(RADIANS(T196)))-TAN(RADIANS(dados!$B$4))*TAN(RADIANS(T196))))</f>
        <v>76.5711484904707</v>
      </c>
      <c r="X196" s="21" t="n">
        <f aca="false">(720-4*dados!$B$5-V196+dados!$B$6*60)/1440</f>
        <v>0.518696906863255</v>
      </c>
      <c r="Y196" s="21" t="n">
        <f aca="false">X196-W196*4/1440</f>
        <v>0.3059992721675</v>
      </c>
      <c r="Z196" s="21" t="n">
        <f aca="false">X196+W196*4/1440</f>
        <v>0.731394541559005</v>
      </c>
      <c r="AA196" s="24" t="n">
        <f aca="false">8*W196</f>
        <v>612.569187923765</v>
      </c>
      <c r="AB196" s="5" t="n">
        <f aca="false">MOD(E196*1440+V196+4*dados!$B$5-60*dados!$B$6,1440)</f>
        <v>1143.07645411691</v>
      </c>
      <c r="AC196" s="5" t="n">
        <f aca="false">IF(AB196/4&lt;0,AB196/4+180,AB196/4-180)</f>
        <v>105.769113529228</v>
      </c>
      <c r="AD196" s="5" t="n">
        <f aca="false">DEGREES(ACOS(SIN(RADIANS(dados!$B$4))*SIN(RADIANS(T196))+COS(RADIANS(dados!$B$4))*COS(RADIANS(T196))*COS(RADIANS(AC196))))</f>
        <v>114.512707135783</v>
      </c>
      <c r="AE196" s="5" t="n">
        <f aca="false">90-AD196</f>
        <v>-24.5127071357832</v>
      </c>
      <c r="AF196" s="5" t="n">
        <f aca="false">IF(AE196&gt;85,0,IF(AE196&gt;5,58.1/TAN(RADIANS(AE196))-0.07/POWER(TAN(RADIANS(AE196)),3)+0.000086/POWER(TAN(RADIANS(AE196)),5),IF(AE196&gt;-0.575,1735+AE196*(-518.2+AE196*(103.4+AE196*(-12.79+AE196*0.711))),-20.772/TAN(RADIANS(AE196)))))/3600</f>
        <v>0.0126536718004742</v>
      </c>
      <c r="AG196" s="5" t="n">
        <f aca="false">AE196+AF196</f>
        <v>-24.5000534639827</v>
      </c>
      <c r="AH196" s="5" t="n">
        <f aca="false">IF(AC196&gt;0,MOD(DEGREES(ACOS(((SIN(RADIANS(dados!$B$4))*COS(RADIANS(AD196)))-SIN(RADIANS(T196)))/(COS(RADIANS(dados!$B$4))*SIN(RADIANS(AD196)))))+180,360),MOD(540-DEGREES(ACOS(((SIN(RADIANS(dados!$B$4))*COS(RADIANS(AD196)))-SIN(RADIANS(T196)))/(COS(RADIANS(dados!$B$4))*SIN(RADIANS(AD196))))),360))</f>
        <v>283.960367577039</v>
      </c>
      <c r="AI196" s="5" t="n">
        <f aca="false">TAN(RADIANS(AG196))</f>
        <v>-0.455727382452471</v>
      </c>
      <c r="AJ196" s="5" t="n">
        <f aca="false">dados!$B$20/calculos!AI196</f>
        <v>-2.3060982094939</v>
      </c>
      <c r="AK196" s="5" t="n">
        <f aca="false">AJ196*COS(RADIANS(AG196-180))</f>
        <v>2.09845916510942</v>
      </c>
      <c r="AL196" s="5" t="n">
        <f aca="false">ABS(AK196)</f>
        <v>2.09845916510942</v>
      </c>
      <c r="AM196" s="5" t="n">
        <f aca="false">IF((E196&gt;Y196)*AND(E196&lt;Z196),AL196,0)</f>
        <v>0</v>
      </c>
      <c r="AN196" s="21" t="n">
        <f aca="false">E196</f>
        <v>0.8125</v>
      </c>
    </row>
    <row r="197" customFormat="false" ht="15" hidden="false" customHeight="false" outlineLevel="0" collapsed="false">
      <c r="D197" s="20" t="n">
        <f aca="false">dados!$B$7</f>
        <v>44003</v>
      </c>
      <c r="E197" s="21" t="n">
        <f aca="false">E196+0.1/24</f>
        <v>0.816666666666667</v>
      </c>
      <c r="F197" s="22" t="n">
        <f aca="false">D197+2415018.5+E197-dados!$B$6/24</f>
        <v>2459022.44166667</v>
      </c>
      <c r="G197" s="23" t="n">
        <f aca="false">(F197-2451545)/36525</f>
        <v>0.204721195528183</v>
      </c>
      <c r="I197" s="5" t="n">
        <f aca="false">MOD(280.46646+G197*(36000.76983 + G197*0.0003032),360)</f>
        <v>90.5871122398849</v>
      </c>
      <c r="J197" s="5" t="n">
        <f aca="false">357.52911+G197*(35999.05029 - 0.0001537*G197)</f>
        <v>7727.2977168063</v>
      </c>
      <c r="K197" s="5" t="n">
        <f aca="false">0.016708634-G197*(0.000042037+0.0000001267*G197)</f>
        <v>0.0167000228250093</v>
      </c>
      <c r="L197" s="5" t="n">
        <f aca="false">SIN(RADIANS(J197))*(1.914602-G197*(0.004817+0.000014*G197))+SIN(RADIANS(2*J197))*(0.019993-0.000101*G197)+SIN(RADIANS(3*J197))*0.000289</f>
        <v>0.412385525716265</v>
      </c>
      <c r="M197" s="5" t="n">
        <f aca="false">I197+L197</f>
        <v>90.9994977656011</v>
      </c>
      <c r="N197" s="5" t="n">
        <f aca="false">J197+L197</f>
        <v>7727.71010233201</v>
      </c>
      <c r="O197" s="5" t="n">
        <f aca="false">(1.000001018*(1-K197*K197))/(1+K197*COS(RADIANS(N197)))</f>
        <v>1.01630549926166</v>
      </c>
      <c r="P197" s="5" t="n">
        <f aca="false">M197-0.00569-0.00478*SIN(RADIANS(125.04-1934.136*G197))</f>
        <v>90.9890283799691</v>
      </c>
      <c r="Q197" s="5" t="n">
        <f aca="false">23+(26+((21.448-G197*(46.815+G197*(0.00059-G197*0.001813))))/60)/60</f>
        <v>23.4366288800166</v>
      </c>
      <c r="R197" s="5" t="n">
        <f aca="false">Q197+0.00256*COS(RADIANS(125.04-1934.136*G197))</f>
        <v>23.4366699232296</v>
      </c>
      <c r="S197" s="5" t="n">
        <f aca="false">DEGREES(ATAN2(COS(RADIANS(P197)),COS(RADIANS(R197))*SIN(RADIANS(P197))))</f>
        <v>91.0779396649638</v>
      </c>
      <c r="T197" s="5" t="n">
        <f aca="false">DEGREES(ASIN(SIN(RADIANS(R197))*SIN(RADIANS(P197))))</f>
        <v>23.4329696326507</v>
      </c>
      <c r="U197" s="5" t="n">
        <f aca="false">TAN(RADIANS(R197/2))*TAN(RADIANS(R197/2))</f>
        <v>0.0430246310851402</v>
      </c>
      <c r="V197" s="5" t="n">
        <f aca="false">4*DEGREES(U197*SIN(2*RADIANS(I197))-2*K197*SIN(RADIANS(J197))+4*K197*U197*SIN(RADIANS(J197))*COS(2*RADIANS(I197))-0.5*U197*U197*SIN(4*RADIANS(I197))-1.25*K197*K197*SIN(2*RADIANS(J197)))</f>
        <v>-2.0044485823468</v>
      </c>
      <c r="W197" s="5" t="n">
        <f aca="false">DEGREES(ACOS(COS(RADIANS(90.833))/(COS(RADIANS(dados!$B$4))*COS(RADIANS(T197)))-TAN(RADIANS(dados!$B$4))*TAN(RADIANS(T197))))</f>
        <v>76.5711691998785</v>
      </c>
      <c r="X197" s="21" t="n">
        <f aca="false">(720-4*dados!$B$5-V197+dados!$B$6*60)/1440</f>
        <v>0.518697533737741</v>
      </c>
      <c r="Y197" s="21" t="n">
        <f aca="false">X197-W197*4/1440</f>
        <v>0.305999841515845</v>
      </c>
      <c r="Z197" s="21" t="n">
        <f aca="false">X197+W197*4/1440</f>
        <v>0.731395225959618</v>
      </c>
      <c r="AA197" s="24" t="n">
        <f aca="false">8*W197</f>
        <v>612.569353599028</v>
      </c>
      <c r="AB197" s="5" t="n">
        <f aca="false">MOD(E197*1440+V197+4*dados!$B$5-60*dados!$B$6,1440)</f>
        <v>1149.07555141765</v>
      </c>
      <c r="AC197" s="5" t="n">
        <f aca="false">IF(AB197/4&lt;0,AB197/4+180,AB197/4-180)</f>
        <v>107.268887854413</v>
      </c>
      <c r="AD197" s="5" t="n">
        <f aca="false">DEGREES(ACOS(SIN(RADIANS(dados!$B$4))*SIN(RADIANS(T197))+COS(RADIANS(dados!$B$4))*COS(RADIANS(T197))*COS(RADIANS(AC197))))</f>
        <v>115.774428501211</v>
      </c>
      <c r="AE197" s="5" t="n">
        <f aca="false">90-AD197</f>
        <v>-25.7744285012106</v>
      </c>
      <c r="AF197" s="5" t="n">
        <f aca="false">IF(AE197&gt;85,0,IF(AE197&gt;5,58.1/TAN(RADIANS(AE197))-0.07/POWER(TAN(RADIANS(AE197)),3)+0.000086/POWER(TAN(RADIANS(AE197)),5),IF(AE197&gt;-0.575,1735+AE197*(-518.2+AE197*(103.4+AE197*(-12.79+AE197*0.711))),-20.772/TAN(RADIANS(AE197)))))/3600</f>
        <v>0.0119494255381456</v>
      </c>
      <c r="AG197" s="5" t="n">
        <f aca="false">AE197+AF197</f>
        <v>-25.7624790756724</v>
      </c>
      <c r="AH197" s="5" t="n">
        <f aca="false">IF(AC197&gt;0,MOD(DEGREES(ACOS(((SIN(RADIANS(dados!$B$4))*COS(RADIANS(AD197)))-SIN(RADIANS(T197)))/(COS(RADIANS(dados!$B$4))*SIN(RADIANS(AD197)))))+180,360),MOD(540-DEGREES(ACOS(((SIN(RADIANS(dados!$B$4))*COS(RADIANS(AD197)))-SIN(RADIANS(T197)))/(COS(RADIANS(dados!$B$4))*SIN(RADIANS(AD197))))),360))</f>
        <v>283.353638344843</v>
      </c>
      <c r="AI197" s="5" t="n">
        <f aca="false">TAN(RADIANS(AG197))</f>
        <v>-0.482611242364535</v>
      </c>
      <c r="AJ197" s="5" t="n">
        <f aca="false">dados!$B$20/calculos!AI197</f>
        <v>-2.17763700559872</v>
      </c>
      <c r="AK197" s="5" t="n">
        <f aca="false">AJ197*COS(RADIANS(AG197-180))</f>
        <v>1.9611877166458</v>
      </c>
      <c r="AL197" s="5" t="n">
        <f aca="false">ABS(AK197)</f>
        <v>1.9611877166458</v>
      </c>
      <c r="AM197" s="5" t="n">
        <f aca="false">IF((E197&gt;Y197)*AND(E197&lt;Z197),AL197,0)</f>
        <v>0</v>
      </c>
      <c r="AN197" s="21" t="n">
        <f aca="false">E197</f>
        <v>0.816666666666667</v>
      </c>
    </row>
    <row r="198" customFormat="false" ht="15" hidden="false" customHeight="false" outlineLevel="0" collapsed="false">
      <c r="D198" s="20" t="n">
        <f aca="false">dados!$B$7</f>
        <v>44003</v>
      </c>
      <c r="E198" s="21" t="n">
        <f aca="false">E197+0.1/24</f>
        <v>0.820833333333333</v>
      </c>
      <c r="F198" s="22" t="n">
        <f aca="false">D198+2415018.5+E198-dados!$B$6/24</f>
        <v>2459022.44583333</v>
      </c>
      <c r="G198" s="23" t="n">
        <f aca="false">(F198-2451545)/36525</f>
        <v>0.204721309605292</v>
      </c>
      <c r="I198" s="5" t="n">
        <f aca="false">MOD(280.46646+G198*(36000.76983 + G198*0.0003032),360)</f>
        <v>90.591219103655</v>
      </c>
      <c r="J198" s="5" t="n">
        <f aca="false">357.52911+G198*(35999.05029 - 0.0001537*G198)</f>
        <v>7727.30182347389</v>
      </c>
      <c r="K198" s="5" t="n">
        <f aca="false">0.016708634-G198*(0.000042037+0.0000001267*G198)</f>
        <v>0.0167000228202079</v>
      </c>
      <c r="L198" s="5" t="n">
        <f aca="false">SIN(RADIANS(J198))*(1.914602-G198*(0.004817+0.000014*G198))+SIN(RADIANS(2*J198))*(0.019993-0.000101*G198)+SIN(RADIANS(3*J198))*0.000289</f>
        <v>0.412254260592683</v>
      </c>
      <c r="M198" s="5" t="n">
        <f aca="false">I198+L198</f>
        <v>91.0034733642477</v>
      </c>
      <c r="N198" s="5" t="n">
        <f aca="false">J198+L198</f>
        <v>7727.71407773448</v>
      </c>
      <c r="O198" s="5" t="n">
        <f aca="false">(1.000001018*(1-K198*K198))/(1+K198*COS(RADIANS(N198)))</f>
        <v>1.01630575403732</v>
      </c>
      <c r="P198" s="5" t="n">
        <f aca="false">M198-0.00569-0.00478*SIN(RADIANS(125.04-1934.136*G198))</f>
        <v>90.9930039789109</v>
      </c>
      <c r="Q198" s="5" t="n">
        <f aca="false">23+(26+((21.448-G198*(46.815+G198*(0.00059-G198*0.001813))))/60)/60</f>
        <v>23.4366288785331</v>
      </c>
      <c r="R198" s="5" t="n">
        <f aca="false">Q198+0.00256*COS(RADIANS(125.04-1934.136*G198))</f>
        <v>23.4366699316032</v>
      </c>
      <c r="S198" s="5" t="n">
        <f aca="false">DEGREES(ATAN2(COS(RADIANS(P198)),COS(RADIANS(R198))*SIN(RADIANS(P198))))</f>
        <v>91.0822724981075</v>
      </c>
      <c r="T198" s="5" t="n">
        <f aca="false">DEGREES(ASIN(SIN(RADIANS(R198))*SIN(RADIANS(P198))))</f>
        <v>23.4329398342724</v>
      </c>
      <c r="U198" s="5" t="n">
        <f aca="false">TAN(RADIANS(R198/2))*TAN(RADIANS(R198/2))</f>
        <v>0.0430246311167587</v>
      </c>
      <c r="V198" s="5" t="n">
        <f aca="false">4*DEGREES(U198*SIN(2*RADIANS(I198))-2*K198*SIN(RADIANS(J198))+4*K198*U198*SIN(RADIANS(J198))*COS(2*RADIANS(I198))-0.5*U198*U198*SIN(4*RADIANS(I198))-1.25*K198*K198*SIN(2*RADIANS(J198)))</f>
        <v>-2.00535126524955</v>
      </c>
      <c r="W198" s="5" t="n">
        <f aca="false">DEGREES(ACOS(COS(RADIANS(90.833))/(COS(RADIANS(dados!$B$4))*COS(RADIANS(T198)))-TAN(RADIANS(dados!$B$4))*TAN(RADIANS(T198))))</f>
        <v>76.5711899926866</v>
      </c>
      <c r="X198" s="21" t="n">
        <f aca="false">(720-4*dados!$B$5-V198+dados!$B$6*60)/1440</f>
        <v>0.518698160600868</v>
      </c>
      <c r="Y198" s="21" t="n">
        <f aca="false">X198-W198*4/1440</f>
        <v>0.306000410621181</v>
      </c>
      <c r="Z198" s="21" t="n">
        <f aca="false">X198+W198*4/1440</f>
        <v>0.731395910580544</v>
      </c>
      <c r="AA198" s="24" t="n">
        <f aca="false">8*W198</f>
        <v>612.569519941492</v>
      </c>
      <c r="AB198" s="5" t="n">
        <f aca="false">MOD(E198*1440+V198+4*dados!$B$5-60*dados!$B$6,1440)</f>
        <v>1155.07464873475</v>
      </c>
      <c r="AC198" s="5" t="n">
        <f aca="false">IF(AB198/4&lt;0,AB198/4+180,AB198/4-180)</f>
        <v>108.768662183687</v>
      </c>
      <c r="AD198" s="5" t="n">
        <f aca="false">DEGREES(ACOS(SIN(RADIANS(dados!$B$4))*SIN(RADIANS(T198))+COS(RADIANS(dados!$B$4))*COS(RADIANS(T198))*COS(RADIANS(AC198))))</f>
        <v>117.039321035734</v>
      </c>
      <c r="AE198" s="5" t="n">
        <f aca="false">90-AD198</f>
        <v>-27.0393210357343</v>
      </c>
      <c r="AF198" s="5" t="n">
        <f aca="false">IF(AE198&gt;85,0,IF(AE198&gt;5,58.1/TAN(RADIANS(AE198))-0.07/POWER(TAN(RADIANS(AE198)),3)+0.000086/POWER(TAN(RADIANS(AE198)),5),IF(AE198&gt;-0.575,1735+AE198*(-518.2+AE198*(103.4+AE198*(-12.79+AE198*0.711))),-20.772/TAN(RADIANS(AE198)))))/3600</f>
        <v>0.0113050759245493</v>
      </c>
      <c r="AG198" s="5" t="n">
        <f aca="false">AE198+AF198</f>
        <v>-27.0280159598097</v>
      </c>
      <c r="AH198" s="5" t="n">
        <f aca="false">IF(AC198&gt;0,MOD(DEGREES(ACOS(((SIN(RADIANS(dados!$B$4))*COS(RADIANS(AD198)))-SIN(RADIANS(T198)))/(COS(RADIANS(dados!$B$4))*SIN(RADIANS(AD198)))))+180,360),MOD(540-DEGREES(ACOS(((SIN(RADIANS(dados!$B$4))*COS(RADIANS(AD198)))-SIN(RADIANS(T198)))/(COS(RADIANS(dados!$B$4))*SIN(RADIANS(AD198))))),360))</f>
        <v>282.748611499585</v>
      </c>
      <c r="AI198" s="5" t="n">
        <f aca="false">TAN(RADIANS(AG198))</f>
        <v>-0.51014151849253</v>
      </c>
      <c r="AJ198" s="5" t="n">
        <f aca="false">dados!$B$20/calculos!AI198</f>
        <v>-2.06011873684885</v>
      </c>
      <c r="AK198" s="5" t="n">
        <f aca="false">AJ198*COS(RADIANS(AG198-180))</f>
        <v>1.83512169393145</v>
      </c>
      <c r="AL198" s="5" t="n">
        <f aca="false">ABS(AK198)</f>
        <v>1.83512169393145</v>
      </c>
      <c r="AM198" s="5" t="n">
        <f aca="false">IF((E198&gt;Y198)*AND(E198&lt;Z198),AL198,0)</f>
        <v>0</v>
      </c>
      <c r="AN198" s="21" t="n">
        <f aca="false">E198</f>
        <v>0.820833333333333</v>
      </c>
    </row>
    <row r="199" customFormat="false" ht="15" hidden="false" customHeight="false" outlineLevel="0" collapsed="false">
      <c r="D199" s="20" t="n">
        <f aca="false">dados!$B$7</f>
        <v>44003</v>
      </c>
      <c r="E199" s="21" t="n">
        <f aca="false">E198+0.1/24</f>
        <v>0.825</v>
      </c>
      <c r="F199" s="22" t="n">
        <f aca="false">D199+2415018.5+E199-dados!$B$6/24</f>
        <v>2459022.45</v>
      </c>
      <c r="G199" s="23" t="n">
        <f aca="false">(F199-2451545)/36525</f>
        <v>0.204721423682414</v>
      </c>
      <c r="I199" s="5" t="n">
        <f aca="false">MOD(280.46646+G199*(36000.76983 + G199*0.0003032),360)</f>
        <v>90.5953259678845</v>
      </c>
      <c r="J199" s="5" t="n">
        <f aca="false">357.52911+G199*(35999.05029 - 0.0001537*G199)</f>
        <v>7727.30593014193</v>
      </c>
      <c r="K199" s="5" t="n">
        <f aca="false">0.016708634-G199*(0.000042037+0.0000001267*G199)</f>
        <v>0.0167000228154065</v>
      </c>
      <c r="L199" s="5" t="n">
        <f aca="false">SIN(RADIANS(J199))*(1.914602-G199*(0.004817+0.000014*G199))+SIN(RADIANS(2*J199))*(0.019993-0.000101*G199)+SIN(RADIANS(3*J199))*0.000289</f>
        <v>0.412122993461364</v>
      </c>
      <c r="M199" s="5" t="n">
        <f aca="false">I199+L199</f>
        <v>91.0074489613459</v>
      </c>
      <c r="N199" s="5" t="n">
        <f aca="false">J199+L199</f>
        <v>7727.7180531354</v>
      </c>
      <c r="O199" s="5" t="n">
        <f aca="false">(1.000001018*(1-K199*K199))/(1+K199*COS(RADIANS(N199)))</f>
        <v>1.01630600873186</v>
      </c>
      <c r="P199" s="5" t="n">
        <f aca="false">M199-0.00569-0.00478*SIN(RADIANS(125.04-1934.136*G199))</f>
        <v>90.9969795763042</v>
      </c>
      <c r="Q199" s="5" t="n">
        <f aca="false">23+(26+((21.448-G199*(46.815+G199*(0.00059-G199*0.001813))))/60)/60</f>
        <v>23.4366288770496</v>
      </c>
      <c r="R199" s="5" t="n">
        <f aca="false">Q199+0.00256*COS(RADIANS(125.04-1934.136*G199))</f>
        <v>23.4366699399767</v>
      </c>
      <c r="S199" s="5" t="n">
        <f aca="false">DEGREES(ATAN2(COS(RADIANS(P199)),COS(RADIANS(R199))*SIN(RADIANS(P199))))</f>
        <v>91.0866053276064</v>
      </c>
      <c r="T199" s="5" t="n">
        <f aca="false">DEGREES(ASIN(SIN(RADIANS(R199))*SIN(RADIANS(P199))))</f>
        <v>23.4329099163506</v>
      </c>
      <c r="U199" s="5" t="n">
        <f aca="false">TAN(RADIANS(R199/2))*TAN(RADIANS(R199/2))</f>
        <v>0.0430246311483772</v>
      </c>
      <c r="V199" s="5" t="n">
        <f aca="false">4*DEGREES(U199*SIN(2*RADIANS(I199))-2*K199*SIN(RADIANS(J199))+4*K199*U199*SIN(RADIANS(J199))*COS(2*RADIANS(I199))-0.5*U199*U199*SIN(4*RADIANS(I199))-1.25*K199*K199*SIN(2*RADIANS(J199)))</f>
        <v>-2.00625393196861</v>
      </c>
      <c r="W199" s="5" t="n">
        <f aca="false">DEGREES(ACOS(COS(RADIANS(90.833))/(COS(RADIANS(dados!$B$4))*COS(RADIANS(T199)))-TAN(RADIANS(dados!$B$4))*TAN(RADIANS(T199))))</f>
        <v>76.5712108688992</v>
      </c>
      <c r="X199" s="21" t="n">
        <f aca="false">(720-4*dados!$B$5-V199+dados!$B$6*60)/1440</f>
        <v>0.518698787452756</v>
      </c>
      <c r="Y199" s="21" t="n">
        <f aca="false">X199-W199*4/1440</f>
        <v>0.306000979483588</v>
      </c>
      <c r="Z199" s="21" t="n">
        <f aca="false">X199+W199*4/1440</f>
        <v>0.73139659542191</v>
      </c>
      <c r="AA199" s="24" t="n">
        <f aca="false">8*W199</f>
        <v>612.569686951193</v>
      </c>
      <c r="AB199" s="5" t="n">
        <f aca="false">MOD(E199*1440+V199+4*dados!$B$5-60*dados!$B$6,1440)</f>
        <v>1161.07374606803</v>
      </c>
      <c r="AC199" s="5" t="n">
        <f aca="false">IF(AB199/4&lt;0,AB199/4+180,AB199/4-180)</f>
        <v>110.268436517007</v>
      </c>
      <c r="AD199" s="5" t="n">
        <f aca="false">DEGREES(ACOS(SIN(RADIANS(dados!$B$4))*SIN(RADIANS(T199))+COS(RADIANS(dados!$B$4))*COS(RADIANS(T199))*COS(RADIANS(AC199))))</f>
        <v>118.30723629885</v>
      </c>
      <c r="AE199" s="5" t="n">
        <f aca="false">90-AD199</f>
        <v>-28.30723629885</v>
      </c>
      <c r="AF199" s="5" t="n">
        <f aca="false">IF(AE199&gt;85,0,IF(AE199&gt;5,58.1/TAN(RADIANS(AE199))-0.07/POWER(TAN(RADIANS(AE199)),3)+0.000086/POWER(TAN(RADIANS(AE199)),5),IF(AE199&gt;-0.575,1735+AE199*(-518.2+AE199*(103.4+AE199*(-12.79+AE199*0.711))),-20.772/TAN(RADIANS(AE199)))))/3600</f>
        <v>0.0107128113788927</v>
      </c>
      <c r="AG199" s="5" t="n">
        <f aca="false">AE199+AF199</f>
        <v>-28.2965234874712</v>
      </c>
      <c r="AH199" s="5" t="n">
        <f aca="false">IF(AC199&gt;0,MOD(DEGREES(ACOS(((SIN(RADIANS(dados!$B$4))*COS(RADIANS(AD199)))-SIN(RADIANS(T199)))/(COS(RADIANS(dados!$B$4))*SIN(RADIANS(AD199)))))+180,360),MOD(540-DEGREES(ACOS(((SIN(RADIANS(dados!$B$4))*COS(RADIANS(AD199)))-SIN(RADIANS(T199)))/(COS(RADIANS(dados!$B$4))*SIN(RADIANS(AD199))))),360))</f>
        <v>282.144747691611</v>
      </c>
      <c r="AI199" s="5" t="n">
        <f aca="false">TAN(RADIANS(AG199))</f>
        <v>-0.538366257940015</v>
      </c>
      <c r="AJ199" s="5" t="n">
        <f aca="false">dados!$B$20/calculos!AI199</f>
        <v>-1.95211361260327</v>
      </c>
      <c r="AK199" s="5" t="n">
        <f aca="false">AJ199*COS(RADIANS(AG199-180))</f>
        <v>1.71884797881948</v>
      </c>
      <c r="AL199" s="5" t="n">
        <f aca="false">ABS(AK199)</f>
        <v>1.71884797881948</v>
      </c>
      <c r="AM199" s="5" t="n">
        <f aca="false">IF((E199&gt;Y199)*AND(E199&lt;Z199),AL199,0)</f>
        <v>0</v>
      </c>
      <c r="AN199" s="21" t="n">
        <f aca="false">E199</f>
        <v>0.825</v>
      </c>
    </row>
    <row r="200" customFormat="false" ht="15" hidden="false" customHeight="false" outlineLevel="0" collapsed="false">
      <c r="D200" s="20" t="n">
        <f aca="false">dados!$B$7</f>
        <v>44003</v>
      </c>
      <c r="E200" s="21" t="n">
        <f aca="false">E199+0.1/24</f>
        <v>0.829166666666667</v>
      </c>
      <c r="F200" s="22" t="n">
        <f aca="false">D200+2415018.5+E200-dados!$B$6/24</f>
        <v>2459022.45416667</v>
      </c>
      <c r="G200" s="23" t="n">
        <f aca="false">(F200-2451545)/36525</f>
        <v>0.204721537759524</v>
      </c>
      <c r="I200" s="5" t="n">
        <f aca="false">MOD(280.46646+G200*(36000.76983 + G200*0.0003032),360)</f>
        <v>90.5994328316547</v>
      </c>
      <c r="J200" s="5" t="n">
        <f aca="false">357.52911+G200*(35999.05029 - 0.0001537*G200)</f>
        <v>7727.31003680952</v>
      </c>
      <c r="K200" s="5" t="n">
        <f aca="false">0.016708634-G200*(0.000042037+0.0000001267*G200)</f>
        <v>0.0167000228106052</v>
      </c>
      <c r="L200" s="5" t="n">
        <f aca="false">SIN(RADIANS(J200))*(1.914602-G200*(0.004817+0.000014*G200))+SIN(RADIANS(2*J200))*(0.019993-0.000101*G200)+SIN(RADIANS(3*J200))*0.000289</f>
        <v>0.411991724352251</v>
      </c>
      <c r="M200" s="5" t="n">
        <f aca="false">I200+L200</f>
        <v>91.0114245560069</v>
      </c>
      <c r="N200" s="5" t="n">
        <f aca="false">J200+L200</f>
        <v>7727.72202853387</v>
      </c>
      <c r="O200" s="5" t="n">
        <f aca="false">(1.000001018*(1-K200*K200))/(1+K200*COS(RADIANS(N200)))</f>
        <v>1.0163062633452</v>
      </c>
      <c r="P200" s="5" t="n">
        <f aca="false">M200-0.00569-0.00478*SIN(RADIANS(125.04-1934.136*G200))</f>
        <v>91.0009551712606</v>
      </c>
      <c r="Q200" s="5" t="n">
        <f aca="false">23+(26+((21.448-G200*(46.815+G200*(0.00059-G200*0.001813))))/60)/60</f>
        <v>23.4366288755661</v>
      </c>
      <c r="R200" s="5" t="n">
        <f aca="false">Q200+0.00256*COS(RADIANS(125.04-1934.136*G200))</f>
        <v>23.4366699483503</v>
      </c>
      <c r="S200" s="5" t="n">
        <f aca="false">DEGREES(ATAN2(COS(RADIANS(P200)),COS(RADIANS(R200))*SIN(RADIANS(P200))))</f>
        <v>91.0909381524842</v>
      </c>
      <c r="T200" s="5" t="n">
        <f aca="false">DEGREES(ASIN(SIN(RADIANS(R200))*SIN(RADIANS(P200))))</f>
        <v>23.4328798788924</v>
      </c>
      <c r="U200" s="5" t="n">
        <f aca="false">TAN(RADIANS(R200/2))*TAN(RADIANS(R200/2))</f>
        <v>0.0430246311799957</v>
      </c>
      <c r="V200" s="5" t="n">
        <f aca="false">4*DEGREES(U200*SIN(2*RADIANS(I200))-2*K200*SIN(RADIANS(J200))+4*K200*U200*SIN(RADIANS(J200))*COS(2*RADIANS(I200))-0.5*U200*U200*SIN(4*RADIANS(I200))-1.25*K200*K200*SIN(2*RADIANS(J200)))</f>
        <v>-2.00715658227343</v>
      </c>
      <c r="W200" s="5" t="n">
        <f aca="false">DEGREES(ACOS(COS(RADIANS(90.833))/(COS(RADIANS(dados!$B$4))*COS(RADIANS(T200)))-TAN(RADIANS(dados!$B$4))*TAN(RADIANS(T200))))</f>
        <v>76.5712318285112</v>
      </c>
      <c r="X200" s="21" t="n">
        <f aca="false">(720-4*dados!$B$5-V200+dados!$B$6*60)/1440</f>
        <v>0.518699414293245</v>
      </c>
      <c r="Y200" s="21" t="n">
        <f aca="false">X200-W200*4/1440</f>
        <v>0.306001548102928</v>
      </c>
      <c r="Z200" s="21" t="n">
        <f aca="false">X200+W200*4/1440</f>
        <v>0.731397280483553</v>
      </c>
      <c r="AA200" s="24" t="n">
        <f aca="false">8*W200</f>
        <v>612.569854628089</v>
      </c>
      <c r="AB200" s="5" t="n">
        <f aca="false">MOD(E200*1440+V200+4*dados!$B$5-60*dados!$B$6,1440)</f>
        <v>1167.07284341772</v>
      </c>
      <c r="AC200" s="5" t="n">
        <f aca="false">IF(AB200/4&lt;0,AB200/4+180,AB200/4-180)</f>
        <v>111.768210854431</v>
      </c>
      <c r="AD200" s="5" t="n">
        <f aca="false">DEGREES(ACOS(SIN(RADIANS(dados!$B$4))*SIN(RADIANS(T200))+COS(RADIANS(dados!$B$4))*COS(RADIANS(T200))*COS(RADIANS(AC200))))</f>
        <v>119.578029069167</v>
      </c>
      <c r="AE200" s="5" t="n">
        <f aca="false">90-AD200</f>
        <v>-29.5780290691671</v>
      </c>
      <c r="AF200" s="5" t="n">
        <f aca="false">IF(AE200&gt;85,0,IF(AE200&gt;5,58.1/TAN(RADIANS(AE200))-0.07/POWER(TAN(RADIANS(AE200)),3)+0.000086/POWER(TAN(RADIANS(AE200)),5),IF(AE200&gt;-0.575,1735+AE200*(-518.2+AE200*(103.4+AE200*(-12.79+AE200*0.711))),-20.772/TAN(RADIANS(AE200)))))/3600</f>
        <v>0.0101661117842997</v>
      </c>
      <c r="AG200" s="5" t="n">
        <f aca="false">AE200+AF200</f>
        <v>-29.5678629573828</v>
      </c>
      <c r="AH200" s="5" t="n">
        <f aca="false">IF(AC200&gt;0,MOD(DEGREES(ACOS(((SIN(RADIANS(dados!$B$4))*COS(RADIANS(AD200)))-SIN(RADIANS(T200)))/(COS(RADIANS(dados!$B$4))*SIN(RADIANS(AD200)))))+180,360),MOD(540-DEGREES(ACOS(((SIN(RADIANS(dados!$B$4))*COS(RADIANS(AD200)))-SIN(RADIANS(T200)))/(COS(RADIANS(dados!$B$4))*SIN(RADIANS(AD200))))),360))</f>
        <v>281.541488072378</v>
      </c>
      <c r="AI200" s="5" t="n">
        <f aca="false">TAN(RADIANS(AG200))</f>
        <v>-0.567337394765869</v>
      </c>
      <c r="AJ200" s="5" t="n">
        <f aca="false">dados!$B$20/calculos!AI200</f>
        <v>-1.85242874942995</v>
      </c>
      <c r="AK200" s="5" t="n">
        <f aca="false">AJ200*COS(RADIANS(AG200-180))</f>
        <v>1.61119036802794</v>
      </c>
      <c r="AL200" s="5" t="n">
        <f aca="false">ABS(AK200)</f>
        <v>1.61119036802794</v>
      </c>
      <c r="AM200" s="5" t="n">
        <f aca="false">IF((E200&gt;Y200)*AND(E200&lt;Z200),AL200,0)</f>
        <v>0</v>
      </c>
      <c r="AN200" s="21" t="n">
        <f aca="false">E200</f>
        <v>0.829166666666667</v>
      </c>
    </row>
    <row r="201" customFormat="false" ht="15" hidden="false" customHeight="false" outlineLevel="0" collapsed="false">
      <c r="D201" s="20" t="n">
        <f aca="false">dados!$B$7</f>
        <v>44003</v>
      </c>
      <c r="E201" s="21" t="n">
        <f aca="false">E200+0.1/24</f>
        <v>0.833333333333333</v>
      </c>
      <c r="F201" s="22" t="n">
        <f aca="false">D201+2415018.5+E201-dados!$B$6/24</f>
        <v>2459022.45833333</v>
      </c>
      <c r="G201" s="23" t="n">
        <f aca="false">(F201-2451545)/36525</f>
        <v>0.204721651836646</v>
      </c>
      <c r="I201" s="5" t="n">
        <f aca="false">MOD(280.46646+G201*(36000.76983 + G201*0.0003032),360)</f>
        <v>90.6035396958823</v>
      </c>
      <c r="J201" s="5" t="n">
        <f aca="false">357.52911+G201*(35999.05029 - 0.0001537*G201)</f>
        <v>7727.31414347757</v>
      </c>
      <c r="K201" s="5" t="n">
        <f aca="false">0.016708634-G201*(0.000042037+0.0000001267*G201)</f>
        <v>0.0167000228058038</v>
      </c>
      <c r="L201" s="5" t="n">
        <f aca="false">SIN(RADIANS(J201))*(1.914602-G201*(0.004817+0.000014*G201))+SIN(RADIANS(2*J201))*(0.019993-0.000101*G201)+SIN(RADIANS(3*J201))*0.000289</f>
        <v>0.411860453236571</v>
      </c>
      <c r="M201" s="5" t="n">
        <f aca="false">I201+L201</f>
        <v>91.0154001491189</v>
      </c>
      <c r="N201" s="5" t="n">
        <f aca="false">J201+L201</f>
        <v>7727.72600393081</v>
      </c>
      <c r="O201" s="5" t="n">
        <f aca="false">(1.000001018*(1-K201*K201))/(1+K201*COS(RADIANS(N201)))</f>
        <v>1.01630651787741</v>
      </c>
      <c r="P201" s="5" t="n">
        <f aca="false">M201-0.00569-0.00478*SIN(RADIANS(125.04-1934.136*G201))</f>
        <v>91.0049307646679</v>
      </c>
      <c r="Q201" s="5" t="n">
        <f aca="false">23+(26+((21.448-G201*(46.815+G201*(0.00059-G201*0.001813))))/60)/60</f>
        <v>23.4366288740826</v>
      </c>
      <c r="R201" s="5" t="n">
        <f aca="false">Q201+0.00256*COS(RADIANS(125.04-1934.136*G201))</f>
        <v>23.4366699567239</v>
      </c>
      <c r="S201" s="5" t="n">
        <f aca="false">DEGREES(ATAN2(COS(RADIANS(P201)),COS(RADIANS(R201))*SIN(RADIANS(P201))))</f>
        <v>91.0952709737009</v>
      </c>
      <c r="T201" s="5" t="n">
        <f aca="false">DEGREES(ASIN(SIN(RADIANS(R201))*SIN(RADIANS(P201))))</f>
        <v>23.4328497218914</v>
      </c>
      <c r="U201" s="5" t="n">
        <f aca="false">TAN(RADIANS(R201/2))*TAN(RADIANS(R201/2))</f>
        <v>0.0430246312116142</v>
      </c>
      <c r="V201" s="5" t="n">
        <f aca="false">4*DEGREES(U201*SIN(2*RADIANS(I201))-2*K201*SIN(RADIANS(J201))+4*K201*U201*SIN(RADIANS(J201))*COS(2*RADIANS(I201))-0.5*U201*U201*SIN(4*RADIANS(I201))-1.25*K201*K201*SIN(2*RADIANS(J201)))</f>
        <v>-2.00805921633662</v>
      </c>
      <c r="W201" s="5" t="n">
        <f aca="false">DEGREES(ACOS(COS(RADIANS(90.833))/(COS(RADIANS(dados!$B$4))*COS(RADIANS(T201)))-TAN(RADIANS(dados!$B$4))*TAN(RADIANS(T201))))</f>
        <v>76.5712528715269</v>
      </c>
      <c r="X201" s="21" t="n">
        <f aca="false">(720-4*dados!$B$5-V201+dados!$B$6*60)/1440</f>
        <v>0.518700041122456</v>
      </c>
      <c r="Y201" s="21" t="n">
        <f aca="false">X201-W201*4/1440</f>
        <v>0.306002116479317</v>
      </c>
      <c r="Z201" s="21" t="n">
        <f aca="false">X201+W201*4/1440</f>
        <v>0.731397965765579</v>
      </c>
      <c r="AA201" s="24" t="n">
        <f aca="false">8*W201</f>
        <v>612.570022972215</v>
      </c>
      <c r="AB201" s="5" t="n">
        <f aca="false">MOD(E201*1440+V201+4*dados!$B$5-60*dados!$B$6,1440)</f>
        <v>1173.07194078366</v>
      </c>
      <c r="AC201" s="5" t="n">
        <f aca="false">IF(AB201/4&lt;0,AB201/4+180,AB201/4-180)</f>
        <v>113.267985195915</v>
      </c>
      <c r="AD201" s="5" t="n">
        <f aca="false">DEGREES(ACOS(SIN(RADIANS(dados!$B$4))*SIN(RADIANS(T201))+COS(RADIANS(dados!$B$4))*COS(RADIANS(T201))*COS(RADIANS(AC201))))</f>
        <v>120.851556942632</v>
      </c>
      <c r="AE201" s="5" t="n">
        <f aca="false">90-AD201</f>
        <v>-30.8515569426322</v>
      </c>
      <c r="AF201" s="5" t="n">
        <f aca="false">IF(AE201&gt;85,0,IF(AE201&gt;5,58.1/TAN(RADIANS(AE201))-0.07/POWER(TAN(RADIANS(AE201)),3)+0.000086/POWER(TAN(RADIANS(AE201)),5),IF(AE201&gt;-0.575,1735+AE201*(-518.2+AE201*(103.4+AE201*(-12.79+AE201*0.711))),-20.772/TAN(RADIANS(AE201)))))/3600</f>
        <v>0.00965949204037294</v>
      </c>
      <c r="AG201" s="5" t="n">
        <f aca="false">AE201+AF201</f>
        <v>-30.8418974505918</v>
      </c>
      <c r="AH201" s="5" t="n">
        <f aca="false">IF(AC201&gt;0,MOD(DEGREES(ACOS(((SIN(RADIANS(dados!$B$4))*COS(RADIANS(AD201)))-SIN(RADIANS(T201)))/(COS(RADIANS(dados!$B$4))*SIN(RADIANS(AD201)))))+180,360),MOD(540-DEGREES(ACOS(((SIN(RADIANS(dados!$B$4))*COS(RADIANS(AD201)))-SIN(RADIANS(T201)))/(COS(RADIANS(dados!$B$4))*SIN(RADIANS(AD201))))),360))</f>
        <v>280.938251094874</v>
      </c>
      <c r="AI201" s="5" t="n">
        <f aca="false">TAN(RADIANS(AG201))</f>
        <v>-0.597111176701324</v>
      </c>
      <c r="AJ201" s="5" t="n">
        <f aca="false">dados!$B$20/calculos!AI201</f>
        <v>-1.76006100990582</v>
      </c>
      <c r="AK201" s="5" t="n">
        <f aca="false">AJ201*COS(RADIANS(AG201-180))</f>
        <v>1.51116239889105</v>
      </c>
      <c r="AL201" s="5" t="n">
        <f aca="false">ABS(AK201)</f>
        <v>1.51116239889105</v>
      </c>
      <c r="AM201" s="5" t="n">
        <f aca="false">IF((E201&gt;Y201)*AND(E201&lt;Z201),AL201,0)</f>
        <v>0</v>
      </c>
      <c r="AN201" s="21" t="n">
        <f aca="false">E201</f>
        <v>0.833333333333333</v>
      </c>
    </row>
    <row r="202" customFormat="false" ht="15" hidden="false" customHeight="false" outlineLevel="0" collapsed="false">
      <c r="D202" s="20" t="n">
        <f aca="false">dados!$B$7</f>
        <v>44003</v>
      </c>
      <c r="E202" s="21" t="n">
        <f aca="false">E201+0.1/24</f>
        <v>0.8375</v>
      </c>
      <c r="F202" s="22" t="n">
        <f aca="false">D202+2415018.5+E202-dados!$B$6/24</f>
        <v>2459022.4625</v>
      </c>
      <c r="G202" s="23" t="n">
        <f aca="false">(F202-2451545)/36525</f>
        <v>0.204721765913755</v>
      </c>
      <c r="I202" s="5" t="n">
        <f aca="false">MOD(280.46646+G202*(36000.76983 + G202*0.0003032),360)</f>
        <v>90.6076465596534</v>
      </c>
      <c r="J202" s="5" t="n">
        <f aca="false">357.52911+G202*(35999.05029 - 0.0001537*G202)</f>
        <v>7727.31825014516</v>
      </c>
      <c r="K202" s="5" t="n">
        <f aca="false">0.016708634-G202*(0.000042037+0.0000001267*G202)</f>
        <v>0.0167000228010024</v>
      </c>
      <c r="L202" s="5" t="n">
        <f aca="false">SIN(RADIANS(J202))*(1.914602-G202*(0.004817+0.000014*G202))+SIN(RADIANS(2*J202))*(0.019993-0.000101*G202)+SIN(RADIANS(3*J202))*0.000289</f>
        <v>0.411729180144474</v>
      </c>
      <c r="M202" s="5" t="n">
        <f aca="false">I202+L202</f>
        <v>91.0193757397979</v>
      </c>
      <c r="N202" s="5" t="n">
        <f aca="false">J202+L202</f>
        <v>7727.7299793253</v>
      </c>
      <c r="O202" s="5" t="n">
        <f aca="false">(1.000001018*(1-K202*K202))/(1+K202*COS(RADIANS(N202)))</f>
        <v>1.01630677232843</v>
      </c>
      <c r="P202" s="5" t="n">
        <f aca="false">M202-0.00569-0.00478*SIN(RADIANS(125.04-1934.136*G202))</f>
        <v>91.0089063556423</v>
      </c>
      <c r="Q202" s="5" t="n">
        <f aca="false">23+(26+((21.448-G202*(46.815+G202*(0.00059-G202*0.001813))))/60)/60</f>
        <v>23.4366288725992</v>
      </c>
      <c r="R202" s="5" t="n">
        <f aca="false">Q202+0.00256*COS(RADIANS(125.04-1934.136*G202))</f>
        <v>23.4366699650974</v>
      </c>
      <c r="S202" s="5" t="n">
        <f aca="false">DEGREES(ATAN2(COS(RADIANS(P202)),COS(RADIANS(R202))*SIN(RADIANS(P202))))</f>
        <v>91.0996037902852</v>
      </c>
      <c r="T202" s="5" t="n">
        <f aca="false">DEGREES(ASIN(SIN(RADIANS(R202))*SIN(RADIANS(P202))))</f>
        <v>23.4328194453549</v>
      </c>
      <c r="U202" s="5" t="n">
        <f aca="false">TAN(RADIANS(R202/2))*TAN(RADIANS(R202/2))</f>
        <v>0.0430246312432327</v>
      </c>
      <c r="V202" s="5" t="n">
        <f aca="false">4*DEGREES(U202*SIN(2*RADIANS(I202))-2*K202*SIN(RADIANS(J202))+4*K202*U202*SIN(RADIANS(J202))*COS(2*RADIANS(I202))-0.5*U202*U202*SIN(4*RADIANS(I202))-1.25*K202*K202*SIN(2*RADIANS(J202)))</f>
        <v>-2.00896183393017</v>
      </c>
      <c r="W202" s="5" t="n">
        <f aca="false">DEGREES(ACOS(COS(RADIANS(90.833))/(COS(RADIANS(dados!$B$4))*COS(RADIANS(T202)))-TAN(RADIANS(dados!$B$4))*TAN(RADIANS(T202))))</f>
        <v>76.5712739979411</v>
      </c>
      <c r="X202" s="21" t="n">
        <f aca="false">(720-4*dados!$B$5-V202+dados!$B$6*60)/1440</f>
        <v>0.518700667940229</v>
      </c>
      <c r="Y202" s="21" t="n">
        <f aca="false">X202-W202*4/1440</f>
        <v>0.306002684612604</v>
      </c>
      <c r="Z202" s="21" t="n">
        <f aca="false">X202+W202*4/1440</f>
        <v>0.731398651267836</v>
      </c>
      <c r="AA202" s="24" t="n">
        <f aca="false">8*W202</f>
        <v>612.570191983529</v>
      </c>
      <c r="AB202" s="5" t="n">
        <f aca="false">MOD(E202*1440+V202+4*dados!$B$5-60*dados!$B$6,1440)</f>
        <v>1179.07103816607</v>
      </c>
      <c r="AC202" s="5" t="n">
        <f aca="false">IF(AB202/4&lt;0,AB202/4+180,AB202/4-180)</f>
        <v>114.767759541517</v>
      </c>
      <c r="AD202" s="5" t="n">
        <f aca="false">DEGREES(ACOS(SIN(RADIANS(dados!$B$4))*SIN(RADIANS(T202))+COS(RADIANS(dados!$B$4))*COS(RADIANS(T202))*COS(RADIANS(AC202))))</f>
        <v>122.127679918845</v>
      </c>
      <c r="AE202" s="5" t="n">
        <f aca="false">90-AD202</f>
        <v>-32.1276799188448</v>
      </c>
      <c r="AF202" s="5" t="n">
        <f aca="false">IF(AE202&gt;85,0,IF(AE202&gt;5,58.1/TAN(RADIANS(AE202))-0.07/POWER(TAN(RADIANS(AE202)),3)+0.000086/POWER(TAN(RADIANS(AE202)),5),IF(AE202&gt;-0.575,1735+AE202*(-518.2+AE202*(103.4+AE202*(-12.79+AE202*0.711))),-20.772/TAN(RADIANS(AE202)))))/3600</f>
        <v>0.00918830437549459</v>
      </c>
      <c r="AG202" s="5" t="n">
        <f aca="false">AE202+AF202</f>
        <v>-32.1184916144693</v>
      </c>
      <c r="AH202" s="5" t="n">
        <f aca="false">IF(AC202&gt;0,MOD(DEGREES(ACOS(((SIN(RADIANS(dados!$B$4))*COS(RADIANS(AD202)))-SIN(RADIANS(T202)))/(COS(RADIANS(dados!$B$4))*SIN(RADIANS(AD202)))))+180,360),MOD(540-DEGREES(ACOS(((SIN(RADIANS(dados!$B$4))*COS(RADIANS(AD202)))-SIN(RADIANS(T202)))/(COS(RADIANS(dados!$B$4))*SIN(RADIANS(AD202))))),360))</f>
        <v>280.334428928799</v>
      </c>
      <c r="AI202" s="5" t="n">
        <f aca="false">TAN(RADIANS(AG202))</f>
        <v>-0.627748647334923</v>
      </c>
      <c r="AJ202" s="5" t="n">
        <f aca="false">dados!$B$20/calculos!AI202</f>
        <v>-1.67416067745069</v>
      </c>
      <c r="AK202" s="5" t="n">
        <f aca="false">AJ202*COS(RADIANS(AG202-180))</f>
        <v>1.41793101177702</v>
      </c>
      <c r="AL202" s="5" t="n">
        <f aca="false">ABS(AK202)</f>
        <v>1.41793101177702</v>
      </c>
      <c r="AM202" s="5" t="n">
        <f aca="false">IF((E202&gt;Y202)*AND(E202&lt;Z202),AL202,0)</f>
        <v>0</v>
      </c>
      <c r="AN202" s="21" t="n">
        <f aca="false">E202</f>
        <v>0.8375</v>
      </c>
    </row>
    <row r="203" customFormat="false" ht="15" hidden="false" customHeight="false" outlineLevel="0" collapsed="false">
      <c r="D203" s="20" t="n">
        <f aca="false">dados!$B$7</f>
        <v>44003</v>
      </c>
      <c r="E203" s="21" t="n">
        <f aca="false">E202+0.1/24</f>
        <v>0.841666666666667</v>
      </c>
      <c r="F203" s="22" t="n">
        <f aca="false">D203+2415018.5+E203-dados!$B$6/24</f>
        <v>2459022.46666667</v>
      </c>
      <c r="G203" s="23" t="n">
        <f aca="false">(F203-2451545)/36525</f>
        <v>0.204721879990877</v>
      </c>
      <c r="I203" s="5" t="n">
        <f aca="false">MOD(280.46646+G203*(36000.76983 + G203*0.0003032),360)</f>
        <v>90.6117534238829</v>
      </c>
      <c r="J203" s="5" t="n">
        <f aca="false">357.52911+G203*(35999.05029 - 0.0001537*G203)</f>
        <v>7727.32235681321</v>
      </c>
      <c r="K203" s="5" t="n">
        <f aca="false">0.016708634-G203*(0.000042037+0.0000001267*G203)</f>
        <v>0.016700022796201</v>
      </c>
      <c r="L203" s="5" t="n">
        <f aca="false">SIN(RADIANS(J203))*(1.914602-G203*(0.004817+0.000014*G203))+SIN(RADIANS(2*J203))*(0.019993-0.000101*G203)+SIN(RADIANS(3*J203))*0.000289</f>
        <v>0.41159790504703</v>
      </c>
      <c r="M203" s="5" t="n">
        <f aca="false">I203+L203</f>
        <v>91.0233513289299</v>
      </c>
      <c r="N203" s="5" t="n">
        <f aca="false">J203+L203</f>
        <v>7727.73395471825</v>
      </c>
      <c r="O203" s="5" t="n">
        <f aca="false">(1.000001018*(1-K203*K203))/(1+K203*COS(RADIANS(N203)))</f>
        <v>1.01630702669831</v>
      </c>
      <c r="P203" s="5" t="n">
        <f aca="false">M203-0.00569-0.00478*SIN(RADIANS(125.04-1934.136*G203))</f>
        <v>91.0128819450699</v>
      </c>
      <c r="Q203" s="5" t="n">
        <f aca="false">23+(26+((21.448-G203*(46.815+G203*(0.00059-G203*0.001813))))/60)/60</f>
        <v>23.4366288711157</v>
      </c>
      <c r="R203" s="5" t="n">
        <f aca="false">Q203+0.00256*COS(RADIANS(125.04-1934.136*G203))</f>
        <v>23.436669973471</v>
      </c>
      <c r="S203" s="5" t="n">
        <f aca="false">DEGREES(ATAN2(COS(RADIANS(P203)),COS(RADIANS(R203))*SIN(RADIANS(P203))))</f>
        <v>91.1039366031951</v>
      </c>
      <c r="T203" s="5" t="n">
        <f aca="false">DEGREES(ASIN(SIN(RADIANS(R203))*SIN(RADIANS(P203))))</f>
        <v>23.4327890492764</v>
      </c>
      <c r="U203" s="5" t="n">
        <f aca="false">TAN(RADIANS(R203/2))*TAN(RADIANS(R203/2))</f>
        <v>0.0430246312748512</v>
      </c>
      <c r="V203" s="5" t="n">
        <f aca="false">4*DEGREES(U203*SIN(2*RADIANS(I203))-2*K203*SIN(RADIANS(J203))+4*K203*U203*SIN(RADIANS(J203))*COS(2*RADIANS(I203))-0.5*U203*U203*SIN(4*RADIANS(I203))-1.25*K203*K203*SIN(2*RADIANS(J203)))</f>
        <v>-2.00986443522537</v>
      </c>
      <c r="W203" s="5" t="n">
        <f aca="false">DEGREES(ACOS(COS(RADIANS(90.833))/(COS(RADIANS(dados!$B$4))*COS(RADIANS(T203)))-TAN(RADIANS(dados!$B$4))*TAN(RADIANS(T203))))</f>
        <v>76.5712952077583</v>
      </c>
      <c r="X203" s="21" t="n">
        <f aca="false">(720-4*dados!$B$5-V203+dados!$B$6*60)/1440</f>
        <v>0.518701294746684</v>
      </c>
      <c r="Y203" s="21" t="n">
        <f aca="false">X203-W203*4/1440</f>
        <v>0.306003252502905</v>
      </c>
      <c r="Z203" s="21" t="n">
        <f aca="false">X203+W203*4/1440</f>
        <v>0.731399336990451</v>
      </c>
      <c r="AA203" s="24" t="n">
        <f aca="false">8*W203</f>
        <v>612.570361662066</v>
      </c>
      <c r="AB203" s="5" t="n">
        <f aca="false">MOD(E203*1440+V203+4*dados!$B$5-60*dados!$B$6,1440)</f>
        <v>1185.07013556477</v>
      </c>
      <c r="AC203" s="5" t="n">
        <f aca="false">IF(AB203/4&lt;0,AB203/4+180,AB203/4-180)</f>
        <v>116.267533891193</v>
      </c>
      <c r="AD203" s="5" t="n">
        <f aca="false">DEGREES(ACOS(SIN(RADIANS(dados!$B$4))*SIN(RADIANS(T203))+COS(RADIANS(dados!$B$4))*COS(RADIANS(T203))*COS(RADIANS(AC203))))</f>
        <v>123.406259970479</v>
      </c>
      <c r="AE203" s="5" t="n">
        <f aca="false">90-AD203</f>
        <v>-33.4062599704788</v>
      </c>
      <c r="AF203" s="5" t="n">
        <f aca="false">IF(AE203&gt;85,0,IF(AE203&gt;5,58.1/TAN(RADIANS(AE203))-0.07/POWER(TAN(RADIANS(AE203)),3)+0.000086/POWER(TAN(RADIANS(AE203)),5),IF(AE203&gt;-0.575,1735+AE203*(-518.2+AE203*(103.4+AE203*(-12.79+AE203*0.711))),-20.772/TAN(RADIANS(AE203)))))/3600</f>
        <v>0.00874858429150373</v>
      </c>
      <c r="AG203" s="5" t="n">
        <f aca="false">AE203+AF203</f>
        <v>-33.3975113861873</v>
      </c>
      <c r="AH203" s="5" t="n">
        <f aca="false">IF(AC203&gt;0,MOD(DEGREES(ACOS(((SIN(RADIANS(dados!$B$4))*COS(RADIANS(AD203)))-SIN(RADIANS(T203)))/(COS(RADIANS(dados!$B$4))*SIN(RADIANS(AD203)))))+180,360),MOD(540-DEGREES(ACOS(((SIN(RADIANS(dados!$B$4))*COS(RADIANS(AD203)))-SIN(RADIANS(T203)))/(COS(RADIANS(dados!$B$4))*SIN(RADIANS(AD203))))),360))</f>
        <v>279.729383428445</v>
      </c>
      <c r="AI203" s="5" t="n">
        <f aca="false">TAN(RADIANS(AG203))</f>
        <v>-0.65931619274079</v>
      </c>
      <c r="AJ203" s="5" t="n">
        <f aca="false">dados!$B$20/calculos!AI203</f>
        <v>-1.59400316913522</v>
      </c>
      <c r="AK203" s="5" t="n">
        <f aca="false">AJ203*COS(RADIANS(AG203-180))</f>
        <v>1.33078825092237</v>
      </c>
      <c r="AL203" s="5" t="n">
        <f aca="false">ABS(AK203)</f>
        <v>1.33078825092237</v>
      </c>
      <c r="AM203" s="5" t="n">
        <f aca="false">IF((E203&gt;Y203)*AND(E203&lt;Z203),AL203,0)</f>
        <v>0</v>
      </c>
      <c r="AN203" s="21" t="n">
        <f aca="false">E203</f>
        <v>0.841666666666667</v>
      </c>
    </row>
    <row r="204" customFormat="false" ht="15" hidden="false" customHeight="false" outlineLevel="0" collapsed="false">
      <c r="D204" s="20" t="n">
        <f aca="false">dados!$B$7</f>
        <v>44003</v>
      </c>
      <c r="E204" s="21" t="n">
        <f aca="false">E203+0.1/24</f>
        <v>0.845833333333333</v>
      </c>
      <c r="F204" s="22" t="n">
        <f aca="false">D204+2415018.5+E204-dados!$B$6/24</f>
        <v>2459022.47083333</v>
      </c>
      <c r="G204" s="23" t="n">
        <f aca="false">(F204-2451545)/36525</f>
        <v>0.204721994067987</v>
      </c>
      <c r="I204" s="5" t="n">
        <f aca="false">MOD(280.46646+G204*(36000.76983 + G204*0.0003032),360)</f>
        <v>90.6158602876531</v>
      </c>
      <c r="J204" s="5" t="n">
        <f aca="false">357.52911+G204*(35999.05029 - 0.0001537*G204)</f>
        <v>7727.32646348079</v>
      </c>
      <c r="K204" s="5" t="n">
        <f aca="false">0.016708634-G204*(0.000042037+0.0000001267*G204)</f>
        <v>0.0167000227913996</v>
      </c>
      <c r="L204" s="5" t="n">
        <f aca="false">SIN(RADIANS(J204))*(1.914602-G204*(0.004817+0.000014*G204))+SIN(RADIANS(2*J204))*(0.019993-0.000101*G204)+SIN(RADIANS(3*J204))*0.000289</f>
        <v>0.411466627974391</v>
      </c>
      <c r="M204" s="5" t="n">
        <f aca="false">I204+L204</f>
        <v>91.0273269156274</v>
      </c>
      <c r="N204" s="5" t="n">
        <f aca="false">J204+L204</f>
        <v>7727.73793010877</v>
      </c>
      <c r="O204" s="5" t="n">
        <f aca="false">(1.000001018*(1-K204*K204))/(1+K204*COS(RADIANS(N204)))</f>
        <v>1.016307280987</v>
      </c>
      <c r="P204" s="5" t="n">
        <f aca="false">M204-0.00569-0.00478*SIN(RADIANS(125.04-1934.136*G204))</f>
        <v>91.016857532063</v>
      </c>
      <c r="Q204" s="5" t="n">
        <f aca="false">23+(26+((21.448-G204*(46.815+G204*(0.00059-G204*0.001813))))/60)/60</f>
        <v>23.4366288696322</v>
      </c>
      <c r="R204" s="5" t="n">
        <f aca="false">Q204+0.00256*COS(RADIANS(125.04-1934.136*G204))</f>
        <v>23.4366699818446</v>
      </c>
      <c r="S204" s="5" t="n">
        <f aca="false">DEGREES(ATAN2(COS(RADIANS(P204)),COS(RADIANS(R204))*SIN(RADIANS(P204))))</f>
        <v>91.1082694114553</v>
      </c>
      <c r="T204" s="5" t="n">
        <f aca="false">DEGREES(ASIN(SIN(RADIANS(R204))*SIN(RADIANS(P204))))</f>
        <v>23.4327585336631</v>
      </c>
      <c r="U204" s="5" t="n">
        <f aca="false">TAN(RADIANS(R204/2))*TAN(RADIANS(R204/2))</f>
        <v>0.0430246313064697</v>
      </c>
      <c r="V204" s="5" t="n">
        <f aca="false">4*DEGREES(U204*SIN(2*RADIANS(I204))-2*K204*SIN(RADIANS(J204))+4*K204*U204*SIN(RADIANS(J204))*COS(2*RADIANS(I204))-0.5*U204*U204*SIN(4*RADIANS(I204))-1.25*K204*K204*SIN(2*RADIANS(J204)))</f>
        <v>-2.01076701999292</v>
      </c>
      <c r="W204" s="5" t="n">
        <f aca="false">DEGREES(ACOS(COS(RADIANS(90.833))/(COS(RADIANS(dados!$B$4))*COS(RADIANS(T204)))-TAN(RADIANS(dados!$B$4))*TAN(RADIANS(T204))))</f>
        <v>76.5713165009732</v>
      </c>
      <c r="X204" s="21" t="n">
        <f aca="false">(720-4*dados!$B$5-V204+dados!$B$6*60)/1440</f>
        <v>0.518701921541662</v>
      </c>
      <c r="Y204" s="21" t="n">
        <f aca="false">X204-W204*4/1440</f>
        <v>0.306003820150069</v>
      </c>
      <c r="Z204" s="21" t="n">
        <f aca="false">X204+W204*4/1440</f>
        <v>0.731400022933252</v>
      </c>
      <c r="AA204" s="24" t="n">
        <f aca="false">8*W204</f>
        <v>612.570532007786</v>
      </c>
      <c r="AB204" s="5" t="n">
        <f aca="false">MOD(E204*1440+V204+4*dados!$B$5-60*dados!$B$6,1440)</f>
        <v>1191.06923298</v>
      </c>
      <c r="AC204" s="5" t="n">
        <f aca="false">IF(AB204/4&lt;0,AB204/4+180,AB204/4-180)</f>
        <v>117.767308245001</v>
      </c>
      <c r="AD204" s="5" t="n">
        <f aca="false">DEGREES(ACOS(SIN(RADIANS(dados!$B$4))*SIN(RADIANS(T204))+COS(RADIANS(dados!$B$4))*COS(RADIANS(T204))*COS(RADIANS(AC204))))</f>
        <v>124.687160591589</v>
      </c>
      <c r="AE204" s="5" t="n">
        <f aca="false">90-AD204</f>
        <v>-34.6871605915886</v>
      </c>
      <c r="AF204" s="5" t="n">
        <f aca="false">IF(AE204&gt;85,0,IF(AE204&gt;5,58.1/TAN(RADIANS(AE204))-0.07/POWER(TAN(RADIANS(AE204)),3)+0.000086/POWER(TAN(RADIANS(AE204)),5),IF(AE204&gt;-0.575,1735+AE204*(-518.2+AE204*(103.4+AE204*(-12.79+AE204*0.711))),-20.772/TAN(RADIANS(AE204)))))/3600</f>
        <v>0.00833692930617813</v>
      </c>
      <c r="AG204" s="5" t="n">
        <f aca="false">AE204+AF204</f>
        <v>-34.6788236622825</v>
      </c>
      <c r="AH204" s="5" t="n">
        <f aca="false">IF(AC204&gt;0,MOD(DEGREES(ACOS(((SIN(RADIANS(dados!$B$4))*COS(RADIANS(AD204)))-SIN(RADIANS(T204)))/(COS(RADIANS(dados!$B$4))*SIN(RADIANS(AD204)))))+180,360),MOD(540-DEGREES(ACOS(((SIN(RADIANS(dados!$B$4))*COS(RADIANS(AD204)))-SIN(RADIANS(T204)))/(COS(RADIANS(dados!$B$4))*SIN(RADIANS(AD204))))),360))</f>
        <v>279.12244157914</v>
      </c>
      <c r="AI204" s="5" t="n">
        <f aca="false">TAN(RADIANS(AG204))</f>
        <v>-0.691886163074259</v>
      </c>
      <c r="AJ204" s="5" t="n">
        <f aca="false">dados!$B$20/calculos!AI204</f>
        <v>-1.51896678497123</v>
      </c>
      <c r="AK204" s="5" t="n">
        <f aca="false">AJ204*COS(RADIANS(AG204-180))</f>
        <v>1.24912900202064</v>
      </c>
      <c r="AL204" s="5" t="n">
        <f aca="false">ABS(AK204)</f>
        <v>1.24912900202064</v>
      </c>
      <c r="AM204" s="5" t="n">
        <f aca="false">IF((E204&gt;Y204)*AND(E204&lt;Z204),AL204,0)</f>
        <v>0</v>
      </c>
      <c r="AN204" s="21" t="n">
        <f aca="false">E204</f>
        <v>0.845833333333333</v>
      </c>
    </row>
    <row r="205" customFormat="false" ht="15" hidden="false" customHeight="false" outlineLevel="0" collapsed="false">
      <c r="D205" s="20" t="n">
        <f aca="false">dados!$B$7</f>
        <v>44003</v>
      </c>
      <c r="E205" s="21" t="n">
        <f aca="false">E204+0.1/24</f>
        <v>0.85</v>
      </c>
      <c r="F205" s="22" t="n">
        <f aca="false">D205+2415018.5+E205-dados!$B$6/24</f>
        <v>2459022.475</v>
      </c>
      <c r="G205" s="23" t="n">
        <f aca="false">(F205-2451545)/36525</f>
        <v>0.204722108145109</v>
      </c>
      <c r="I205" s="5" t="n">
        <f aca="false">MOD(280.46646+G205*(36000.76983 + G205*0.0003032),360)</f>
        <v>90.6199671518807</v>
      </c>
      <c r="J205" s="5" t="n">
        <f aca="false">357.52911+G205*(35999.05029 - 0.0001537*G205)</f>
        <v>7727.33057014884</v>
      </c>
      <c r="K205" s="5" t="n">
        <f aca="false">0.016708634-G205*(0.000042037+0.0000001267*G205)</f>
        <v>0.0167000227865983</v>
      </c>
      <c r="L205" s="5" t="n">
        <f aca="false">SIN(RADIANS(J205))*(1.914602-G205*(0.004817+0.000014*G205))+SIN(RADIANS(2*J205))*(0.019993-0.000101*G205)+SIN(RADIANS(3*J205))*0.000289</f>
        <v>0.411335348897782</v>
      </c>
      <c r="M205" s="5" t="n">
        <f aca="false">I205+L205</f>
        <v>91.0313025007785</v>
      </c>
      <c r="N205" s="5" t="n">
        <f aca="false">J205+L205</f>
        <v>7727.74190549774</v>
      </c>
      <c r="O205" s="5" t="n">
        <f aca="false">(1.000001018*(1-K205*K205))/(1+K205*COS(RADIANS(N205)))</f>
        <v>1.01630753519455</v>
      </c>
      <c r="P205" s="5" t="n">
        <f aca="false">M205-0.00569-0.00478*SIN(RADIANS(125.04-1934.136*G205))</f>
        <v>91.0208331175097</v>
      </c>
      <c r="Q205" s="5" t="n">
        <f aca="false">23+(26+((21.448-G205*(46.815+G205*(0.00059-G205*0.001813))))/60)/60</f>
        <v>23.4366288681487</v>
      </c>
      <c r="R205" s="5" t="n">
        <f aca="false">Q205+0.00256*COS(RADIANS(125.04-1934.136*G205))</f>
        <v>23.4366699902182</v>
      </c>
      <c r="S205" s="5" t="n">
        <f aca="false">DEGREES(ATAN2(COS(RADIANS(P205)),COS(RADIANS(R205))*SIN(RADIANS(P205))))</f>
        <v>91.112602216026</v>
      </c>
      <c r="T205" s="5" t="n">
        <f aca="false">DEGREES(ASIN(SIN(RADIANS(R205))*SIN(RADIANS(P205))))</f>
        <v>23.4327278985087</v>
      </c>
      <c r="U205" s="5" t="n">
        <f aca="false">TAN(RADIANS(R205/2))*TAN(RADIANS(R205/2))</f>
        <v>0.0430246313380882</v>
      </c>
      <c r="V205" s="5" t="n">
        <f aca="false">4*DEGREES(U205*SIN(2*RADIANS(I205))-2*K205*SIN(RADIANS(J205))+4*K205*U205*SIN(RADIANS(J205))*COS(2*RADIANS(I205))-0.5*U205*U205*SIN(4*RADIANS(I205))-1.25*K205*K205*SIN(2*RADIANS(J205)))</f>
        <v>-2.01166958840543</v>
      </c>
      <c r="W205" s="5" t="n">
        <f aca="false">DEGREES(ACOS(COS(RADIANS(90.833))/(COS(RADIANS(dados!$B$4))*COS(RADIANS(T205)))-TAN(RADIANS(dados!$B$4))*TAN(RADIANS(T205))))</f>
        <v>76.5713378775902</v>
      </c>
      <c r="X205" s="21" t="n">
        <f aca="false">(720-4*dados!$B$5-V205+dados!$B$6*60)/1440</f>
        <v>0.518702548325282</v>
      </c>
      <c r="Y205" s="21" t="n">
        <f aca="false">X205-W205*4/1440</f>
        <v>0.30600438755419</v>
      </c>
      <c r="Z205" s="21" t="n">
        <f aca="false">X205+W205*4/1440</f>
        <v>0.731400709096354</v>
      </c>
      <c r="AA205" s="24" t="n">
        <f aca="false">8*W205</f>
        <v>612.570703020721</v>
      </c>
      <c r="AB205" s="5" t="n">
        <f aca="false">MOD(E205*1440+V205+4*dados!$B$5-60*dados!$B$6,1440)</f>
        <v>1197.06833041159</v>
      </c>
      <c r="AC205" s="5" t="n">
        <f aca="false">IF(AB205/4&lt;0,AB205/4+180,AB205/4-180)</f>
        <v>119.267082602898</v>
      </c>
      <c r="AD205" s="5" t="n">
        <f aca="false">DEGREES(ACOS(SIN(RADIANS(dados!$B$4))*SIN(RADIANS(T205))+COS(RADIANS(dados!$B$4))*COS(RADIANS(T205))*COS(RADIANS(AC205))))</f>
        <v>125.97024631831</v>
      </c>
      <c r="AE205" s="5" t="n">
        <f aca="false">90-AD205</f>
        <v>-35.9702463183098</v>
      </c>
      <c r="AF205" s="5" t="n">
        <f aca="false">IF(AE205&gt;85,0,IF(AE205&gt;5,58.1/TAN(RADIANS(AE205))-0.07/POWER(TAN(RADIANS(AE205)),3)+0.000086/POWER(TAN(RADIANS(AE205)),5),IF(AE205&gt;-0.575,1735+AE205*(-518.2+AE205*(103.4+AE205*(-12.79+AE205*0.711))),-20.772/TAN(RADIANS(AE205)))))/3600</f>
        <v>0.00795040262912862</v>
      </c>
      <c r="AG205" s="5" t="n">
        <f aca="false">AE205+AF205</f>
        <v>-35.9622959156806</v>
      </c>
      <c r="AH205" s="5" t="n">
        <f aca="false">IF(AC205&gt;0,MOD(DEGREES(ACOS(((SIN(RADIANS(dados!$B$4))*COS(RADIANS(AD205)))-SIN(RADIANS(T205)))/(COS(RADIANS(dados!$B$4))*SIN(RADIANS(AD205)))))+180,360),MOD(540-DEGREES(ACOS(((SIN(RADIANS(dados!$B$4))*COS(RADIANS(AD205)))-SIN(RADIANS(T205)))/(COS(RADIANS(dados!$B$4))*SIN(RADIANS(AD205))))),360))</f>
        <v>278.512890334453</v>
      </c>
      <c r="AI205" s="5" t="n">
        <f aca="false">TAN(RADIANS(AG205))</f>
        <v>-0.725537581489958</v>
      </c>
      <c r="AJ205" s="5" t="n">
        <f aca="false">dados!$B$20/calculos!AI205</f>
        <v>-1.44851504250511</v>
      </c>
      <c r="AK205" s="5" t="n">
        <f aca="false">AJ205*COS(RADIANS(AG205-180))</f>
        <v>1.17243331523738</v>
      </c>
      <c r="AL205" s="5" t="n">
        <f aca="false">ABS(AK205)</f>
        <v>1.17243331523738</v>
      </c>
      <c r="AM205" s="5" t="n">
        <f aca="false">IF((E205&gt;Y205)*AND(E205&lt;Z205),AL205,0)</f>
        <v>0</v>
      </c>
      <c r="AN205" s="21" t="n">
        <f aca="false">E205</f>
        <v>0.85</v>
      </c>
    </row>
    <row r="206" customFormat="false" ht="15" hidden="false" customHeight="false" outlineLevel="0" collapsed="false">
      <c r="D206" s="20" t="n">
        <f aca="false">dados!$B$7</f>
        <v>44003</v>
      </c>
      <c r="E206" s="21" t="n">
        <f aca="false">E205+0.1/24</f>
        <v>0.854166666666667</v>
      </c>
      <c r="F206" s="22" t="n">
        <f aca="false">D206+2415018.5+E206-dados!$B$6/24</f>
        <v>2459022.47916667</v>
      </c>
      <c r="G206" s="23" t="n">
        <f aca="false">(F206-2451545)/36525</f>
        <v>0.204722222222218</v>
      </c>
      <c r="I206" s="5" t="n">
        <f aca="false">MOD(280.46646+G206*(36000.76983 + G206*0.0003032),360)</f>
        <v>90.6240740156518</v>
      </c>
      <c r="J206" s="5" t="n">
        <f aca="false">357.52911+G206*(35999.05029 - 0.0001537*G206)</f>
        <v>7727.33467681643</v>
      </c>
      <c r="K206" s="5" t="n">
        <f aca="false">0.016708634-G206*(0.000042037+0.0000001267*G206)</f>
        <v>0.0167000227817969</v>
      </c>
      <c r="L206" s="5" t="n">
        <f aca="false">SIN(RADIANS(J206))*(1.914602-G206*(0.004817+0.000014*G206))+SIN(RADIANS(2*J206))*(0.019993-0.000101*G206)+SIN(RADIANS(3*J206))*0.000289</f>
        <v>0.411204067847094</v>
      </c>
      <c r="M206" s="5" t="n">
        <f aca="false">I206+L206</f>
        <v>91.0352780834989</v>
      </c>
      <c r="N206" s="5" t="n">
        <f aca="false">J206+L206</f>
        <v>7727.74588088428</v>
      </c>
      <c r="O206" s="5" t="n">
        <f aca="false">(1.000001018*(1-K206*K206))/(1+K206*COS(RADIANS(N206)))</f>
        <v>1.0163077893209</v>
      </c>
      <c r="P206" s="5" t="n">
        <f aca="false">M206-0.00569-0.00478*SIN(RADIANS(125.04-1934.136*G206))</f>
        <v>91.0248087005258</v>
      </c>
      <c r="Q206" s="5" t="n">
        <f aca="false">23+(26+((21.448-G206*(46.815+G206*(0.00059-G206*0.001813))))/60)/60</f>
        <v>23.4366288666652</v>
      </c>
      <c r="R206" s="5" t="n">
        <f aca="false">Q206+0.00256*COS(RADIANS(125.04-1934.136*G206))</f>
        <v>23.4366699985917</v>
      </c>
      <c r="S206" s="5" t="n">
        <f aca="false">DEGREES(ATAN2(COS(RADIANS(P206)),COS(RADIANS(R206))*SIN(RADIANS(P206))))</f>
        <v>91.1169350159355</v>
      </c>
      <c r="T206" s="5" t="n">
        <f aca="false">DEGREES(ASIN(SIN(RADIANS(R206))*SIN(RADIANS(P206))))</f>
        <v>23.4326971438204</v>
      </c>
      <c r="U206" s="5" t="n">
        <f aca="false">TAN(RADIANS(R206/2))*TAN(RADIANS(R206/2))</f>
        <v>0.0430246313697067</v>
      </c>
      <c r="V206" s="5" t="n">
        <f aca="false">4*DEGREES(U206*SIN(2*RADIANS(I206))-2*K206*SIN(RADIANS(J206))+4*K206*U206*SIN(RADIANS(J206))*COS(2*RADIANS(I206))-0.5*U206*U206*SIN(4*RADIANS(I206))-1.25*K206*K206*SIN(2*RADIANS(J206)))</f>
        <v>-2.01257214023375</v>
      </c>
      <c r="W206" s="5" t="n">
        <f aca="false">DEGREES(ACOS(COS(RADIANS(90.833))/(COS(RADIANS(dados!$B$4))*COS(RADIANS(T206)))-TAN(RADIANS(dados!$B$4))*TAN(RADIANS(T206))))</f>
        <v>76.571359337604</v>
      </c>
      <c r="X206" s="21" t="n">
        <f aca="false">(720-4*dados!$B$5-V206+dados!$B$6*60)/1440</f>
        <v>0.518703175097385</v>
      </c>
      <c r="Y206" s="21" t="n">
        <f aca="false">X206-W206*4/1440</f>
        <v>0.30600495471515</v>
      </c>
      <c r="Z206" s="21" t="n">
        <f aca="false">X206+W206*4/1440</f>
        <v>0.731401395479607</v>
      </c>
      <c r="AA206" s="24" t="n">
        <f aca="false">8*W206</f>
        <v>612.570874700832</v>
      </c>
      <c r="AB206" s="5" t="n">
        <f aca="false">MOD(E206*1440+V206+4*dados!$B$5-60*dados!$B$6,1440)</f>
        <v>1203.06742785976</v>
      </c>
      <c r="AC206" s="5" t="n">
        <f aca="false">IF(AB206/4&lt;0,AB206/4+180,AB206/4-180)</f>
        <v>120.766856964941</v>
      </c>
      <c r="AD206" s="5" t="n">
        <f aca="false">DEGREES(ACOS(SIN(RADIANS(dados!$B$4))*SIN(RADIANS(T206))+COS(RADIANS(dados!$B$4))*COS(RADIANS(T206))*COS(RADIANS(AC206))))</f>
        <v>127.255382215891</v>
      </c>
      <c r="AE206" s="5" t="n">
        <f aca="false">90-AD206</f>
        <v>-37.2553822158908</v>
      </c>
      <c r="AF206" s="5" t="n">
        <f aca="false">IF(AE206&gt;85,0,IF(AE206&gt;5,58.1/TAN(RADIANS(AE206))-0.07/POWER(TAN(RADIANS(AE206)),3)+0.000086/POWER(TAN(RADIANS(AE206)),5),IF(AE206&gt;-0.575,1735+AE206*(-518.2+AE206*(103.4+AE206*(-12.79+AE206*0.711))),-20.772/TAN(RADIANS(AE206)))))/3600</f>
        <v>0.00758645599055226</v>
      </c>
      <c r="AG206" s="5" t="n">
        <f aca="false">AE206+AF206</f>
        <v>-37.2477957599002</v>
      </c>
      <c r="AH206" s="5" t="n">
        <f aca="false">IF(AC206&gt;0,MOD(DEGREES(ACOS(((SIN(RADIANS(dados!$B$4))*COS(RADIANS(AD206)))-SIN(RADIANS(T206)))/(COS(RADIANS(dados!$B$4))*SIN(RADIANS(AD206)))))+180,360),MOD(540-DEGREES(ACOS(((SIN(RADIANS(dados!$B$4))*COS(RADIANS(AD206)))-SIN(RADIANS(T206)))/(COS(RADIANS(dados!$B$4))*SIN(RADIANS(AD206))))),360))</f>
        <v>277.899970738832</v>
      </c>
      <c r="AI206" s="5" t="n">
        <f aca="false">TAN(RADIANS(AG206))</f>
        <v>-0.760356955055958</v>
      </c>
      <c r="AJ206" s="5" t="n">
        <f aca="false">dados!$B$20/calculos!AI206</f>
        <v>-1.38218253111611</v>
      </c>
      <c r="AK206" s="5" t="n">
        <f aca="false">AJ206*COS(RADIANS(AG206-180))</f>
        <v>1.10025224789818</v>
      </c>
      <c r="AL206" s="5" t="n">
        <f aca="false">ABS(AK206)</f>
        <v>1.10025224789818</v>
      </c>
      <c r="AM206" s="5" t="n">
        <f aca="false">IF((E206&gt;Y206)*AND(E206&lt;Z206),AL206,0)</f>
        <v>0</v>
      </c>
      <c r="AN206" s="21" t="n">
        <f aca="false">E206</f>
        <v>0.854166666666667</v>
      </c>
    </row>
    <row r="207" customFormat="false" ht="15" hidden="false" customHeight="false" outlineLevel="0" collapsed="false">
      <c r="D207" s="20" t="n">
        <f aca="false">dados!$B$7</f>
        <v>44003</v>
      </c>
      <c r="E207" s="21" t="n">
        <f aca="false">E206+0.1/24</f>
        <v>0.858333333333333</v>
      </c>
      <c r="F207" s="22" t="n">
        <f aca="false">D207+2415018.5+E207-dados!$B$6/24</f>
        <v>2459022.48333333</v>
      </c>
      <c r="G207" s="23" t="n">
        <f aca="false">(F207-2451545)/36525</f>
        <v>0.20472233629934</v>
      </c>
      <c r="I207" s="5" t="n">
        <f aca="false">MOD(280.46646+G207*(36000.76983 + G207*0.0003032),360)</f>
        <v>90.6281808798813</v>
      </c>
      <c r="J207" s="5" t="n">
        <f aca="false">357.52911+G207*(35999.05029 - 0.0001537*G207)</f>
        <v>7727.33878348448</v>
      </c>
      <c r="K207" s="5" t="n">
        <f aca="false">0.016708634-G207*(0.000042037+0.0000001267*G207)</f>
        <v>0.0167000227769955</v>
      </c>
      <c r="L207" s="5" t="n">
        <f aca="false">SIN(RADIANS(J207))*(1.914602-G207*(0.004817+0.000014*G207))+SIN(RADIANS(2*J207))*(0.019993-0.000101*G207)+SIN(RADIANS(3*J207))*0.000289</f>
        <v>0.411072784793865</v>
      </c>
      <c r="M207" s="5" t="n">
        <f aca="false">I207+L207</f>
        <v>91.0392536646751</v>
      </c>
      <c r="N207" s="5" t="n">
        <f aca="false">J207+L207</f>
        <v>7727.74985626927</v>
      </c>
      <c r="O207" s="5" t="n">
        <f aca="false">(1.000001018*(1-K207*K207))/(1+K207*COS(RADIANS(N207)))</f>
        <v>1.01630804336611</v>
      </c>
      <c r="P207" s="5" t="n">
        <f aca="false">M207-0.00569-0.00478*SIN(RADIANS(125.04-1934.136*G207))</f>
        <v>91.0287842819978</v>
      </c>
      <c r="Q207" s="5" t="n">
        <f aca="false">23+(26+((21.448-G207*(46.815+G207*(0.00059-G207*0.001813))))/60)/60</f>
        <v>23.4366288651818</v>
      </c>
      <c r="R207" s="5" t="n">
        <f aca="false">Q207+0.00256*COS(RADIANS(125.04-1934.136*G207))</f>
        <v>23.4366700069653</v>
      </c>
      <c r="S207" s="5" t="n">
        <f aca="false">DEGREES(ATAN2(COS(RADIANS(P207)),COS(RADIANS(R207))*SIN(RADIANS(P207))))</f>
        <v>91.1212678121423</v>
      </c>
      <c r="T207" s="5" t="n">
        <f aca="false">DEGREES(ASIN(SIN(RADIANS(R207))*SIN(RADIANS(P207))))</f>
        <v>23.4326662695917</v>
      </c>
      <c r="U207" s="5" t="n">
        <f aca="false">TAN(RADIANS(R207/2))*TAN(RADIANS(R207/2))</f>
        <v>0.0430246314013252</v>
      </c>
      <c r="V207" s="5" t="n">
        <f aca="false">4*DEGREES(U207*SIN(2*RADIANS(I207))-2*K207*SIN(RADIANS(J207))+4*K207*U207*SIN(RADIANS(J207))*COS(2*RADIANS(I207))-0.5*U207*U207*SIN(4*RADIANS(I207))-1.25*K207*K207*SIN(2*RADIANS(J207)))</f>
        <v>-2.01347467565121</v>
      </c>
      <c r="W207" s="5" t="n">
        <f aca="false">DEGREES(ACOS(COS(RADIANS(90.833))/(COS(RADIANS(dados!$B$4))*COS(RADIANS(T207)))-TAN(RADIANS(dados!$B$4))*TAN(RADIANS(T207))))</f>
        <v>76.5713808810191</v>
      </c>
      <c r="X207" s="21" t="n">
        <f aca="false">(720-4*dados!$B$5-V207+dados!$B$6*60)/1440</f>
        <v>0.518703801858091</v>
      </c>
      <c r="Y207" s="21" t="n">
        <f aca="false">X207-W207*4/1440</f>
        <v>0.306005521633032</v>
      </c>
      <c r="Z207" s="21" t="n">
        <f aca="false">X207+W207*4/1440</f>
        <v>0.731402082083137</v>
      </c>
      <c r="AA207" s="24" t="n">
        <f aca="false">8*W207</f>
        <v>612.571047048153</v>
      </c>
      <c r="AB207" s="5" t="n">
        <f aca="false">MOD(E207*1440+V207+4*dados!$B$5-60*dados!$B$6,1440)</f>
        <v>1209.06652532435</v>
      </c>
      <c r="AC207" s="5" t="n">
        <f aca="false">IF(AB207/4&lt;0,AB207/4+180,AB207/4-180)</f>
        <v>122.266631331087</v>
      </c>
      <c r="AD207" s="5" t="n">
        <f aca="false">DEGREES(ACOS(SIN(RADIANS(dados!$B$4))*SIN(RADIANS(T207))+COS(RADIANS(dados!$B$4))*COS(RADIANS(T207))*COS(RADIANS(AC207))))</f>
        <v>128.542433323303</v>
      </c>
      <c r="AE207" s="5" t="n">
        <f aca="false">90-AD207</f>
        <v>-38.5424333233034</v>
      </c>
      <c r="AF207" s="5" t="n">
        <f aca="false">IF(AE207&gt;85,0,IF(AE207&gt;5,58.1/TAN(RADIANS(AE207))-0.07/POWER(TAN(RADIANS(AE207)),3)+0.000086/POWER(TAN(RADIANS(AE207)),5),IF(AE207&gt;-0.575,1735+AE207*(-518.2+AE207*(103.4+AE207*(-12.79+AE207*0.711))),-20.772/TAN(RADIANS(AE207)))))/3600</f>
        <v>0.00724286732571234</v>
      </c>
      <c r="AG207" s="5" t="n">
        <f aca="false">AE207+AF207</f>
        <v>-38.5351904559776</v>
      </c>
      <c r="AH207" s="5" t="n">
        <f aca="false">IF(AC207&gt;0,MOD(DEGREES(ACOS(((SIN(RADIANS(dados!$B$4))*COS(RADIANS(AD207)))-SIN(RADIANS(T207)))/(COS(RADIANS(dados!$B$4))*SIN(RADIANS(AD207)))))+180,360),MOD(540-DEGREES(ACOS(((SIN(RADIANS(dados!$B$4))*COS(RADIANS(AD207)))-SIN(RADIANS(T207)))/(COS(RADIANS(dados!$B$4))*SIN(RADIANS(AD207))))),360))</f>
        <v>277.282871209884</v>
      </c>
      <c r="AI207" s="5" t="n">
        <f aca="false">TAN(RADIANS(AG207))</f>
        <v>-0.796439205093103</v>
      </c>
      <c r="AJ207" s="5" t="n">
        <f aca="false">dados!$B$20/calculos!AI207</f>
        <v>-1.31956349457725</v>
      </c>
      <c r="AK207" s="5" t="n">
        <f aca="false">AJ207*COS(RADIANS(AG207-180))</f>
        <v>1.03219643525236</v>
      </c>
      <c r="AL207" s="5" t="n">
        <f aca="false">ABS(AK207)</f>
        <v>1.03219643525236</v>
      </c>
      <c r="AM207" s="5" t="n">
        <f aca="false">IF((E207&gt;Y207)*AND(E207&lt;Z207),AL207,0)</f>
        <v>0</v>
      </c>
      <c r="AN207" s="21" t="n">
        <f aca="false">E207</f>
        <v>0.858333333333333</v>
      </c>
    </row>
    <row r="208" customFormat="false" ht="15" hidden="false" customHeight="false" outlineLevel="0" collapsed="false">
      <c r="D208" s="20" t="n">
        <f aca="false">dados!$B$7</f>
        <v>44003</v>
      </c>
      <c r="E208" s="21" t="n">
        <f aca="false">E207+0.1/24</f>
        <v>0.8625</v>
      </c>
      <c r="F208" s="22" t="n">
        <f aca="false">D208+2415018.5+E208-dados!$B$6/24</f>
        <v>2459022.4875</v>
      </c>
      <c r="G208" s="23" t="n">
        <f aca="false">(F208-2451545)/36525</f>
        <v>0.204722450376449</v>
      </c>
      <c r="I208" s="5" t="n">
        <f aca="false">MOD(280.46646+G208*(36000.76983 + G208*0.0003032),360)</f>
        <v>90.6322877436505</v>
      </c>
      <c r="J208" s="5" t="n">
        <f aca="false">357.52911+G208*(35999.05029 - 0.0001537*G208)</f>
        <v>7727.34289015207</v>
      </c>
      <c r="K208" s="5" t="n">
        <f aca="false">0.016708634-G208*(0.000042037+0.0000001267*G208)</f>
        <v>0.0167000227721941</v>
      </c>
      <c r="L208" s="5" t="n">
        <f aca="false">SIN(RADIANS(J208))*(1.914602-G208*(0.004817+0.000014*G208))+SIN(RADIANS(2*J208))*(0.019993-0.000101*G208)+SIN(RADIANS(3*J208))*0.000289</f>
        <v>0.410941499767885</v>
      </c>
      <c r="M208" s="5" t="n">
        <f aca="false">I208+L208</f>
        <v>91.0432292434184</v>
      </c>
      <c r="N208" s="5" t="n">
        <f aca="false">J208+L208</f>
        <v>7727.75383165183</v>
      </c>
      <c r="O208" s="5" t="n">
        <f aca="false">(1.000001018*(1-K208*K208))/(1+K208*COS(RADIANS(N208)))</f>
        <v>1.01630829733012</v>
      </c>
      <c r="P208" s="5" t="n">
        <f aca="false">M208-0.00569-0.00478*SIN(RADIANS(125.04-1934.136*G208))</f>
        <v>91.032759861037</v>
      </c>
      <c r="Q208" s="5" t="n">
        <f aca="false">23+(26+((21.448-G208*(46.815+G208*(0.00059-G208*0.001813))))/60)/60</f>
        <v>23.4366288636983</v>
      </c>
      <c r="R208" s="5" t="n">
        <f aca="false">Q208+0.00256*COS(RADIANS(125.04-1934.136*G208))</f>
        <v>23.4366700153389</v>
      </c>
      <c r="S208" s="5" t="n">
        <f aca="false">DEGREES(ATAN2(COS(RADIANS(P208)),COS(RADIANS(R208))*SIN(RADIANS(P208))))</f>
        <v>91.1256006036699</v>
      </c>
      <c r="T208" s="5" t="n">
        <f aca="false">DEGREES(ASIN(SIN(RADIANS(R208))*SIN(RADIANS(P208))))</f>
        <v>23.4326352758299</v>
      </c>
      <c r="U208" s="5" t="n">
        <f aca="false">TAN(RADIANS(R208/2))*TAN(RADIANS(R208/2))</f>
        <v>0.0430246314329436</v>
      </c>
      <c r="V208" s="5" t="n">
        <f aca="false">4*DEGREES(U208*SIN(2*RADIANS(I208))-2*K208*SIN(RADIANS(J208))+4*K208*U208*SIN(RADIANS(J208))*COS(2*RADIANS(I208))-0.5*U208*U208*SIN(4*RADIANS(I208))-1.25*K208*K208*SIN(2*RADIANS(J208)))</f>
        <v>-2.01437719442662</v>
      </c>
      <c r="W208" s="5" t="n">
        <f aca="false">DEGREES(ACOS(COS(RADIANS(90.833))/(COS(RADIANS(dados!$B$4))*COS(RADIANS(T208)))-TAN(RADIANS(dados!$B$4))*TAN(RADIANS(T208))))</f>
        <v>76.5714025078302</v>
      </c>
      <c r="X208" s="21" t="n">
        <f aca="false">(720-4*dados!$B$5-V208+dados!$B$6*60)/1440</f>
        <v>0.518704428607241</v>
      </c>
      <c r="Y208" s="21" t="n">
        <f aca="false">X208-W208*4/1440</f>
        <v>0.306006088307708</v>
      </c>
      <c r="Z208" s="21" t="n">
        <f aca="false">X208+W208*4/1440</f>
        <v>0.731402768906759</v>
      </c>
      <c r="AA208" s="24" t="n">
        <f aca="false">8*W208</f>
        <v>612.571220062642</v>
      </c>
      <c r="AB208" s="5" t="n">
        <f aca="false">MOD(E208*1440+V208+4*dados!$B$5-60*dados!$B$6,1440)</f>
        <v>1215.06562280557</v>
      </c>
      <c r="AC208" s="5" t="n">
        <f aca="false">IF(AB208/4&lt;0,AB208/4+180,AB208/4-180)</f>
        <v>123.766405701393</v>
      </c>
      <c r="AD208" s="5" t="n">
        <f aca="false">DEGREES(ACOS(SIN(RADIANS(dados!$B$4))*SIN(RADIANS(T208))+COS(RADIANS(dados!$B$4))*COS(RADIANS(T208))*COS(RADIANS(AC208))))</f>
        <v>129.831264046587</v>
      </c>
      <c r="AE208" s="5" t="n">
        <f aca="false">90-AD208</f>
        <v>-39.8312640465871</v>
      </c>
      <c r="AF208" s="5" t="n">
        <f aca="false">IF(AE208&gt;85,0,IF(AE208&gt;5,58.1/TAN(RADIANS(AE208))-0.07/POWER(TAN(RADIANS(AE208)),3)+0.000086/POWER(TAN(RADIANS(AE208)),5),IF(AE208&gt;-0.575,1735+AE208*(-518.2+AE208*(103.4+AE208*(-12.79+AE208*0.711))),-20.772/TAN(RADIANS(AE208)))))/3600</f>
        <v>0.00691769008593282</v>
      </c>
      <c r="AG208" s="5" t="n">
        <f aca="false">AE208+AF208</f>
        <v>-39.8243463565012</v>
      </c>
      <c r="AH208" s="5" t="n">
        <f aca="false">IF(AC208&gt;0,MOD(DEGREES(ACOS(((SIN(RADIANS(dados!$B$4))*COS(RADIANS(AD208)))-SIN(RADIANS(T208)))/(COS(RADIANS(dados!$B$4))*SIN(RADIANS(AD208)))))+180,360),MOD(540-DEGREES(ACOS(((SIN(RADIANS(dados!$B$4))*COS(RADIANS(AD208)))-SIN(RADIANS(T208)))/(COS(RADIANS(dados!$B$4))*SIN(RADIANS(AD208))))),360))</f>
        <v>276.660719828413</v>
      </c>
      <c r="AI208" s="5" t="n">
        <f aca="false">TAN(RADIANS(AG208))</f>
        <v>-0.833888737823428</v>
      </c>
      <c r="AJ208" s="5" t="n">
        <f aca="false">dados!$B$20/calculos!AI208</f>
        <v>-1.26030254759661</v>
      </c>
      <c r="AK208" s="5" t="n">
        <f aca="false">AJ208*COS(RADIANS(AG208-180))</f>
        <v>0.967926794850614</v>
      </c>
      <c r="AL208" s="5" t="n">
        <f aca="false">ABS(AK208)</f>
        <v>0.967926794850614</v>
      </c>
      <c r="AM208" s="5" t="n">
        <f aca="false">IF((E208&gt;Y208)*AND(E208&lt;Z208),AL208,0)</f>
        <v>0</v>
      </c>
      <c r="AN208" s="21" t="n">
        <f aca="false">E208</f>
        <v>0.8625</v>
      </c>
    </row>
    <row r="209" customFormat="false" ht="15" hidden="false" customHeight="false" outlineLevel="0" collapsed="false">
      <c r="D209" s="20" t="n">
        <f aca="false">dados!$B$7</f>
        <v>44003</v>
      </c>
      <c r="E209" s="21" t="n">
        <f aca="false">E208+0.1/24</f>
        <v>0.866666666666667</v>
      </c>
      <c r="F209" s="22" t="n">
        <f aca="false">D209+2415018.5+E209-dados!$B$6/24</f>
        <v>2459022.49166667</v>
      </c>
      <c r="G209" s="23" t="n">
        <f aca="false">(F209-2451545)/36525</f>
        <v>0.204722564453571</v>
      </c>
      <c r="I209" s="5" t="n">
        <f aca="false">MOD(280.46646+G209*(36000.76983 + G209*0.0003032),360)</f>
        <v>90.6363946078791</v>
      </c>
      <c r="J209" s="5" t="n">
        <f aca="false">357.52911+G209*(35999.05029 - 0.0001537*G209)</f>
        <v>7727.34699682011</v>
      </c>
      <c r="K209" s="5" t="n">
        <f aca="false">0.016708634-G209*(0.000042037+0.0000001267*G209)</f>
        <v>0.0167000227673928</v>
      </c>
      <c r="L209" s="5" t="n">
        <f aca="false">SIN(RADIANS(J209))*(1.914602-G209*(0.004817+0.000014*G209))+SIN(RADIANS(2*J209))*(0.019993-0.000101*G209)+SIN(RADIANS(3*J209))*0.000289</f>
        <v>0.410810212740479</v>
      </c>
      <c r="M209" s="5" t="n">
        <f aca="false">I209+L209</f>
        <v>91.0472048206196</v>
      </c>
      <c r="N209" s="5" t="n">
        <f aca="false">J209+L209</f>
        <v>7727.75780703285</v>
      </c>
      <c r="O209" s="5" t="n">
        <f aca="false">(1.000001018*(1-K209*K209))/(1+K209*COS(RADIANS(N209)))</f>
        <v>1.01630855121299</v>
      </c>
      <c r="P209" s="5" t="n">
        <f aca="false">M209-0.00569-0.00478*SIN(RADIANS(125.04-1934.136*G209))</f>
        <v>91.036735438534</v>
      </c>
      <c r="Q209" s="5" t="n">
        <f aca="false">23+(26+((21.448-G209*(46.815+G209*(0.00059-G209*0.001813))))/60)/60</f>
        <v>23.4366288622148</v>
      </c>
      <c r="R209" s="5" t="n">
        <f aca="false">Q209+0.00256*COS(RADIANS(125.04-1934.136*G209))</f>
        <v>23.4366700237124</v>
      </c>
      <c r="S209" s="5" t="n">
        <f aca="false">DEGREES(ATAN2(COS(RADIANS(P209)),COS(RADIANS(R209))*SIN(RADIANS(P209))))</f>
        <v>91.1299333914813</v>
      </c>
      <c r="T209" s="5" t="n">
        <f aca="false">DEGREES(ASIN(SIN(RADIANS(R209))*SIN(RADIANS(P209))))</f>
        <v>23.4326041625285</v>
      </c>
      <c r="U209" s="5" t="n">
        <f aca="false">TAN(RADIANS(R209/2))*TAN(RADIANS(R209/2))</f>
        <v>0.0430246314645621</v>
      </c>
      <c r="V209" s="5" t="n">
        <f aca="false">4*DEGREES(U209*SIN(2*RADIANS(I209))-2*K209*SIN(RADIANS(J209))+4*K209*U209*SIN(RADIANS(J209))*COS(2*RADIANS(I209))-0.5*U209*U209*SIN(4*RADIANS(I209))-1.25*K209*K209*SIN(2*RADIANS(J209)))</f>
        <v>-2.01527969673398</v>
      </c>
      <c r="W209" s="5" t="n">
        <f aca="false">DEGREES(ACOS(COS(RADIANS(90.833))/(COS(RADIANS(dados!$B$4))*COS(RADIANS(T209)))-TAN(RADIANS(dados!$B$4))*TAN(RADIANS(T209))))</f>
        <v>76.5714242180418</v>
      </c>
      <c r="X209" s="21" t="n">
        <f aca="false">(720-4*dados!$B$5-V209+dados!$B$6*60)/1440</f>
        <v>0.518705055344954</v>
      </c>
      <c r="Y209" s="21" t="n">
        <f aca="false">X209-W209*4/1440</f>
        <v>0.306006654739282</v>
      </c>
      <c r="Z209" s="21" t="n">
        <f aca="false">X209+W209*4/1440</f>
        <v>0.731403455950625</v>
      </c>
      <c r="AA209" s="24" t="n">
        <f aca="false">8*W209</f>
        <v>612.571393744334</v>
      </c>
      <c r="AB209" s="5" t="n">
        <f aca="false">MOD(E209*1440+V209+4*dados!$B$5-60*dados!$B$6,1440)</f>
        <v>1221.06472030326</v>
      </c>
      <c r="AC209" s="5" t="n">
        <f aca="false">IF(AB209/4&lt;0,AB209/4+180,AB209/4-180)</f>
        <v>125.266180075816</v>
      </c>
      <c r="AD209" s="5" t="n">
        <f aca="false">DEGREES(ACOS(SIN(RADIANS(dados!$B$4))*SIN(RADIANS(T209))+COS(RADIANS(dados!$B$4))*COS(RADIANS(T209))*COS(RADIANS(AC209))))</f>
        <v>131.121737488718</v>
      </c>
      <c r="AE209" s="5" t="n">
        <f aca="false">90-AD209</f>
        <v>-41.1217374887177</v>
      </c>
      <c r="AF209" s="5" t="n">
        <f aca="false">IF(AE209&gt;85,0,IF(AE209&gt;5,58.1/TAN(RADIANS(AE209))-0.07/POWER(TAN(RADIANS(AE209)),3)+0.000086/POWER(TAN(RADIANS(AE209)),5),IF(AE209&gt;-0.575,1735+AE209*(-518.2+AE209*(103.4+AE209*(-12.79+AE209*0.711))),-20.772/TAN(RADIANS(AE209)))))/3600</f>
        <v>0.00660921172606058</v>
      </c>
      <c r="AG209" s="5" t="n">
        <f aca="false">AE209+AF209</f>
        <v>-41.1151282769917</v>
      </c>
      <c r="AH209" s="5" t="n">
        <f aca="false">IF(AC209&gt;0,MOD(DEGREES(ACOS(((SIN(RADIANS(dados!$B$4))*COS(RADIANS(AD209)))-SIN(RADIANS(T209)))/(COS(RADIANS(dados!$B$4))*SIN(RADIANS(AD209)))))+180,360),MOD(540-DEGREES(ACOS(((SIN(RADIANS(dados!$B$4))*COS(RADIANS(AD209)))-SIN(RADIANS(T209)))/(COS(RADIANS(dados!$B$4))*SIN(RADIANS(AD209))))),360))</f>
        <v>276.032575453216</v>
      </c>
      <c r="AI209" s="5" t="n">
        <f aca="false">TAN(RADIANS(AG209))</f>
        <v>-0.872820680365397</v>
      </c>
      <c r="AJ209" s="5" t="n">
        <f aca="false">dados!$B$20/calculos!AI209</f>
        <v>-1.20408707576797</v>
      </c>
      <c r="AK209" s="5" t="n">
        <f aca="false">AJ209*COS(RADIANS(AG209-180))</f>
        <v>0.907146913766857</v>
      </c>
      <c r="AL209" s="5" t="n">
        <f aca="false">ABS(AK209)</f>
        <v>0.907146913766857</v>
      </c>
      <c r="AM209" s="5" t="n">
        <f aca="false">IF((E209&gt;Y209)*AND(E209&lt;Z209),AL209,0)</f>
        <v>0</v>
      </c>
      <c r="AN209" s="21" t="n">
        <f aca="false">E209</f>
        <v>0.866666666666667</v>
      </c>
    </row>
    <row r="210" customFormat="false" ht="15" hidden="false" customHeight="false" outlineLevel="0" collapsed="false">
      <c r="D210" s="20" t="n">
        <f aca="false">dados!$B$7</f>
        <v>44003</v>
      </c>
      <c r="E210" s="21" t="n">
        <f aca="false">E209+0.1/24</f>
        <v>0.870833333333333</v>
      </c>
      <c r="F210" s="22" t="n">
        <f aca="false">D210+2415018.5+E210-dados!$B$6/24</f>
        <v>2459022.49583333</v>
      </c>
      <c r="G210" s="23" t="n">
        <f aca="false">(F210-2451545)/36525</f>
        <v>0.204722678530681</v>
      </c>
      <c r="I210" s="5" t="n">
        <f aca="false">MOD(280.46646+G210*(36000.76983 + G210*0.0003032),360)</f>
        <v>90.6405014716493</v>
      </c>
      <c r="J210" s="5" t="n">
        <f aca="false">357.52911+G210*(35999.05029 - 0.0001537*G210)</f>
        <v>7727.3511034877</v>
      </c>
      <c r="K210" s="5" t="n">
        <f aca="false">0.016708634-G210*(0.000042037+0.0000001267*G210)</f>
        <v>0.0167000227625914</v>
      </c>
      <c r="L210" s="5" t="n">
        <f aca="false">SIN(RADIANS(J210))*(1.914602-G210*(0.004817+0.000014*G210))+SIN(RADIANS(2*J210))*(0.019993-0.000101*G210)+SIN(RADIANS(3*J210))*0.000289</f>
        <v>0.410678923741594</v>
      </c>
      <c r="M210" s="5" t="n">
        <f aca="false">I210+L210</f>
        <v>91.0511803953909</v>
      </c>
      <c r="N210" s="5" t="n">
        <f aca="false">J210+L210</f>
        <v>7727.76178241144</v>
      </c>
      <c r="O210" s="5" t="n">
        <f aca="false">(1.000001018*(1-K210*K210))/(1+K210*COS(RADIANS(N210)))</f>
        <v>1.01630880501466</v>
      </c>
      <c r="P210" s="5" t="n">
        <f aca="false">M210-0.00569-0.00478*SIN(RADIANS(125.04-1934.136*G210))</f>
        <v>91.0407110136013</v>
      </c>
      <c r="Q210" s="5" t="n">
        <f aca="false">23+(26+((21.448-G210*(46.815+G210*(0.00059-G210*0.001813))))/60)/60</f>
        <v>23.4366288607313</v>
      </c>
      <c r="R210" s="5" t="n">
        <f aca="false">Q210+0.00256*COS(RADIANS(125.04-1934.136*G210))</f>
        <v>23.436670032086</v>
      </c>
      <c r="S210" s="5" t="n">
        <f aca="false">DEGREES(ATAN2(COS(RADIANS(P210)),COS(RADIANS(R210))*SIN(RADIANS(P210))))</f>
        <v>91.1342661746011</v>
      </c>
      <c r="T210" s="5" t="n">
        <f aca="false">DEGREES(ASIN(SIN(RADIANS(R210))*SIN(RADIANS(P210))))</f>
        <v>23.4325729296949</v>
      </c>
      <c r="U210" s="5" t="n">
        <f aca="false">TAN(RADIANS(R210/2))*TAN(RADIANS(R210/2))</f>
        <v>0.0430246314961806</v>
      </c>
      <c r="V210" s="5" t="n">
        <f aca="false">4*DEGREES(U210*SIN(2*RADIANS(I210))-2*K210*SIN(RADIANS(J210))+4*K210*U210*SIN(RADIANS(J210))*COS(2*RADIANS(I210))-0.5*U210*U210*SIN(4*RADIANS(I210))-1.25*K210*K210*SIN(2*RADIANS(J210)))</f>
        <v>-2.01618218234311</v>
      </c>
      <c r="W210" s="5" t="n">
        <f aca="false">DEGREES(ACOS(COS(RADIANS(90.833))/(COS(RADIANS(dados!$B$4))*COS(RADIANS(T210)))-TAN(RADIANS(dados!$B$4))*TAN(RADIANS(T210))))</f>
        <v>76.5714460116485</v>
      </c>
      <c r="X210" s="21" t="n">
        <f aca="false">(720-4*dados!$B$5-V210+dados!$B$6*60)/1440</f>
        <v>0.518705682071072</v>
      </c>
      <c r="Y210" s="21" t="n">
        <f aca="false">X210-W210*4/1440</f>
        <v>0.306007220927593</v>
      </c>
      <c r="Z210" s="21" t="n">
        <f aca="false">X210+W210*4/1440</f>
        <v>0.731404143214537</v>
      </c>
      <c r="AA210" s="24" t="n">
        <f aca="false">8*W210</f>
        <v>612.571568093188</v>
      </c>
      <c r="AB210" s="5" t="n">
        <f aca="false">MOD(E210*1440+V210+4*dados!$B$5-60*dados!$B$6,1440)</f>
        <v>1227.06381781765</v>
      </c>
      <c r="AC210" s="5" t="n">
        <f aca="false">IF(AB210/4&lt;0,AB210/4+180,AB210/4-180)</f>
        <v>126.765954454414</v>
      </c>
      <c r="AD210" s="5" t="n">
        <f aca="false">DEGREES(ACOS(SIN(RADIANS(dados!$B$4))*SIN(RADIANS(T210))+COS(RADIANS(dados!$B$4))*COS(RADIANS(T210))*COS(RADIANS(AC210))))</f>
        <v>132.41371470288</v>
      </c>
      <c r="AE210" s="5" t="n">
        <f aca="false">90-AD210</f>
        <v>-42.4137147028804</v>
      </c>
      <c r="AF210" s="5" t="n">
        <f aca="false">IF(AE210&gt;85,0,IF(AE210&gt;5,58.1/TAN(RADIANS(AE210))-0.07/POWER(TAN(RADIANS(AE210)),3)+0.000086/POWER(TAN(RADIANS(AE210)),5),IF(AE210&gt;-0.575,1735+AE210*(-518.2+AE210*(103.4+AE210*(-12.79+AE210*0.711))),-20.772/TAN(RADIANS(AE210)))))/3600</f>
        <v>0.00631591949177753</v>
      </c>
      <c r="AG210" s="5" t="n">
        <f aca="false">AE210+AF210</f>
        <v>-42.4073987833887</v>
      </c>
      <c r="AH210" s="5" t="n">
        <f aca="false">IF(AC210&gt;0,MOD(DEGREES(ACOS(((SIN(RADIANS(dados!$B$4))*COS(RADIANS(AD210)))-SIN(RADIANS(T210)))/(COS(RADIANS(dados!$B$4))*SIN(RADIANS(AD210)))))+180,360),MOD(540-DEGREES(ACOS(((SIN(RADIANS(dados!$B$4))*COS(RADIANS(AD210)))-SIN(RADIANS(T210)))/(COS(RADIANS(dados!$B$4))*SIN(RADIANS(AD210))))),360))</f>
        <v>275.397417438059</v>
      </c>
      <c r="AI210" s="5" t="n">
        <f aca="false">TAN(RADIANS(AG210))</f>
        <v>-0.913362312315393</v>
      </c>
      <c r="AJ210" s="5" t="n">
        <f aca="false">dados!$B$20/calculos!AI210</f>
        <v>-1.15064097403669</v>
      </c>
      <c r="AK210" s="5" t="n">
        <f aca="false">AJ210*COS(RADIANS(AG210-180))</f>
        <v>0.849596773528307</v>
      </c>
      <c r="AL210" s="5" t="n">
        <f aca="false">ABS(AK210)</f>
        <v>0.849596773528307</v>
      </c>
      <c r="AM210" s="5" t="n">
        <f aca="false">IF((E210&gt;Y210)*AND(E210&lt;Z210),AL210,0)</f>
        <v>0</v>
      </c>
      <c r="AN210" s="21" t="n">
        <f aca="false">E210</f>
        <v>0.870833333333333</v>
      </c>
    </row>
    <row r="211" customFormat="false" ht="15" hidden="false" customHeight="false" outlineLevel="0" collapsed="false">
      <c r="D211" s="20" t="n">
        <f aca="false">dados!$B$7</f>
        <v>44003</v>
      </c>
      <c r="E211" s="21" t="n">
        <f aca="false">E210+0.1/24</f>
        <v>0.875</v>
      </c>
      <c r="F211" s="22" t="n">
        <f aca="false">D211+2415018.5+E211-dados!$B$6/24</f>
        <v>2459022.5</v>
      </c>
      <c r="G211" s="23" t="n">
        <f aca="false">(F211-2451545)/36525</f>
        <v>0.204722792607803</v>
      </c>
      <c r="I211" s="5" t="n">
        <f aca="false">MOD(280.46646+G211*(36000.76983 + G211*0.0003032),360)</f>
        <v>90.6446083358787</v>
      </c>
      <c r="J211" s="5" t="n">
        <f aca="false">357.52911+G211*(35999.05029 - 0.0001537*G211)</f>
        <v>7727.35521015575</v>
      </c>
      <c r="K211" s="5" t="n">
        <f aca="false">0.016708634-G211*(0.000042037+0.0000001267*G211)</f>
        <v>0.01670002275779</v>
      </c>
      <c r="L211" s="5" t="n">
        <f aca="false">SIN(RADIANS(J211))*(1.914602-G211*(0.004817+0.000014*G211))+SIN(RADIANS(2*J211))*(0.019993-0.000101*G211)+SIN(RADIANS(3*J211))*0.000289</f>
        <v>0.410547632742557</v>
      </c>
      <c r="M211" s="5" t="n">
        <f aca="false">I211+L211</f>
        <v>91.0551559686213</v>
      </c>
      <c r="N211" s="5" t="n">
        <f aca="false">J211+L211</f>
        <v>7727.76575778849</v>
      </c>
      <c r="O211" s="5" t="n">
        <f aca="false">(1.000001018*(1-K211*K211))/(1+K211*COS(RADIANS(N211)))</f>
        <v>1.01630905873518</v>
      </c>
      <c r="P211" s="5" t="n">
        <f aca="false">M211-0.00569-0.00478*SIN(RADIANS(125.04-1934.136*G211))</f>
        <v>91.0446865871279</v>
      </c>
      <c r="Q211" s="5" t="n">
        <f aca="false">23+(26+((21.448-G211*(46.815+G211*(0.00059-G211*0.001813))))/60)/60</f>
        <v>23.4366288592479</v>
      </c>
      <c r="R211" s="5" t="n">
        <f aca="false">Q211+0.00256*COS(RADIANS(125.04-1934.136*G211))</f>
        <v>23.4366700404596</v>
      </c>
      <c r="S211" s="5" t="n">
        <f aca="false">DEGREES(ATAN2(COS(RADIANS(P211)),COS(RADIANS(R211))*SIN(RADIANS(P211))))</f>
        <v>91.1385989539905</v>
      </c>
      <c r="T211" s="5" t="n">
        <f aca="false">DEGREES(ASIN(SIN(RADIANS(R211))*SIN(RADIANS(P211))))</f>
        <v>23.4325415773225</v>
      </c>
      <c r="U211" s="5" t="n">
        <f aca="false">TAN(RADIANS(R211/2))*TAN(RADIANS(R211/2))</f>
        <v>0.0430246315277991</v>
      </c>
      <c r="V211" s="5" t="n">
        <f aca="false">4*DEGREES(U211*SIN(2*RADIANS(I211))-2*K211*SIN(RADIANS(J211))+4*K211*U211*SIN(RADIANS(J211))*COS(2*RADIANS(I211))-0.5*U211*U211*SIN(4*RADIANS(I211))-1.25*K211*K211*SIN(2*RADIANS(J211)))</f>
        <v>-2.01708465142739</v>
      </c>
      <c r="W211" s="5" t="n">
        <f aca="false">DEGREES(ACOS(COS(RADIANS(90.833))/(COS(RADIANS(dados!$B$4))*COS(RADIANS(T211)))-TAN(RADIANS(dados!$B$4))*TAN(RADIANS(T211))))</f>
        <v>76.5714678886548</v>
      </c>
      <c r="X211" s="21" t="n">
        <f aca="false">(720-4*dados!$B$5-V211+dados!$B$6*60)/1440</f>
        <v>0.518706308785713</v>
      </c>
      <c r="Y211" s="21" t="n">
        <f aca="false">X211-W211*4/1440</f>
        <v>0.306007786872778</v>
      </c>
      <c r="Z211" s="21" t="n">
        <f aca="false">X211+W211*4/1440</f>
        <v>0.731404830698634</v>
      </c>
      <c r="AA211" s="24" t="n">
        <f aca="false">8*W211</f>
        <v>612.571743109239</v>
      </c>
      <c r="AB211" s="5" t="n">
        <f aca="false">MOD(E211*1440+V211+4*dados!$B$5-60*dados!$B$6,1440)</f>
        <v>1233.06291534857</v>
      </c>
      <c r="AC211" s="5" t="n">
        <f aca="false">IF(AB211/4&lt;0,AB211/4+180,AB211/4-180)</f>
        <v>128.265728837142</v>
      </c>
      <c r="AD211" s="5" t="n">
        <f aca="false">DEGREES(ACOS(SIN(RADIANS(dados!$B$4))*SIN(RADIANS(T211))+COS(RADIANS(dados!$B$4))*COS(RADIANS(T211))*COS(RADIANS(AC211))))</f>
        <v>133.707053851581</v>
      </c>
      <c r="AE211" s="5" t="n">
        <f aca="false">90-AD211</f>
        <v>-43.7070538515812</v>
      </c>
      <c r="AF211" s="5" t="n">
        <f aca="false">IF(AE211&gt;85,0,IF(AE211&gt;5,58.1/TAN(RADIANS(AE211))-0.07/POWER(TAN(RADIANS(AE211)),3)+0.000086/POWER(TAN(RADIANS(AE211)),5),IF(AE211&gt;-0.575,1735+AE211*(-518.2+AE211*(103.4+AE211*(-12.79+AE211*0.711))),-20.772/TAN(RADIANS(AE211)))))/3600</f>
        <v>0.00603647205772052</v>
      </c>
      <c r="AG211" s="5" t="n">
        <f aca="false">AE211+AF211</f>
        <v>-43.7010173795235</v>
      </c>
      <c r="AH211" s="5" t="n">
        <f aca="false">IF(AC211&gt;0,MOD(DEGREES(ACOS(((SIN(RADIANS(dados!$B$4))*COS(RADIANS(AD211)))-SIN(RADIANS(T211)))/(COS(RADIANS(dados!$B$4))*SIN(RADIANS(AD211)))))+180,360),MOD(540-DEGREES(ACOS(((SIN(RADIANS(dados!$B$4))*COS(RADIANS(AD211)))-SIN(RADIANS(T211)))/(COS(RADIANS(dados!$B$4))*SIN(RADIANS(AD211))))),360))</f>
        <v>274.754133680021</v>
      </c>
      <c r="AI211" s="5" t="n">
        <f aca="false">TAN(RADIANS(AG211))</f>
        <v>-0.95565472948873</v>
      </c>
      <c r="AJ211" s="5" t="n">
        <f aca="false">dados!$B$20/calculos!AI211</f>
        <v>-1.09971945752127</v>
      </c>
      <c r="AK211" s="5" t="n">
        <f aca="false">AJ211*COS(RADIANS(AG211-180))</f>
        <v>0.79504754630973</v>
      </c>
      <c r="AL211" s="5" t="n">
        <f aca="false">ABS(AK211)</f>
        <v>0.79504754630973</v>
      </c>
      <c r="AM211" s="5" t="n">
        <f aca="false">IF((E211&gt;Y211)*AND(E211&lt;Z211),AL211,0)</f>
        <v>0</v>
      </c>
      <c r="AN211" s="21" t="n">
        <f aca="false">E211</f>
        <v>0.875</v>
      </c>
    </row>
    <row r="212" customFormat="false" ht="15" hidden="false" customHeight="false" outlineLevel="0" collapsed="false">
      <c r="D212" s="20" t="n">
        <f aca="false">dados!$B$7</f>
        <v>44003</v>
      </c>
      <c r="E212" s="21" t="n">
        <f aca="false">E211+0.1/24</f>
        <v>0.879166666666667</v>
      </c>
      <c r="F212" s="22" t="n">
        <f aca="false">D212+2415018.5+E212-dados!$B$6/24</f>
        <v>2459022.50416667</v>
      </c>
      <c r="G212" s="23" t="n">
        <f aca="false">(F212-2451545)/36525</f>
        <v>0.204722906684925</v>
      </c>
      <c r="I212" s="5" t="n">
        <f aca="false">MOD(280.46646+G212*(36000.76983 + G212*0.0003032),360)</f>
        <v>90.6487152001082</v>
      </c>
      <c r="J212" s="5" t="n">
        <f aca="false">357.52911+G212*(35999.05029 - 0.0001537*G212)</f>
        <v>7727.3593168238</v>
      </c>
      <c r="K212" s="5" t="n">
        <f aca="false">0.016708634-G212*(0.000042037+0.0000001267*G212)</f>
        <v>0.0167000227529886</v>
      </c>
      <c r="L212" s="5" t="n">
        <f aca="false">SIN(RADIANS(J212))*(1.914602-G212*(0.004817+0.000014*G212))+SIN(RADIANS(2*J212))*(0.019993-0.000101*G212)+SIN(RADIANS(3*J212))*0.000289</f>
        <v>0.41041633975879</v>
      </c>
      <c r="M212" s="5" t="n">
        <f aca="false">I212+L212</f>
        <v>91.059131539867</v>
      </c>
      <c r="N212" s="5" t="n">
        <f aca="false">J212+L212</f>
        <v>7727.76973316356</v>
      </c>
      <c r="O212" s="5" t="n">
        <f aca="false">(1.000001018*(1-K212*K212))/(1+K212*COS(RADIANS(N212)))</f>
        <v>1.01630931237452</v>
      </c>
      <c r="P212" s="5" t="n">
        <f aca="false">M212-0.00569-0.00478*SIN(RADIANS(125.04-1934.136*G212))</f>
        <v>91.0486621586697</v>
      </c>
      <c r="Q212" s="5" t="n">
        <f aca="false">23+(26+((21.448-G212*(46.815+G212*(0.00059-G212*0.001813))))/60)/60</f>
        <v>23.4366288577644</v>
      </c>
      <c r="R212" s="5" t="n">
        <f aca="false">Q212+0.00256*COS(RADIANS(125.04-1934.136*G212))</f>
        <v>23.4366700488331</v>
      </c>
      <c r="S212" s="5" t="n">
        <f aca="false">DEGREES(ATAN2(COS(RADIANS(P212)),COS(RADIANS(R212))*SIN(RADIANS(P212))))</f>
        <v>91.1429317291578</v>
      </c>
      <c r="T212" s="5" t="n">
        <f aca="false">DEGREES(ASIN(SIN(RADIANS(R212))*SIN(RADIANS(P212))))</f>
        <v>23.4325101054152</v>
      </c>
      <c r="U212" s="5" t="n">
        <f aca="false">TAN(RADIANS(R212/2))*TAN(RADIANS(R212/2))</f>
        <v>0.0430246315594175</v>
      </c>
      <c r="V212" s="5" t="n">
        <f aca="false">4*DEGREES(U212*SIN(2*RADIANS(I212))-2*K212*SIN(RADIANS(J212))+4*K212*U212*SIN(RADIANS(J212))*COS(2*RADIANS(I212))-0.5*U212*U212*SIN(4*RADIANS(I212))-1.25*K212*K212*SIN(2*RADIANS(J212)))</f>
        <v>-2.01798710385791</v>
      </c>
      <c r="W212" s="5" t="n">
        <f aca="false">DEGREES(ACOS(COS(RADIANS(90.833))/(COS(RADIANS(dados!$B$4))*COS(RADIANS(T212)))-TAN(RADIANS(dados!$B$4))*TAN(RADIANS(T212))))</f>
        <v>76.5714898490579</v>
      </c>
      <c r="X212" s="21" t="n">
        <f aca="false">(720-4*dados!$B$5-V212+dados!$B$6*60)/1440</f>
        <v>0.51870693548879</v>
      </c>
      <c r="Y212" s="21" t="n">
        <f aca="false">X212-W212*4/1440</f>
        <v>0.306008352574734</v>
      </c>
      <c r="Z212" s="21" t="n">
        <f aca="false">X212+W212*4/1440</f>
        <v>0.731405518402836</v>
      </c>
      <c r="AA212" s="24" t="n">
        <f aca="false">8*W212</f>
        <v>612.571918792463</v>
      </c>
      <c r="AB212" s="5" t="n">
        <f aca="false">MOD(E212*1440+V212+4*dados!$B$5-60*dados!$B$6,1440)</f>
        <v>1239.06201289614</v>
      </c>
      <c r="AC212" s="5" t="n">
        <f aca="false">IF(AB212/4&lt;0,AB212/4+180,AB212/4-180)</f>
        <v>129.765503224035</v>
      </c>
      <c r="AD212" s="5" t="n">
        <f aca="false">DEGREES(ACOS(SIN(RADIANS(dados!$B$4))*SIN(RADIANS(T212))+COS(RADIANS(dados!$B$4))*COS(RADIANS(T212))*COS(RADIANS(AC212))))</f>
        <v>135.001609251741</v>
      </c>
      <c r="AE212" s="5" t="n">
        <f aca="false">90-AD212</f>
        <v>-45.0016092517413</v>
      </c>
      <c r="AF212" s="5" t="n">
        <f aca="false">IF(AE212&gt;85,0,IF(AE212&gt;5,58.1/TAN(RADIANS(AE212))-0.07/POWER(TAN(RADIANS(AE212)),3)+0.000086/POWER(TAN(RADIANS(AE212)),5),IF(AE212&gt;-0.575,1735+AE212*(-518.2+AE212*(103.4+AE212*(-12.79+AE212*0.711))),-20.772/TAN(RADIANS(AE212)))))/3600</f>
        <v>0.00576967588810764</v>
      </c>
      <c r="AG212" s="5" t="n">
        <f aca="false">AE212+AF212</f>
        <v>-44.9958395758532</v>
      </c>
      <c r="AH212" s="5" t="n">
        <f aca="false">IF(AC212&gt;0,MOD(DEGREES(ACOS(((SIN(RADIANS(dados!$B$4))*COS(RADIANS(AD212)))-SIN(RADIANS(T212)))/(COS(RADIANS(dados!$B$4))*SIN(RADIANS(AD212)))))+180,360),MOD(540-DEGREES(ACOS(((SIN(RADIANS(dados!$B$4))*COS(RADIANS(AD212)))-SIN(RADIANS(T212)))/(COS(RADIANS(dados!$B$4))*SIN(RADIANS(AD212))))),360))</f>
        <v>274.101506667103</v>
      </c>
      <c r="AI212" s="5" t="n">
        <f aca="false">TAN(RADIANS(AG212))</f>
        <v>-0.999854784345022</v>
      </c>
      <c r="AJ212" s="5" t="n">
        <f aca="false">dados!$B$20/calculos!AI212</f>
        <v>-1.0511047375539</v>
      </c>
      <c r="AK212" s="5" t="n">
        <f aca="false">AJ212*COS(RADIANS(AG212-180))</f>
        <v>0.743297254901089</v>
      </c>
      <c r="AL212" s="5" t="n">
        <f aca="false">ABS(AK212)</f>
        <v>0.743297254901089</v>
      </c>
      <c r="AM212" s="5" t="n">
        <f aca="false">IF((E212&gt;Y212)*AND(E212&lt;Z212),AL212,0)</f>
        <v>0</v>
      </c>
      <c r="AN212" s="21" t="n">
        <f aca="false">E212</f>
        <v>0.879166666666667</v>
      </c>
    </row>
    <row r="213" customFormat="false" ht="15" hidden="false" customHeight="false" outlineLevel="0" collapsed="false">
      <c r="D213" s="20" t="n">
        <f aca="false">dados!$B$7</f>
        <v>44003</v>
      </c>
      <c r="E213" s="21" t="n">
        <f aca="false">E212+0.1/24</f>
        <v>0.883333333333333</v>
      </c>
      <c r="F213" s="22" t="n">
        <f aca="false">D213+2415018.5+E213-dados!$B$6/24</f>
        <v>2459022.50833333</v>
      </c>
      <c r="G213" s="23" t="n">
        <f aca="false">(F213-2451545)/36525</f>
        <v>0.204723020762034</v>
      </c>
      <c r="I213" s="5" t="n">
        <f aca="false">MOD(280.46646+G213*(36000.76983 + G213*0.0003032),360)</f>
        <v>90.6528220638766</v>
      </c>
      <c r="J213" s="5" t="n">
        <f aca="false">357.52911+G213*(35999.05029 - 0.0001537*G213)</f>
        <v>7727.36342349139</v>
      </c>
      <c r="K213" s="5" t="n">
        <f aca="false">0.016708634-G213*(0.000042037+0.0000001267*G213)</f>
        <v>0.0167000227481872</v>
      </c>
      <c r="L213" s="5" t="n">
        <f aca="false">SIN(RADIANS(J213))*(1.914602-G213*(0.004817+0.000014*G213))+SIN(RADIANS(2*J213))*(0.019993-0.000101*G213)+SIN(RADIANS(3*J213))*0.000289</f>
        <v>0.410285044805403</v>
      </c>
      <c r="M213" s="5" t="n">
        <f aca="false">I213+L213</f>
        <v>91.063107108682</v>
      </c>
      <c r="N213" s="5" t="n">
        <f aca="false">J213+L213</f>
        <v>7727.77370853619</v>
      </c>
      <c r="O213" s="5" t="n">
        <f aca="false">(1.000001018*(1-K213*K213))/(1+K213*COS(RADIANS(N213)))</f>
        <v>1.01630956593266</v>
      </c>
      <c r="P213" s="5" t="n">
        <f aca="false">M213-0.00569-0.00478*SIN(RADIANS(125.04-1934.136*G213))</f>
        <v>91.0526377277809</v>
      </c>
      <c r="Q213" s="5" t="n">
        <f aca="false">23+(26+((21.448-G213*(46.815+G213*(0.00059-G213*0.001813))))/60)/60</f>
        <v>23.4366288562809</v>
      </c>
      <c r="R213" s="5" t="n">
        <f aca="false">Q213+0.00256*COS(RADIANS(125.04-1934.136*G213))</f>
        <v>23.4366700572067</v>
      </c>
      <c r="S213" s="5" t="n">
        <f aca="false">DEGREES(ATAN2(COS(RADIANS(P213)),COS(RADIANS(R213))*SIN(RADIANS(P213))))</f>
        <v>91.1472644996091</v>
      </c>
      <c r="T213" s="5" t="n">
        <f aca="false">DEGREES(ASIN(SIN(RADIANS(R213))*SIN(RADIANS(P213))))</f>
        <v>23.4324785139769</v>
      </c>
      <c r="U213" s="5" t="n">
        <f aca="false">TAN(RADIANS(R213/2))*TAN(RADIANS(R213/2))</f>
        <v>0.043024631591036</v>
      </c>
      <c r="V213" s="5" t="n">
        <f aca="false">4*DEGREES(U213*SIN(2*RADIANS(I213))-2*K213*SIN(RADIANS(J213))+4*K213*U213*SIN(RADIANS(J213))*COS(2*RADIANS(I213))-0.5*U213*U213*SIN(4*RADIANS(I213))-1.25*K213*K213*SIN(2*RADIANS(J213)))</f>
        <v>-2.01888953950379</v>
      </c>
      <c r="W213" s="5" t="n">
        <f aca="false">DEGREES(ACOS(COS(RADIANS(90.833))/(COS(RADIANS(dados!$B$4))*COS(RADIANS(T213)))-TAN(RADIANS(dados!$B$4))*TAN(RADIANS(T213))))</f>
        <v>76.5715118928548</v>
      </c>
      <c r="X213" s="21" t="n">
        <f aca="false">(720-4*dados!$B$5-V213+dados!$B$6*60)/1440</f>
        <v>0.518707562180211</v>
      </c>
      <c r="Y213" s="21" t="n">
        <f aca="false">X213-W213*4/1440</f>
        <v>0.306008918033391</v>
      </c>
      <c r="Z213" s="21" t="n">
        <f aca="false">X213+W213*4/1440</f>
        <v>0.731406206327026</v>
      </c>
      <c r="AA213" s="24" t="n">
        <f aca="false">8*W213</f>
        <v>612.572095142839</v>
      </c>
      <c r="AB213" s="5" t="n">
        <f aca="false">MOD(E213*1440+V213+4*dados!$B$5-60*dados!$B$6,1440)</f>
        <v>1245.06111046049</v>
      </c>
      <c r="AC213" s="5" t="n">
        <f aca="false">IF(AB213/4&lt;0,AB213/4+180,AB213/4-180)</f>
        <v>131.265277615123</v>
      </c>
      <c r="AD213" s="5" t="n">
        <f aca="false">DEGREES(ACOS(SIN(RADIANS(dados!$B$4))*SIN(RADIANS(T213))+COS(RADIANS(dados!$B$4))*COS(RADIANS(T213))*COS(RADIANS(AC213))))</f>
        <v>136.297230279903</v>
      </c>
      <c r="AE213" s="5" t="n">
        <f aca="false">90-AD213</f>
        <v>-46.2972302799034</v>
      </c>
      <c r="AF213" s="5" t="n">
        <f aca="false">IF(AE213&gt;85,0,IF(AE213&gt;5,58.1/TAN(RADIANS(AE213))-0.07/POWER(TAN(RADIANS(AE213)),3)+0.000086/POWER(TAN(RADIANS(AE213)),5),IF(AE213&gt;-0.575,1735+AE213*(-518.2+AE213*(103.4+AE213*(-12.79+AE213*0.711))),-20.772/TAN(RADIANS(AE213)))))/3600</f>
        <v>0.00551446543545877</v>
      </c>
      <c r="AG213" s="5" t="n">
        <f aca="false">AE213+AF213</f>
        <v>-46.291715814468</v>
      </c>
      <c r="AH213" s="5" t="n">
        <f aca="false">IF(AC213&gt;0,MOD(DEGREES(ACOS(((SIN(RADIANS(dados!$B$4))*COS(RADIANS(AD213)))-SIN(RADIANS(T213)))/(COS(RADIANS(dados!$B$4))*SIN(RADIANS(AD213)))))+180,360),MOD(540-DEGREES(ACOS(((SIN(RADIANS(dados!$B$4))*COS(RADIANS(AD213)))-SIN(RADIANS(T213)))/(COS(RADIANS(dados!$B$4))*SIN(RADIANS(AD213))))),360))</f>
        <v>273.43819711677</v>
      </c>
      <c r="AI213" s="5" t="n">
        <f aca="false">TAN(RADIANS(AG213))</f>
        <v>-1.04613735743427</v>
      </c>
      <c r="AJ213" s="5" t="n">
        <f aca="false">dados!$B$20/calculos!AI213</f>
        <v>-1.00460240065274</v>
      </c>
      <c r="AK213" s="5" t="n">
        <f aca="false">AJ213*COS(RADIANS(AG213-180))</f>
        <v>0.694167133730023</v>
      </c>
      <c r="AL213" s="5" t="n">
        <f aca="false">ABS(AK213)</f>
        <v>0.694167133730023</v>
      </c>
      <c r="AM213" s="5" t="n">
        <f aca="false">IF((E213&gt;Y213)*AND(E213&lt;Z213),AL213,0)</f>
        <v>0</v>
      </c>
      <c r="AN213" s="21" t="n">
        <f aca="false">E213</f>
        <v>0.883333333333333</v>
      </c>
    </row>
    <row r="214" customFormat="false" ht="15" hidden="false" customHeight="false" outlineLevel="0" collapsed="false">
      <c r="D214" s="20" t="n">
        <f aca="false">dados!$B$7</f>
        <v>44003</v>
      </c>
      <c r="E214" s="21" t="n">
        <f aca="false">E213+0.1/24</f>
        <v>0.8875</v>
      </c>
      <c r="F214" s="22" t="n">
        <f aca="false">D214+2415018.5+E214-dados!$B$6/24</f>
        <v>2459022.5125</v>
      </c>
      <c r="G214" s="23" t="n">
        <f aca="false">(F214-2451545)/36525</f>
        <v>0.204723134839156</v>
      </c>
      <c r="I214" s="5" t="n">
        <f aca="false">MOD(280.46646+G214*(36000.76983 + G214*0.0003032),360)</f>
        <v>90.656928928106</v>
      </c>
      <c r="J214" s="5" t="n">
        <f aca="false">357.52911+G214*(35999.05029 - 0.0001537*G214)</f>
        <v>7727.36753015943</v>
      </c>
      <c r="K214" s="5" t="n">
        <f aca="false">0.016708634-G214*(0.000042037+0.0000001267*G214)</f>
        <v>0.0167000227433859</v>
      </c>
      <c r="L214" s="5" t="n">
        <f aca="false">SIN(RADIANS(J214))*(1.914602-G214*(0.004817+0.000014*G214))+SIN(RADIANS(2*J214))*(0.019993-0.000101*G214)+SIN(RADIANS(3*J214))*0.000289</f>
        <v>0.410153747853877</v>
      </c>
      <c r="M214" s="5" t="n">
        <f aca="false">I214+L214</f>
        <v>91.0670826759599</v>
      </c>
      <c r="N214" s="5" t="n">
        <f aca="false">J214+L214</f>
        <v>7727.77768390729</v>
      </c>
      <c r="O214" s="5" t="n">
        <f aca="false">(1.000001018*(1-K214*K214))/(1+K214*COS(RADIANS(N214)))</f>
        <v>1.01630981940966</v>
      </c>
      <c r="P214" s="5" t="n">
        <f aca="false">M214-0.00569-0.00478*SIN(RADIANS(125.04-1934.136*G214))</f>
        <v>91.0566132953551</v>
      </c>
      <c r="Q214" s="5" t="n">
        <f aca="false">23+(26+((21.448-G214*(46.815+G214*(0.00059-G214*0.001813))))/60)/60</f>
        <v>23.4366288547974</v>
      </c>
      <c r="R214" s="5" t="n">
        <f aca="false">Q214+0.00256*COS(RADIANS(125.04-1934.136*G214))</f>
        <v>23.4366700655803</v>
      </c>
      <c r="S214" s="5" t="n">
        <f aca="false">DEGREES(ATAN2(COS(RADIANS(P214)),COS(RADIANS(R214))*SIN(RADIANS(P214))))</f>
        <v>91.1515972663106</v>
      </c>
      <c r="T214" s="5" t="n">
        <f aca="false">DEGREES(ASIN(SIN(RADIANS(R214))*SIN(RADIANS(P214))))</f>
        <v>23.432446803001</v>
      </c>
      <c r="U214" s="5" t="n">
        <f aca="false">TAN(RADIANS(R214/2))*TAN(RADIANS(R214/2))</f>
        <v>0.0430246316226545</v>
      </c>
      <c r="V214" s="5" t="n">
        <f aca="false">4*DEGREES(U214*SIN(2*RADIANS(I214))-2*K214*SIN(RADIANS(J214))+4*K214*U214*SIN(RADIANS(J214))*COS(2*RADIANS(I214))-0.5*U214*U214*SIN(4*RADIANS(I214))-1.25*K214*K214*SIN(2*RADIANS(J214)))</f>
        <v>-2.01979195854068</v>
      </c>
      <c r="W214" s="5" t="n">
        <f aca="false">DEGREES(ACOS(COS(RADIANS(90.833))/(COS(RADIANS(dados!$B$4))*COS(RADIANS(T214)))-TAN(RADIANS(dados!$B$4))*TAN(RADIANS(T214))))</f>
        <v>76.5715340200502</v>
      </c>
      <c r="X214" s="21" t="n">
        <f aca="false">(720-4*dados!$B$5-V214+dados!$B$6*60)/1440</f>
        <v>0.518708188860098</v>
      </c>
      <c r="Y214" s="21" t="n">
        <f aca="false">X214-W214*4/1440</f>
        <v>0.306009483248843</v>
      </c>
      <c r="Z214" s="21" t="n">
        <f aca="false">X214+W214*4/1440</f>
        <v>0.731406894471343</v>
      </c>
      <c r="AA214" s="24" t="n">
        <f aca="false">8*W214</f>
        <v>612.572272160401</v>
      </c>
      <c r="AB214" s="5" t="n">
        <f aca="false">MOD(E214*1440+V214+4*dados!$B$5-60*dados!$B$6,1440)</f>
        <v>1251.06020804146</v>
      </c>
      <c r="AC214" s="5" t="n">
        <f aca="false">IF(AB214/4&lt;0,AB214/4+180,AB214/4-180)</f>
        <v>132.765052010364</v>
      </c>
      <c r="AD214" s="5" t="n">
        <f aca="false">DEGREES(ACOS(SIN(RADIANS(dados!$B$4))*SIN(RADIANS(T214))+COS(RADIANS(dados!$B$4))*COS(RADIANS(T214))*COS(RADIANS(AC214))))</f>
        <v>137.593760106468</v>
      </c>
      <c r="AE214" s="5" t="n">
        <f aca="false">90-AD214</f>
        <v>-47.5937601064677</v>
      </c>
      <c r="AF214" s="5" t="n">
        <f aca="false">IF(AE214&gt;85,0,IF(AE214&gt;5,58.1/TAN(RADIANS(AE214))-0.07/POWER(TAN(RADIANS(AE214)),3)+0.000086/POWER(TAN(RADIANS(AE214)),5),IF(AE214&gt;-0.575,1735+AE214*(-518.2+AE214*(103.4+AE214*(-12.79+AE214*0.711))),-20.772/TAN(RADIANS(AE214)))))/3600</f>
        <v>0.00526988647922102</v>
      </c>
      <c r="AG214" s="5" t="n">
        <f aca="false">AE214+AF214</f>
        <v>-47.5884902199885</v>
      </c>
      <c r="AH214" s="5" t="n">
        <f aca="false">IF(AC214&gt;0,MOD(DEGREES(ACOS(((SIN(RADIANS(dados!$B$4))*COS(RADIANS(AD214)))-SIN(RADIANS(T214)))/(COS(RADIANS(dados!$B$4))*SIN(RADIANS(AD214)))))+180,360),MOD(540-DEGREES(ACOS(((SIN(RADIANS(dados!$B$4))*COS(RADIANS(AD214)))-SIN(RADIANS(T214)))/(COS(RADIANS(dados!$B$4))*SIN(RADIANS(AD214))))),360))</f>
        <v>272.762724700086</v>
      </c>
      <c r="AI214" s="5" t="n">
        <f aca="false">TAN(RADIANS(AG214))</f>
        <v>-1.0946980265467</v>
      </c>
      <c r="AJ214" s="5" t="n">
        <f aca="false">dados!$B$20/calculos!AI214</f>
        <v>-0.960038362365821</v>
      </c>
      <c r="AK214" s="5" t="n">
        <f aca="false">AJ214*COS(RADIANS(AG214-180))</f>
        <v>0.647498562337681</v>
      </c>
      <c r="AL214" s="5" t="n">
        <f aca="false">ABS(AK214)</f>
        <v>0.647498562337681</v>
      </c>
      <c r="AM214" s="5" t="n">
        <f aca="false">IF((E214&gt;Y214)*AND(E214&lt;Z214),AL214,0)</f>
        <v>0</v>
      </c>
      <c r="AN214" s="21" t="n">
        <f aca="false">E214</f>
        <v>0.8875</v>
      </c>
    </row>
    <row r="215" customFormat="false" ht="15" hidden="false" customHeight="false" outlineLevel="0" collapsed="false">
      <c r="D215" s="20" t="n">
        <f aca="false">dados!$B$7</f>
        <v>44003</v>
      </c>
      <c r="E215" s="21" t="n">
        <f aca="false">E214+0.1/24</f>
        <v>0.891666666666667</v>
      </c>
      <c r="F215" s="22" t="n">
        <f aca="false">D215+2415018.5+E215-dados!$B$6/24</f>
        <v>2459022.51666667</v>
      </c>
      <c r="G215" s="23" t="n">
        <f aca="false">(F215-2451545)/36525</f>
        <v>0.204723248916266</v>
      </c>
      <c r="I215" s="5" t="n">
        <f aca="false">MOD(280.46646+G215*(36000.76983 + G215*0.0003032),360)</f>
        <v>90.6610357918771</v>
      </c>
      <c r="J215" s="5" t="n">
        <f aca="false">357.52911+G215*(35999.05029 - 0.0001537*G215)</f>
        <v>7727.37163682702</v>
      </c>
      <c r="K215" s="5" t="n">
        <f aca="false">0.016708634-G215*(0.000042037+0.0000001267*G215)</f>
        <v>0.0167000227385845</v>
      </c>
      <c r="L215" s="5" t="n">
        <f aca="false">SIN(RADIANS(J215))*(1.914602-G215*(0.004817+0.000014*G215))+SIN(RADIANS(2*J215))*(0.019993-0.000101*G215)+SIN(RADIANS(3*J215))*0.000289</f>
        <v>0.410022448934004</v>
      </c>
      <c r="M215" s="5" t="n">
        <f aca="false">I215+L215</f>
        <v>91.0710582408111</v>
      </c>
      <c r="N215" s="5" t="n">
        <f aca="false">J215+L215</f>
        <v>7727.78165927596</v>
      </c>
      <c r="O215" s="5" t="n">
        <f aca="false">(1.000001018*(1-K215*K215))/(1+K215*COS(RADIANS(N215)))</f>
        <v>1.01631007280544</v>
      </c>
      <c r="P215" s="5" t="n">
        <f aca="false">M215-0.00569-0.00478*SIN(RADIANS(125.04-1934.136*G215))</f>
        <v>91.0605888605027</v>
      </c>
      <c r="Q215" s="5" t="n">
        <f aca="false">23+(26+((21.448-G215*(46.815+G215*(0.00059-G215*0.001813))))/60)/60</f>
        <v>23.4366288533139</v>
      </c>
      <c r="R215" s="5" t="n">
        <f aca="false">Q215+0.00256*COS(RADIANS(125.04-1934.136*G215))</f>
        <v>23.4366700739538</v>
      </c>
      <c r="S215" s="5" t="n">
        <f aca="false">DEGREES(ATAN2(COS(RADIANS(P215)),COS(RADIANS(R215))*SIN(RADIANS(P215))))</f>
        <v>91.1559300282849</v>
      </c>
      <c r="T215" s="5" t="n">
        <f aca="false">DEGREES(ASIN(SIN(RADIANS(R215))*SIN(RADIANS(P215))))</f>
        <v>23.4324149724949</v>
      </c>
      <c r="U215" s="5" t="n">
        <f aca="false">TAN(RADIANS(R215/2))*TAN(RADIANS(R215/2))</f>
        <v>0.043024631654273</v>
      </c>
      <c r="V215" s="5" t="n">
        <f aca="false">4*DEGREES(U215*SIN(2*RADIANS(I215))-2*K215*SIN(RADIANS(J215))+4*K215*U215*SIN(RADIANS(J215))*COS(2*RADIANS(I215))-0.5*U215*U215*SIN(4*RADIANS(I215))-1.25*K215*K215*SIN(2*RADIANS(J215)))</f>
        <v>-2.0206943607371</v>
      </c>
      <c r="W215" s="5" t="n">
        <f aca="false">DEGREES(ACOS(COS(RADIANS(90.833))/(COS(RADIANS(dados!$B$4))*COS(RADIANS(T215)))-TAN(RADIANS(dados!$B$4))*TAN(RADIANS(T215))))</f>
        <v>76.5715562306385</v>
      </c>
      <c r="X215" s="21" t="n">
        <f aca="false">(720-4*dados!$B$5-V215+dados!$B$6*60)/1440</f>
        <v>0.51870881552829</v>
      </c>
      <c r="Y215" s="21" t="n">
        <f aca="false">X215-W215*4/1440</f>
        <v>0.306010048220949</v>
      </c>
      <c r="Z215" s="21" t="n">
        <f aca="false">X215+W215*4/1440</f>
        <v>0.731407582835614</v>
      </c>
      <c r="AA215" s="24" t="n">
        <f aca="false">8*W215</f>
        <v>612.572449845108</v>
      </c>
      <c r="AB215" s="5" t="n">
        <f aca="false">MOD(E215*1440+V215+4*dados!$B$5-60*dados!$B$6,1440)</f>
        <v>1257.05930563926</v>
      </c>
      <c r="AC215" s="5" t="n">
        <f aca="false">IF(AB215/4&lt;0,AB215/4+180,AB215/4-180)</f>
        <v>134.264826409815</v>
      </c>
      <c r="AD215" s="5" t="n">
        <f aca="false">DEGREES(ACOS(SIN(RADIANS(dados!$B$4))*SIN(RADIANS(T215))+COS(RADIANS(dados!$B$4))*COS(RADIANS(T215))*COS(RADIANS(AC215))))</f>
        <v>138.891034220196</v>
      </c>
      <c r="AE215" s="5" t="n">
        <f aca="false">90-AD215</f>
        <v>-48.8910342201955</v>
      </c>
      <c r="AF215" s="5" t="n">
        <f aca="false">IF(AE215&gt;85,0,IF(AE215&gt;5,58.1/TAN(RADIANS(AE215))-0.07/POWER(TAN(RADIANS(AE215)),3)+0.000086/POWER(TAN(RADIANS(AE215)),5),IF(AE215&gt;-0.575,1735+AE215*(-518.2+AE215*(103.4+AE215*(-12.79+AE215*0.711))),-20.772/TAN(RADIANS(AE215)))))/3600</f>
        <v>0.00503508205003893</v>
      </c>
      <c r="AG215" s="5" t="n">
        <f aca="false">AE215+AF215</f>
        <v>-48.8859991381455</v>
      </c>
      <c r="AH215" s="5" t="n">
        <f aca="false">IF(AC215&gt;0,MOD(DEGREES(ACOS(((SIN(RADIANS(dados!$B$4))*COS(RADIANS(AD215)))-SIN(RADIANS(T215)))/(COS(RADIANS(dados!$B$4))*SIN(RADIANS(AD215)))))+180,360),MOD(540-DEGREES(ACOS(((SIN(RADIANS(dados!$B$4))*COS(RADIANS(AD215)))-SIN(RADIANS(T215)))/(COS(RADIANS(dados!$B$4))*SIN(RADIANS(AD215))))),360))</f>
        <v>272.073445222941</v>
      </c>
      <c r="AI215" s="5" t="n">
        <f aca="false">TAN(RADIANS(AG215))</f>
        <v>-1.14575621573639</v>
      </c>
      <c r="AJ215" s="5" t="n">
        <f aca="false">dados!$B$20/calculos!AI215</f>
        <v>-0.917256294364088</v>
      </c>
      <c r="AK215" s="5" t="n">
        <f aca="false">AJ215*COS(RADIANS(AG215-180))</f>
        <v>0.603150469008086</v>
      </c>
      <c r="AL215" s="5" t="n">
        <f aca="false">ABS(AK215)</f>
        <v>0.603150469008086</v>
      </c>
      <c r="AM215" s="5" t="n">
        <f aca="false">IF((E215&gt;Y215)*AND(E215&lt;Z215),AL215,0)</f>
        <v>0</v>
      </c>
      <c r="AN215" s="21" t="n">
        <f aca="false">E215</f>
        <v>0.891666666666667</v>
      </c>
    </row>
    <row r="216" customFormat="false" ht="15" hidden="false" customHeight="false" outlineLevel="0" collapsed="false">
      <c r="D216" s="20" t="n">
        <f aca="false">dados!$B$7</f>
        <v>44003</v>
      </c>
      <c r="E216" s="21" t="n">
        <f aca="false">E215+0.1/24</f>
        <v>0.895833333333333</v>
      </c>
      <c r="F216" s="22" t="n">
        <f aca="false">D216+2415018.5+E216-dados!$B$6/24</f>
        <v>2459022.52083333</v>
      </c>
      <c r="G216" s="23" t="n">
        <f aca="false">(F216-2451545)/36525</f>
        <v>0.204723362993388</v>
      </c>
      <c r="I216" s="5" t="n">
        <f aca="false">MOD(280.46646+G216*(36000.76983 + G216*0.0003032),360)</f>
        <v>90.6651426561066</v>
      </c>
      <c r="J216" s="5" t="n">
        <f aca="false">357.52911+G216*(35999.05029 - 0.0001537*G216)</f>
        <v>7727.37574349507</v>
      </c>
      <c r="K216" s="5" t="n">
        <f aca="false">0.016708634-G216*(0.000042037+0.0000001267*G216)</f>
        <v>0.0167000227337831</v>
      </c>
      <c r="L216" s="5" t="n">
        <f aca="false">SIN(RADIANS(J216))*(1.914602-G216*(0.004817+0.000014*G216))+SIN(RADIANS(2*J216))*(0.019993-0.000101*G216)+SIN(RADIANS(3*J216))*0.000289</f>
        <v>0.409891148017161</v>
      </c>
      <c r="M216" s="5" t="n">
        <f aca="false">I216+L216</f>
        <v>91.0750338041238</v>
      </c>
      <c r="N216" s="5" t="n">
        <f aca="false">J216+L216</f>
        <v>7727.78563464309</v>
      </c>
      <c r="O216" s="5" t="n">
        <f aca="false">(1.000001018*(1-K216*K216))/(1+K216*COS(RADIANS(N216)))</f>
        <v>1.01631032612007</v>
      </c>
      <c r="P216" s="5" t="n">
        <f aca="false">M216-0.00569-0.00478*SIN(RADIANS(125.04-1934.136*G216))</f>
        <v>91.0645644241117</v>
      </c>
      <c r="Q216" s="5" t="n">
        <f aca="false">23+(26+((21.448-G216*(46.815+G216*(0.00059-G216*0.001813))))/60)/60</f>
        <v>23.4366288518305</v>
      </c>
      <c r="R216" s="5" t="n">
        <f aca="false">Q216+0.00256*COS(RADIANS(125.04-1934.136*G216))</f>
        <v>23.4366700823274</v>
      </c>
      <c r="S216" s="5" t="n">
        <f aca="false">DEGREES(ATAN2(COS(RADIANS(P216)),COS(RADIANS(R216))*SIN(RADIANS(P216))))</f>
        <v>91.1602627864921</v>
      </c>
      <c r="T216" s="5" t="n">
        <f aca="false">DEGREES(ASIN(SIN(RADIANS(R216))*SIN(RADIANS(P216))))</f>
        <v>23.4323830224521</v>
      </c>
      <c r="U216" s="5" t="n">
        <f aca="false">TAN(RADIANS(R216/2))*TAN(RADIANS(R216/2))</f>
        <v>0.0430246316858914</v>
      </c>
      <c r="V216" s="5" t="n">
        <f aca="false">4*DEGREES(U216*SIN(2*RADIANS(I216))-2*K216*SIN(RADIANS(J216))+4*K216*U216*SIN(RADIANS(J216))*COS(2*RADIANS(I216))-0.5*U216*U216*SIN(4*RADIANS(I216))-1.25*K216*K216*SIN(2*RADIANS(J216)))</f>
        <v>-2.02159674626628</v>
      </c>
      <c r="W216" s="5" t="n">
        <f aca="false">DEGREES(ACOS(COS(RADIANS(90.833))/(COS(RADIANS(dados!$B$4))*COS(RADIANS(T216)))-TAN(RADIANS(dados!$B$4))*TAN(RADIANS(T216))))</f>
        <v>76.5715785246243</v>
      </c>
      <c r="X216" s="21" t="n">
        <f aca="false">(720-4*dados!$B$5-V216+dados!$B$6*60)/1440</f>
        <v>0.518709442184907</v>
      </c>
      <c r="Y216" s="21" t="n">
        <f aca="false">X216-W216*4/1440</f>
        <v>0.306010612949838</v>
      </c>
      <c r="Z216" s="21" t="n">
        <f aca="false">X216+W216*4/1440</f>
        <v>0.731408271419965</v>
      </c>
      <c r="AA216" s="24" t="n">
        <f aca="false">8*W216</f>
        <v>612.572628196994</v>
      </c>
      <c r="AB216" s="5" t="n">
        <f aca="false">MOD(E216*1440+V216+4*dados!$B$5-60*dados!$B$6,1440)</f>
        <v>1263.05840325373</v>
      </c>
      <c r="AC216" s="5" t="n">
        <f aca="false">IF(AB216/4&lt;0,AB216/4+180,AB216/4-180)</f>
        <v>135.764600813433</v>
      </c>
      <c r="AD216" s="5" t="n">
        <f aca="false">DEGREES(ACOS(SIN(RADIANS(dados!$B$4))*SIN(RADIANS(T216))+COS(RADIANS(dados!$B$4))*COS(RADIANS(T216))*COS(RADIANS(AC216))))</f>
        <v>140.188878693502</v>
      </c>
      <c r="AE216" s="5" t="n">
        <f aca="false">90-AD216</f>
        <v>-50.1888786935024</v>
      </c>
      <c r="AF216" s="5" t="n">
        <f aca="false">IF(AE216&gt;85,0,IF(AE216&gt;5,58.1/TAN(RADIANS(AE216))-0.07/POWER(TAN(RADIANS(AE216)),3)+0.000086/POWER(TAN(RADIANS(AE216)),5),IF(AE216&gt;-0.575,1735+AE216*(-518.2+AE216*(103.4+AE216*(-12.79+AE216*0.711))),-20.772/TAN(RADIANS(AE216)))))/3600</f>
        <v>0.00480928049763828</v>
      </c>
      <c r="AG216" s="5" t="n">
        <f aca="false">AE216+AF216</f>
        <v>-50.1840694130048</v>
      </c>
      <c r="AH216" s="5" t="n">
        <f aca="false">IF(AC216&gt;0,MOD(DEGREES(ACOS(((SIN(RADIANS(dados!$B$4))*COS(RADIANS(AD216)))-SIN(RADIANS(T216)))/(COS(RADIANS(dados!$B$4))*SIN(RADIANS(AD216)))))+180,360),MOD(540-DEGREES(ACOS(((SIN(RADIANS(dados!$B$4))*COS(RADIANS(AD216)))-SIN(RADIANS(T216)))/(COS(RADIANS(dados!$B$4))*SIN(RADIANS(AD216))))),360))</f>
        <v>271.368523478569</v>
      </c>
      <c r="AI216" s="5" t="n">
        <f aca="false">TAN(RADIANS(AG216))</f>
        <v>-1.1995589259023</v>
      </c>
      <c r="AJ216" s="5" t="n">
        <f aca="false">dados!$B$20/calculos!AI216</f>
        <v>-0.876115443766524</v>
      </c>
      <c r="AK216" s="5" t="n">
        <f aca="false">AJ216*COS(RADIANS(AG216-180))</f>
        <v>0.56099712267906</v>
      </c>
      <c r="AL216" s="5" t="n">
        <f aca="false">ABS(AK216)</f>
        <v>0.56099712267906</v>
      </c>
      <c r="AM216" s="5" t="n">
        <f aca="false">IF((E216&gt;Y216)*AND(E216&lt;Z216),AL216,0)</f>
        <v>0</v>
      </c>
      <c r="AN216" s="21" t="n">
        <f aca="false">E216</f>
        <v>0.895833333333333</v>
      </c>
    </row>
    <row r="217" customFormat="false" ht="15" hidden="false" customHeight="false" outlineLevel="0" collapsed="false">
      <c r="D217" s="20" t="n">
        <f aca="false">dados!$B$7</f>
        <v>44003</v>
      </c>
      <c r="E217" s="21" t="n">
        <f aca="false">E216+0.1/24</f>
        <v>0.9</v>
      </c>
      <c r="F217" s="22" t="n">
        <f aca="false">D217+2415018.5+E217-dados!$B$6/24</f>
        <v>2459022.525</v>
      </c>
      <c r="G217" s="23" t="n">
        <f aca="false">(F217-2451545)/36525</f>
        <v>0.204723477070497</v>
      </c>
      <c r="I217" s="5" t="n">
        <f aca="false">MOD(280.46646+G217*(36000.76983 + G217*0.0003032),360)</f>
        <v>90.6692495198749</v>
      </c>
      <c r="J217" s="5" t="n">
        <f aca="false">357.52911+G217*(35999.05029 - 0.0001537*G217)</f>
        <v>7727.37985016266</v>
      </c>
      <c r="K217" s="5" t="n">
        <f aca="false">0.016708634-G217*(0.000042037+0.0000001267*G217)</f>
        <v>0.0167000227289817</v>
      </c>
      <c r="L217" s="5" t="n">
        <f aca="false">SIN(RADIANS(J217))*(1.914602-G217*(0.004817+0.000014*G217))+SIN(RADIANS(2*J217))*(0.019993-0.000101*G217)+SIN(RADIANS(3*J217))*0.000289</f>
        <v>0.409759845133454</v>
      </c>
      <c r="M217" s="5" t="n">
        <f aca="false">I217+L217</f>
        <v>91.0790093650084</v>
      </c>
      <c r="N217" s="5" t="n">
        <f aca="false">J217+L217</f>
        <v>7727.78961000779</v>
      </c>
      <c r="O217" s="5" t="n">
        <f aca="false">(1.000001018*(1-K217*K217))/(1+K217*COS(RADIANS(N217)))</f>
        <v>1.01631057935349</v>
      </c>
      <c r="P217" s="5" t="n">
        <f aca="false">M217-0.00569-0.00478*SIN(RADIANS(125.04-1934.136*G217))</f>
        <v>91.0685399852929</v>
      </c>
      <c r="Q217" s="5" t="n">
        <f aca="false">23+(26+((21.448-G217*(46.815+G217*(0.00059-G217*0.001813))))/60)/60</f>
        <v>23.436628850347</v>
      </c>
      <c r="R217" s="5" t="n">
        <f aca="false">Q217+0.00256*COS(RADIANS(125.04-1934.136*G217))</f>
        <v>23.4366700907009</v>
      </c>
      <c r="S217" s="5" t="n">
        <f aca="false">DEGREES(ATAN2(COS(RADIANS(P217)),COS(RADIANS(R217))*SIN(RADIANS(P217))))</f>
        <v>91.1645955399549</v>
      </c>
      <c r="T217" s="5" t="n">
        <f aca="false">DEGREES(ASIN(SIN(RADIANS(R217))*SIN(RADIANS(P217))))</f>
        <v>23.43235095288</v>
      </c>
      <c r="U217" s="5" t="n">
        <f aca="false">TAN(RADIANS(R217/2))*TAN(RADIANS(R217/2))</f>
        <v>0.0430246317175099</v>
      </c>
      <c r="V217" s="5" t="n">
        <f aca="false">4*DEGREES(U217*SIN(2*RADIANS(I217))-2*K217*SIN(RADIANS(J217))+4*K217*U217*SIN(RADIANS(J217))*COS(2*RADIANS(I217))-0.5*U217*U217*SIN(4*RADIANS(I217))-1.25*K217*K217*SIN(2*RADIANS(J217)))</f>
        <v>-2.02249911489811</v>
      </c>
      <c r="W217" s="5" t="n">
        <f aca="false">DEGREES(ACOS(COS(RADIANS(90.833))/(COS(RADIANS(dados!$B$4))*COS(RADIANS(T217)))-TAN(RADIANS(dados!$B$4))*TAN(RADIANS(T217))))</f>
        <v>76.5716009020022</v>
      </c>
      <c r="X217" s="21" t="n">
        <f aca="false">(720-4*dados!$B$5-V217+dados!$B$6*60)/1440</f>
        <v>0.51871006882979</v>
      </c>
      <c r="Y217" s="21" t="n">
        <f aca="false">X217-W217*4/1440</f>
        <v>0.306011177435336</v>
      </c>
      <c r="Z217" s="21" t="n">
        <f aca="false">X217+W217*4/1440</f>
        <v>0.731408960224236</v>
      </c>
      <c r="AA217" s="24" t="n">
        <f aca="false">8*W217</f>
        <v>612.572807216018</v>
      </c>
      <c r="AB217" s="5" t="n">
        <f aca="false">MOD(E217*1440+V217+4*dados!$B$5-60*dados!$B$6,1440)</f>
        <v>1269.0575008851</v>
      </c>
      <c r="AC217" s="5" t="n">
        <f aca="false">IF(AB217/4&lt;0,AB217/4+180,AB217/4-180)</f>
        <v>137.264375221275</v>
      </c>
      <c r="AD217" s="5" t="n">
        <f aca="false">DEGREES(ACOS(SIN(RADIANS(dados!$B$4))*SIN(RADIANS(T217))+COS(RADIANS(dados!$B$4))*COS(RADIANS(T217))*COS(RADIANS(AC217))))</f>
        <v>141.487108127537</v>
      </c>
      <c r="AE217" s="5" t="n">
        <f aca="false">90-AD217</f>
        <v>-51.4871081275372</v>
      </c>
      <c r="AF217" s="5" t="n">
        <f aca="false">IF(AE217&gt;85,0,IF(AE217&gt;5,58.1/TAN(RADIANS(AE217))-0.07/POWER(TAN(RADIANS(AE217)),3)+0.000086/POWER(TAN(RADIANS(AE217)),5),IF(AE217&gt;-0.575,1735+AE217*(-518.2+AE217*(103.4+AE217*(-12.79+AE217*0.711))),-20.772/TAN(RADIANS(AE217)))))/3600</f>
        <v>0.00459178534814715</v>
      </c>
      <c r="AG217" s="5" t="n">
        <f aca="false">AE217+AF217</f>
        <v>-51.4825163421891</v>
      </c>
      <c r="AH217" s="5" t="n">
        <f aca="false">IF(AC217&gt;0,MOD(DEGREES(ACOS(((SIN(RADIANS(dados!$B$4))*COS(RADIANS(AD217)))-SIN(RADIANS(T217)))/(COS(RADIANS(dados!$B$4))*SIN(RADIANS(AD217)))))+180,360),MOD(540-DEGREES(ACOS(((SIN(RADIANS(dados!$B$4))*COS(RADIANS(AD217)))-SIN(RADIANS(T217)))/(COS(RADIANS(dados!$B$4))*SIN(RADIANS(AD217))))),360))</f>
        <v>270.645900782388</v>
      </c>
      <c r="AI217" s="5" t="n">
        <f aca="false">TAN(RADIANS(AG217))</f>
        <v>-1.25638517343832</v>
      </c>
      <c r="AJ217" s="5" t="n">
        <f aca="false">dados!$B$20/calculos!AI217</f>
        <v>-0.836488779802193</v>
      </c>
      <c r="AK217" s="5" t="n">
        <f aca="false">AJ217*COS(RADIANS(AG217-180))</f>
        <v>0.520926247151071</v>
      </c>
      <c r="AL217" s="5" t="n">
        <f aca="false">ABS(AK217)</f>
        <v>0.520926247151071</v>
      </c>
      <c r="AM217" s="5" t="n">
        <f aca="false">IF((E217&gt;Y217)*AND(E217&lt;Z217),AL217,0)</f>
        <v>0</v>
      </c>
      <c r="AN217" s="21" t="n">
        <f aca="false">E217</f>
        <v>0.9</v>
      </c>
    </row>
    <row r="218" customFormat="false" ht="15" hidden="false" customHeight="false" outlineLevel="0" collapsed="false">
      <c r="D218" s="20" t="n">
        <f aca="false">dados!$B$7</f>
        <v>44003</v>
      </c>
      <c r="E218" s="21" t="n">
        <f aca="false">E217+0.1/24</f>
        <v>0.904166666666667</v>
      </c>
      <c r="F218" s="22" t="n">
        <f aca="false">D218+2415018.5+E218-dados!$B$6/24</f>
        <v>2459022.52916667</v>
      </c>
      <c r="G218" s="23" t="n">
        <f aca="false">(F218-2451545)/36525</f>
        <v>0.204723591147619</v>
      </c>
      <c r="I218" s="5" t="n">
        <f aca="false">MOD(280.46646+G218*(36000.76983 + G218*0.0003032),360)</f>
        <v>90.6733563841044</v>
      </c>
      <c r="J218" s="5" t="n">
        <f aca="false">357.52911+G218*(35999.05029 - 0.0001537*G218)</f>
        <v>7727.38395683071</v>
      </c>
      <c r="K218" s="5" t="n">
        <f aca="false">0.016708634-G218*(0.000042037+0.0000001267*G218)</f>
        <v>0.0167000227241804</v>
      </c>
      <c r="L218" s="5" t="n">
        <f aca="false">SIN(RADIANS(J218))*(1.914602-G218*(0.004817+0.000014*G218))+SIN(RADIANS(2*J218))*(0.019993-0.000101*G218)+SIN(RADIANS(3*J218))*0.000289</f>
        <v>0.409628540253945</v>
      </c>
      <c r="M218" s="5" t="n">
        <f aca="false">I218+L218</f>
        <v>91.0829849243584</v>
      </c>
      <c r="N218" s="5" t="n">
        <f aca="false">J218+L218</f>
        <v>7727.79358537096</v>
      </c>
      <c r="O218" s="5" t="n">
        <f aca="false">(1.000001018*(1-K218*K218))/(1+K218*COS(RADIANS(N218)))</f>
        <v>1.01631083250576</v>
      </c>
      <c r="P218" s="5" t="n">
        <f aca="false">M218-0.00569-0.00478*SIN(RADIANS(125.04-1934.136*G218))</f>
        <v>91.0725155449394</v>
      </c>
      <c r="Q218" s="5" t="n">
        <f aca="false">23+(26+((21.448-G218*(46.815+G218*(0.00059-G218*0.001813))))/60)/60</f>
        <v>23.4366288488635</v>
      </c>
      <c r="R218" s="5" t="n">
        <f aca="false">Q218+0.00256*COS(RADIANS(125.04-1934.136*G218))</f>
        <v>23.4366700990745</v>
      </c>
      <c r="S218" s="5" t="n">
        <f aca="false">DEGREES(ATAN2(COS(RADIANS(P218)),COS(RADIANS(R218))*SIN(RADIANS(P218))))</f>
        <v>91.1689282896392</v>
      </c>
      <c r="T218" s="5" t="n">
        <f aca="false">DEGREES(ASIN(SIN(RADIANS(R218))*SIN(RADIANS(P218))))</f>
        <v>23.4323187637719</v>
      </c>
      <c r="U218" s="5" t="n">
        <f aca="false">TAN(RADIANS(R218/2))*TAN(RADIANS(R218/2))</f>
        <v>0.0430246317491283</v>
      </c>
      <c r="V218" s="5" t="n">
        <f aca="false">4*DEGREES(U218*SIN(2*RADIANS(I218))-2*K218*SIN(RADIANS(J218))+4*K218*U218*SIN(RADIANS(J218))*COS(2*RADIANS(I218))-0.5*U218*U218*SIN(4*RADIANS(I218))-1.25*K218*K218*SIN(2*RADIANS(J218)))</f>
        <v>-2.02340146680641</v>
      </c>
      <c r="W218" s="5" t="n">
        <f aca="false">DEGREES(ACOS(COS(RADIANS(90.833))/(COS(RADIANS(dados!$B$4))*COS(RADIANS(T218)))-TAN(RADIANS(dados!$B$4))*TAN(RADIANS(T218))))</f>
        <v>76.5716233627768</v>
      </c>
      <c r="X218" s="21" t="n">
        <f aca="false">(720-4*dados!$B$5-V218+dados!$B$6*60)/1440</f>
        <v>0.51871069546306</v>
      </c>
      <c r="Y218" s="21" t="n">
        <f aca="false">X218-W218*4/1440</f>
        <v>0.306011741677558</v>
      </c>
      <c r="Z218" s="21" t="n">
        <f aca="false">X218+W218*4/1440</f>
        <v>0.731409649248542</v>
      </c>
      <c r="AA218" s="24" t="n">
        <f aca="false">8*W218</f>
        <v>612.572986902215</v>
      </c>
      <c r="AB218" s="5" t="n">
        <f aca="false">MOD(E218*1440+V218+4*dados!$B$5-60*dados!$B$6,1440)</f>
        <v>1275.05659853319</v>
      </c>
      <c r="AC218" s="5" t="n">
        <f aca="false">IF(AB218/4&lt;0,AB218/4+180,AB218/4-180)</f>
        <v>138.764149633298</v>
      </c>
      <c r="AD218" s="5" t="n">
        <f aca="false">DEGREES(ACOS(SIN(RADIANS(dados!$B$4))*SIN(RADIANS(T218))+COS(RADIANS(dados!$B$4))*COS(RADIANS(T218))*COS(RADIANS(AC218))))</f>
        <v>142.785523197848</v>
      </c>
      <c r="AE218" s="5" t="n">
        <f aca="false">90-AD218</f>
        <v>-52.7855231978477</v>
      </c>
      <c r="AF218" s="5" t="n">
        <f aca="false">IF(AE218&gt;85,0,IF(AE218&gt;5,58.1/TAN(RADIANS(AE218))-0.07/POWER(TAN(RADIANS(AE218)),3)+0.000086/POWER(TAN(RADIANS(AE218)),5),IF(AE218&gt;-0.575,1735+AE218*(-518.2+AE218*(103.4+AE218*(-12.79+AE218*0.711))),-20.772/TAN(RADIANS(AE218)))))/3600</f>
        <v>0.00438196666692207</v>
      </c>
      <c r="AG218" s="5" t="n">
        <f aca="false">AE218+AF218</f>
        <v>-52.7811412311808</v>
      </c>
      <c r="AH218" s="5" t="n">
        <f aca="false">IF(AC218&gt;0,MOD(DEGREES(ACOS(((SIN(RADIANS(dados!$B$4))*COS(RADIANS(AD218)))-SIN(RADIANS(T218)))/(COS(RADIANS(dados!$B$4))*SIN(RADIANS(AD218)))))+180,360),MOD(540-DEGREES(ACOS(((SIN(RADIANS(dados!$B$4))*COS(RADIANS(AD218)))-SIN(RADIANS(T218)))/(COS(RADIANS(dados!$B$4))*SIN(RADIANS(AD218))))),360))</f>
        <v>269.90325593779</v>
      </c>
      <c r="AI218" s="5" t="n">
        <f aca="false">TAN(RADIANS(AG218))</f>
        <v>-1.31655129496623</v>
      </c>
      <c r="AJ218" s="5" t="n">
        <f aca="false">dados!$B$20/calculos!AI218</f>
        <v>-0.798261415798418</v>
      </c>
      <c r="AK218" s="5" t="n">
        <f aca="false">AJ218*COS(RADIANS(AG218-180))</f>
        <v>0.482837404192566</v>
      </c>
      <c r="AL218" s="5" t="n">
        <f aca="false">ABS(AK218)</f>
        <v>0.482837404192566</v>
      </c>
      <c r="AM218" s="5" t="n">
        <f aca="false">IF((E218&gt;Y218)*AND(E218&lt;Z218),AL218,0)</f>
        <v>0</v>
      </c>
      <c r="AN218" s="21" t="n">
        <f aca="false">E218</f>
        <v>0.904166666666667</v>
      </c>
    </row>
    <row r="219" customFormat="false" ht="15" hidden="false" customHeight="false" outlineLevel="0" collapsed="false">
      <c r="D219" s="20" t="n">
        <f aca="false">dados!$B$7</f>
        <v>44003</v>
      </c>
      <c r="E219" s="21" t="n">
        <f aca="false">E218+0.1/24</f>
        <v>0.908333333333333</v>
      </c>
      <c r="F219" s="22" t="n">
        <f aca="false">D219+2415018.5+E219-dados!$B$6/24</f>
        <v>2459022.53333333</v>
      </c>
      <c r="G219" s="23" t="n">
        <f aca="false">(F219-2451545)/36525</f>
        <v>0.204723705224729</v>
      </c>
      <c r="I219" s="5" t="n">
        <f aca="false">MOD(280.46646+G219*(36000.76983 + G219*0.0003032),360)</f>
        <v>90.6774632478755</v>
      </c>
      <c r="J219" s="5" t="n">
        <f aca="false">357.52911+G219*(35999.05029 - 0.0001537*G219)</f>
        <v>7727.38806349829</v>
      </c>
      <c r="K219" s="5" t="n">
        <f aca="false">0.016708634-G219*(0.000042037+0.0000001267*G219)</f>
        <v>0.016700022719379</v>
      </c>
      <c r="L219" s="5" t="n">
        <f aca="false">SIN(RADIANS(J219))*(1.914602-G219*(0.004817+0.000014*G219))+SIN(RADIANS(2*J219))*(0.019993-0.000101*G219)+SIN(RADIANS(3*J219))*0.000289</f>
        <v>0.409497233408845</v>
      </c>
      <c r="M219" s="5" t="n">
        <f aca="false">I219+L219</f>
        <v>91.0869604812843</v>
      </c>
      <c r="N219" s="5" t="n">
        <f aca="false">J219+L219</f>
        <v>7727.7975607317</v>
      </c>
      <c r="O219" s="5" t="n">
        <f aca="false">(1.000001018*(1-K219*K219))/(1+K219*COS(RADIANS(N219)))</f>
        <v>1.01631108557682</v>
      </c>
      <c r="P219" s="5" t="n">
        <f aca="false">M219-0.00569-0.00478*SIN(RADIANS(125.04-1934.136*G219))</f>
        <v>91.076491102162</v>
      </c>
      <c r="Q219" s="5" t="n">
        <f aca="false">23+(26+((21.448-G219*(46.815+G219*(0.00059-G219*0.001813))))/60)/60</f>
        <v>23.43662884738</v>
      </c>
      <c r="R219" s="5" t="n">
        <f aca="false">Q219+0.00256*COS(RADIANS(125.04-1934.136*G219))</f>
        <v>23.4366701074481</v>
      </c>
      <c r="S219" s="5" t="n">
        <f aca="false">DEGREES(ATAN2(COS(RADIANS(P219)),COS(RADIANS(R219))*SIN(RADIANS(P219))))</f>
        <v>91.1732610345679</v>
      </c>
      <c r="T219" s="5" t="n">
        <f aca="false">DEGREES(ASIN(SIN(RADIANS(R219))*SIN(RADIANS(P219))))</f>
        <v>23.4322864551354</v>
      </c>
      <c r="U219" s="5" t="n">
        <f aca="false">TAN(RADIANS(R219/2))*TAN(RADIANS(R219/2))</f>
        <v>0.0430246317807468</v>
      </c>
      <c r="V219" s="5" t="n">
        <f aca="false">4*DEGREES(U219*SIN(2*RADIANS(I219))-2*K219*SIN(RADIANS(J219))+4*K219*U219*SIN(RADIANS(J219))*COS(2*RADIANS(I219))-0.5*U219*U219*SIN(4*RADIANS(I219))-1.25*K219*K219*SIN(2*RADIANS(J219)))</f>
        <v>-2.02430380176153</v>
      </c>
      <c r="W219" s="5" t="n">
        <f aca="false">DEGREES(ACOS(COS(RADIANS(90.833))/(COS(RADIANS(dados!$B$4))*COS(RADIANS(T219)))-TAN(RADIANS(dados!$B$4))*TAN(RADIANS(T219))))</f>
        <v>76.5716459069427</v>
      </c>
      <c r="X219" s="21" t="n">
        <f aca="false">(720-4*dados!$B$5-V219+dados!$B$6*60)/1440</f>
        <v>0.518711322084557</v>
      </c>
      <c r="Y219" s="21" t="n">
        <f aca="false">X219-W219*4/1440</f>
        <v>0.306012305676377</v>
      </c>
      <c r="Z219" s="21" t="n">
        <f aca="false">X219+W219*4/1440</f>
        <v>0.73141033849272</v>
      </c>
      <c r="AA219" s="24" t="n">
        <f aca="false">8*W219</f>
        <v>612.573167255542</v>
      </c>
      <c r="AB219" s="5" t="n">
        <f aca="false">MOD(E219*1440+V219+4*dados!$B$5-60*dados!$B$6,1440)</f>
        <v>1281.05569619824</v>
      </c>
      <c r="AC219" s="5" t="n">
        <f aca="false">IF(AB219/4&lt;0,AB219/4+180,AB219/4-180)</f>
        <v>140.263924049559</v>
      </c>
      <c r="AD219" s="5" t="n">
        <f aca="false">DEGREES(ACOS(SIN(RADIANS(dados!$B$4))*SIN(RADIANS(T219))+COS(RADIANS(dados!$B$4))*COS(RADIANS(T219))*COS(RADIANS(AC219))))</f>
        <v>144.083907700907</v>
      </c>
      <c r="AE219" s="5" t="n">
        <f aca="false">90-AD219</f>
        <v>-54.083907700907</v>
      </c>
      <c r="AF219" s="5" t="n">
        <f aca="false">IF(AE219&gt;85,0,IF(AE219&gt;5,58.1/TAN(RADIANS(AE219))-0.07/POWER(TAN(RADIANS(AE219)),3)+0.000086/POWER(TAN(RADIANS(AE219)),5),IF(AE219&gt;-0.575,1735+AE219*(-518.2+AE219*(103.4+AE219*(-12.79+AE219*0.711))),-20.772/TAN(RADIANS(AE219)))))/3600</f>
        <v>0.00417925369895908</v>
      </c>
      <c r="AG219" s="5" t="n">
        <f aca="false">AE219+AF219</f>
        <v>-54.0797284472081</v>
      </c>
      <c r="AH219" s="5" t="n">
        <f aca="false">IF(AC219&gt;0,MOD(DEGREES(ACOS(((SIN(RADIANS(dados!$B$4))*COS(RADIANS(AD219)))-SIN(RADIANS(T219)))/(COS(RADIANS(dados!$B$4))*SIN(RADIANS(AD219)))))+180,360),MOD(540-DEGREES(ACOS(((SIN(RADIANS(dados!$B$4))*COS(RADIANS(AD219)))-SIN(RADIANS(T219)))/(COS(RADIANS(dados!$B$4))*SIN(RADIANS(AD219))))),360))</f>
        <v>269.137958038291</v>
      </c>
      <c r="AI219" s="5" t="n">
        <f aca="false">TAN(RADIANS(AG219))</f>
        <v>-1.38041731658803</v>
      </c>
      <c r="AJ219" s="5" t="n">
        <f aca="false">dados!$B$20/calculos!AI219</f>
        <v>-0.761329264753517</v>
      </c>
      <c r="AK219" s="5" t="n">
        <f aca="false">AJ219*COS(RADIANS(AG219-180))</f>
        <v>0.446640602007607</v>
      </c>
      <c r="AL219" s="5" t="n">
        <f aca="false">ABS(AK219)</f>
        <v>0.446640602007607</v>
      </c>
      <c r="AM219" s="5" t="n">
        <f aca="false">IF((E219&gt;Y219)*AND(E219&lt;Z219),AL219,0)</f>
        <v>0</v>
      </c>
      <c r="AN219" s="21" t="n">
        <f aca="false">E219</f>
        <v>0.908333333333333</v>
      </c>
    </row>
    <row r="220" customFormat="false" ht="15" hidden="false" customHeight="false" outlineLevel="0" collapsed="false">
      <c r="D220" s="20" t="n">
        <f aca="false">dados!$B$7</f>
        <v>44003</v>
      </c>
      <c r="E220" s="21" t="n">
        <f aca="false">E219+0.1/24</f>
        <v>0.9125</v>
      </c>
      <c r="F220" s="22" t="n">
        <f aca="false">D220+2415018.5+E220-dados!$B$6/24</f>
        <v>2459022.5375</v>
      </c>
      <c r="G220" s="23" t="n">
        <f aca="false">(F220-2451545)/36525</f>
        <v>0.204723819301851</v>
      </c>
      <c r="I220" s="5" t="n">
        <f aca="false">MOD(280.46646+G220*(36000.76983 + G220*0.0003032),360)</f>
        <v>90.681570112105</v>
      </c>
      <c r="J220" s="5" t="n">
        <f aca="false">357.52911+G220*(35999.05029 - 0.0001537*G220)</f>
        <v>7727.39217016634</v>
      </c>
      <c r="K220" s="5" t="n">
        <f aca="false">0.016708634-G220*(0.000042037+0.0000001267*G220)</f>
        <v>0.0167000227145776</v>
      </c>
      <c r="L220" s="5" t="n">
        <f aca="false">SIN(RADIANS(J220))*(1.914602-G220*(0.004817+0.000014*G220))+SIN(RADIANS(2*J220))*(0.019993-0.000101*G220)+SIN(RADIANS(3*J220))*0.000289</f>
        <v>0.409365924569217</v>
      </c>
      <c r="M220" s="5" t="n">
        <f aca="false">I220+L220</f>
        <v>91.0909360366742</v>
      </c>
      <c r="N220" s="5" t="n">
        <f aca="false">J220+L220</f>
        <v>7727.80153609091</v>
      </c>
      <c r="O220" s="5" t="n">
        <f aca="false">(1.000001018*(1-K220*K220))/(1+K220*COS(RADIANS(N220)))</f>
        <v>1.01631133856672</v>
      </c>
      <c r="P220" s="5" t="n">
        <f aca="false">M220-0.00569-0.00478*SIN(RADIANS(125.04-1934.136*G220))</f>
        <v>91.0804666578486</v>
      </c>
      <c r="Q220" s="5" t="n">
        <f aca="false">23+(26+((21.448-G220*(46.815+G220*(0.00059-G220*0.001813))))/60)/60</f>
        <v>23.4366288458966</v>
      </c>
      <c r="R220" s="5" t="n">
        <f aca="false">Q220+0.00256*COS(RADIANS(125.04-1934.136*G220))</f>
        <v>23.4366701158216</v>
      </c>
      <c r="S220" s="5" t="n">
        <f aca="false">DEGREES(ATAN2(COS(RADIANS(P220)),COS(RADIANS(R220))*SIN(RADIANS(P220))))</f>
        <v>91.1775937757008</v>
      </c>
      <c r="T220" s="5" t="n">
        <f aca="false">DEGREES(ASIN(SIN(RADIANS(R220))*SIN(RADIANS(P220))))</f>
        <v>23.4322540269637</v>
      </c>
      <c r="U220" s="5" t="n">
        <f aca="false">TAN(RADIANS(R220/2))*TAN(RADIANS(R220/2))</f>
        <v>0.0430246318123653</v>
      </c>
      <c r="V220" s="5" t="n">
        <f aca="false">4*DEGREES(U220*SIN(2*RADIANS(I220))-2*K220*SIN(RADIANS(J220))+4*K220*U220*SIN(RADIANS(J220))*COS(2*RADIANS(I220))-0.5*U220*U220*SIN(4*RADIANS(I220))-1.25*K220*K220*SIN(2*RADIANS(J220)))</f>
        <v>-2.02520611993534</v>
      </c>
      <c r="W220" s="5" t="n">
        <f aca="false">DEGREES(ACOS(COS(RADIANS(90.833))/(COS(RADIANS(dados!$B$4))*COS(RADIANS(T220)))-TAN(RADIANS(dados!$B$4))*TAN(RADIANS(T220))))</f>
        <v>76.5716685345044</v>
      </c>
      <c r="X220" s="21" t="n">
        <f aca="false">(720-4*dados!$B$5-V220+dados!$B$6*60)/1440</f>
        <v>0.5187119486944</v>
      </c>
      <c r="Y220" s="21" t="n">
        <f aca="false">X220-W220*4/1440</f>
        <v>0.306012869431887</v>
      </c>
      <c r="Z220" s="21" t="n">
        <f aca="false">X220+W220*4/1440</f>
        <v>0.73141102795691</v>
      </c>
      <c r="AA220" s="24" t="n">
        <f aca="false">8*W220</f>
        <v>612.573348276035</v>
      </c>
      <c r="AB220" s="5" t="n">
        <f aca="false">MOD(E220*1440+V220+4*dados!$B$5-60*dados!$B$6,1440)</f>
        <v>1287.05479388006</v>
      </c>
      <c r="AC220" s="5" t="n">
        <f aca="false">IF(AB220/4&lt;0,AB220/4+180,AB220/4-180)</f>
        <v>141.763698470015</v>
      </c>
      <c r="AD220" s="5" t="n">
        <f aca="false">DEGREES(ACOS(SIN(RADIANS(dados!$B$4))*SIN(RADIANS(T220))+COS(RADIANS(dados!$B$4))*COS(RADIANS(T220))*COS(RADIANS(AC220))))</f>
        <v>145.382024971144</v>
      </c>
      <c r="AE220" s="5" t="n">
        <f aca="false">90-AD220</f>
        <v>-55.3820249711444</v>
      </c>
      <c r="AF220" s="5" t="n">
        <f aca="false">IF(AE220&gt;85,0,IF(AE220&gt;5,58.1/TAN(RADIANS(AE220))-0.07/POWER(TAN(RADIANS(AE220)),3)+0.000086/POWER(TAN(RADIANS(AE220)),5),IF(AE220&gt;-0.575,1735+AE220*(-518.2+AE220*(103.4+AE220*(-12.79+AE220*0.711))),-20.772/TAN(RADIANS(AE220)))))/3600</f>
        <v>0.00398312860520826</v>
      </c>
      <c r="AG220" s="5" t="n">
        <f aca="false">AE220+AF220</f>
        <v>-55.3780418425392</v>
      </c>
      <c r="AH220" s="5" t="n">
        <f aca="false">IF(AC220&gt;0,MOD(DEGREES(ACOS(((SIN(RADIANS(dados!$B$4))*COS(RADIANS(AD220)))-SIN(RADIANS(T220)))/(COS(RADIANS(dados!$B$4))*SIN(RADIANS(AD220)))))+180,360),MOD(540-DEGREES(ACOS(((SIN(RADIANS(dados!$B$4))*COS(RADIANS(AD220)))-SIN(RADIANS(T220)))/(COS(RADIANS(dados!$B$4))*SIN(RADIANS(AD220))))),360))</f>
        <v>268.347009061551</v>
      </c>
      <c r="AI220" s="5" t="n">
        <f aca="false">TAN(RADIANS(AG220))</f>
        <v>-1.44839463786561</v>
      </c>
      <c r="AJ220" s="5" t="n">
        <f aca="false">dados!$B$20/calculos!AI220</f>
        <v>-0.725597895225362</v>
      </c>
      <c r="AK220" s="5" t="n">
        <f aca="false">AJ220*COS(RADIANS(AG220-180))</f>
        <v>0.412255093473246</v>
      </c>
      <c r="AL220" s="5" t="n">
        <f aca="false">ABS(AK220)</f>
        <v>0.412255093473246</v>
      </c>
      <c r="AM220" s="5" t="n">
        <f aca="false">IF((E220&gt;Y220)*AND(E220&lt;Z220),AL220,0)</f>
        <v>0</v>
      </c>
      <c r="AN220" s="21" t="n">
        <f aca="false">E220</f>
        <v>0.9125</v>
      </c>
    </row>
    <row r="221" customFormat="false" ht="15" hidden="false" customHeight="false" outlineLevel="0" collapsed="false">
      <c r="D221" s="20" t="n">
        <f aca="false">dados!$B$7</f>
        <v>44003</v>
      </c>
      <c r="E221" s="21" t="n">
        <f aca="false">E220+0.1/24</f>
        <v>0.916666666666667</v>
      </c>
      <c r="F221" s="22" t="n">
        <f aca="false">D221+2415018.5+E221-dados!$B$6/24</f>
        <v>2459022.54166667</v>
      </c>
      <c r="G221" s="23" t="n">
        <f aca="false">(F221-2451545)/36525</f>
        <v>0.20472393337896</v>
      </c>
      <c r="I221" s="5" t="n">
        <f aca="false">MOD(280.46646+G221*(36000.76983 + G221*0.0003032),360)</f>
        <v>90.6856769758742</v>
      </c>
      <c r="J221" s="5" t="n">
        <f aca="false">357.52911+G221*(35999.05029 - 0.0001537*G221)</f>
        <v>7727.39627683393</v>
      </c>
      <c r="K221" s="5" t="n">
        <f aca="false">0.016708634-G221*(0.000042037+0.0000001267*G221)</f>
        <v>0.0167000227097762</v>
      </c>
      <c r="L221" s="5" t="n">
        <f aca="false">SIN(RADIANS(J221))*(1.914602-G221*(0.004817+0.000014*G221))+SIN(RADIANS(2*J221))*(0.019993-0.000101*G221)+SIN(RADIANS(3*J221))*0.000289</f>
        <v>0.40923461376522</v>
      </c>
      <c r="M221" s="5" t="n">
        <f aca="false">I221+L221</f>
        <v>91.0949115896395</v>
      </c>
      <c r="N221" s="5" t="n">
        <f aca="false">J221+L221</f>
        <v>7727.8055114477</v>
      </c>
      <c r="O221" s="5" t="n">
        <f aca="false">(1.000001018*(1-K221*K221))/(1+K221*COS(RADIANS(N221)))</f>
        <v>1.0163115914754</v>
      </c>
      <c r="P221" s="5" t="n">
        <f aca="false">M221-0.00569-0.00478*SIN(RADIANS(125.04-1934.136*G221))</f>
        <v>91.0844422111106</v>
      </c>
      <c r="Q221" s="5" t="n">
        <f aca="false">23+(26+((21.448-G221*(46.815+G221*(0.00059-G221*0.001813))))/60)/60</f>
        <v>23.4366288444131</v>
      </c>
      <c r="R221" s="5" t="n">
        <f aca="false">Q221+0.00256*COS(RADIANS(125.04-1934.136*G221))</f>
        <v>23.4366701241952</v>
      </c>
      <c r="S221" s="5" t="n">
        <f aca="false">DEGREES(ATAN2(COS(RADIANS(P221)),COS(RADIANS(R221))*SIN(RADIANS(P221))))</f>
        <v>91.1819265120619</v>
      </c>
      <c r="T221" s="5" t="n">
        <f aca="false">DEGREES(ASIN(SIN(RADIANS(R221))*SIN(RADIANS(P221))))</f>
        <v>23.4322214792644</v>
      </c>
      <c r="U221" s="5" t="n">
        <f aca="false">TAN(RADIANS(R221/2))*TAN(RADIANS(R221/2))</f>
        <v>0.0430246318439837</v>
      </c>
      <c r="V221" s="5" t="n">
        <f aca="false">4*DEGREES(U221*SIN(2*RADIANS(I221))-2*K221*SIN(RADIANS(J221))+4*K221*U221*SIN(RADIANS(J221))*COS(2*RADIANS(I221))-0.5*U221*U221*SIN(4*RADIANS(I221))-1.25*K221*K221*SIN(2*RADIANS(J221)))</f>
        <v>-2.02610842109827</v>
      </c>
      <c r="W221" s="5" t="n">
        <f aca="false">DEGREES(ACOS(COS(RADIANS(90.833))/(COS(RADIANS(dados!$B$4))*COS(RADIANS(T221)))-TAN(RADIANS(dados!$B$4))*TAN(RADIANS(T221))))</f>
        <v>76.5716912454564</v>
      </c>
      <c r="X221" s="21" t="n">
        <f aca="false">(720-4*dados!$B$5-V221+dados!$B$6*60)/1440</f>
        <v>0.518712575292429</v>
      </c>
      <c r="Y221" s="21" t="n">
        <f aca="false">X221-W221*4/1440</f>
        <v>0.306013432943935</v>
      </c>
      <c r="Z221" s="21" t="n">
        <f aca="false">X221+W221*4/1440</f>
        <v>0.731411717640914</v>
      </c>
      <c r="AA221" s="24" t="n">
        <f aca="false">8*W221</f>
        <v>612.573529963651</v>
      </c>
      <c r="AB221" s="5" t="n">
        <f aca="false">MOD(E221*1440+V221+4*dados!$B$5-60*dados!$B$6,1440)</f>
        <v>1293.0538915789</v>
      </c>
      <c r="AC221" s="5" t="n">
        <f aca="false">IF(AB221/4&lt;0,AB221/4+180,AB221/4-180)</f>
        <v>143.263472894725</v>
      </c>
      <c r="AD221" s="5" t="n">
        <f aca="false">DEGREES(ACOS(SIN(RADIANS(dados!$B$4))*SIN(RADIANS(T221))+COS(RADIANS(dados!$B$4))*COS(RADIANS(T221))*COS(RADIANS(AC221))))</f>
        <v>146.679613500646</v>
      </c>
      <c r="AE221" s="5" t="n">
        <f aca="false">90-AD221</f>
        <v>-56.6796135006463</v>
      </c>
      <c r="AF221" s="5" t="n">
        <f aca="false">IF(AE221&gt;85,0,IF(AE221&gt;5,58.1/TAN(RADIANS(AE221))-0.07/POWER(TAN(RADIANS(AE221)),3)+0.000086/POWER(TAN(RADIANS(AE221)),5),IF(AE221&gt;-0.575,1735+AE221*(-518.2+AE221*(103.4+AE221*(-12.79+AE221*0.711))),-20.772/TAN(RADIANS(AE221)))))/3600</f>
        <v>0.00379312115126749</v>
      </c>
      <c r="AG221" s="5" t="n">
        <f aca="false">AE221+AF221</f>
        <v>-56.675820379495</v>
      </c>
      <c r="AH221" s="5" t="n">
        <f aca="false">IF(AC221&gt;0,MOD(DEGREES(ACOS(((SIN(RADIANS(dados!$B$4))*COS(RADIANS(AD221)))-SIN(RADIANS(T221)))/(COS(RADIANS(dados!$B$4))*SIN(RADIANS(AD221)))))+180,360),MOD(540-DEGREES(ACOS(((SIN(RADIANS(dados!$B$4))*COS(RADIANS(AD221)))-SIN(RADIANS(T221)))/(COS(RADIANS(dados!$B$4))*SIN(RADIANS(AD221))))),360))</f>
        <v>267.526973614566</v>
      </c>
      <c r="AI221" s="5" t="n">
        <f aca="false">TAN(RADIANS(AG221))</f>
        <v>-1.52095534760886</v>
      </c>
      <c r="AJ221" s="5" t="n">
        <f aca="false">dados!$B$20/calculos!AI221</f>
        <v>-0.690981561255705</v>
      </c>
      <c r="AK221" s="5" t="n">
        <f aca="false">AJ221*COS(RADIANS(AG221-180))</f>
        <v>0.379608334830577</v>
      </c>
      <c r="AL221" s="5" t="n">
        <f aca="false">ABS(AK221)</f>
        <v>0.379608334830577</v>
      </c>
      <c r="AM221" s="5" t="n">
        <f aca="false">IF((E221&gt;Y221)*AND(E221&lt;Z221),AL221,0)</f>
        <v>0</v>
      </c>
      <c r="AN221" s="21" t="n">
        <f aca="false">E221</f>
        <v>0.916666666666667</v>
      </c>
    </row>
    <row r="222" customFormat="false" ht="15" hidden="false" customHeight="false" outlineLevel="0" collapsed="false">
      <c r="D222" s="20" t="n">
        <f aca="false">dados!$B$7</f>
        <v>44003</v>
      </c>
      <c r="E222" s="21" t="n">
        <f aca="false">E221+0.1/24</f>
        <v>0.920833333333333</v>
      </c>
      <c r="F222" s="22" t="n">
        <f aca="false">D222+2415018.5+E222-dados!$B$6/24</f>
        <v>2459022.54583333</v>
      </c>
      <c r="G222" s="23" t="n">
        <f aca="false">(F222-2451545)/36525</f>
        <v>0.204724047456082</v>
      </c>
      <c r="I222" s="5" t="n">
        <f aca="false">MOD(280.46646+G222*(36000.76983 + G222*0.0003032),360)</f>
        <v>90.6897838401028</v>
      </c>
      <c r="J222" s="5" t="n">
        <f aca="false">357.52911+G222*(35999.05029 - 0.0001537*G222)</f>
        <v>7727.40038350198</v>
      </c>
      <c r="K222" s="5" t="n">
        <f aca="false">0.016708634-G222*(0.000042037+0.0000001267*G222)</f>
        <v>0.0167000227049748</v>
      </c>
      <c r="L222" s="5" t="n">
        <f aca="false">SIN(RADIANS(J222))*(1.914602-G222*(0.004817+0.000014*G222))+SIN(RADIANS(2*J222))*(0.019993-0.000101*G222)+SIN(RADIANS(3*J222))*0.000289</f>
        <v>0.409103300968019</v>
      </c>
      <c r="M222" s="5" t="n">
        <f aca="false">I222+L222</f>
        <v>91.0988871410708</v>
      </c>
      <c r="N222" s="5" t="n">
        <f aca="false">J222+L222</f>
        <v>7727.80948680295</v>
      </c>
      <c r="O222" s="5" t="n">
        <f aca="false">(1.000001018*(1-K222*K222))/(1+K222*COS(RADIANS(N222)))</f>
        <v>1.01631184430293</v>
      </c>
      <c r="P222" s="5" t="n">
        <f aca="false">M222-0.00569-0.00478*SIN(RADIANS(125.04-1934.136*G222))</f>
        <v>91.0884177628388</v>
      </c>
      <c r="Q222" s="5" t="n">
        <f aca="false">23+(26+((21.448-G222*(46.815+G222*(0.00059-G222*0.001813))))/60)/60</f>
        <v>23.4366288429296</v>
      </c>
      <c r="R222" s="5" t="n">
        <f aca="false">Q222+0.00256*COS(RADIANS(125.04-1934.136*G222))</f>
        <v>23.4366701325687</v>
      </c>
      <c r="S222" s="5" t="n">
        <f aca="false">DEGREES(ATAN2(COS(RADIANS(P222)),COS(RADIANS(R222))*SIN(RADIANS(P222))))</f>
        <v>91.1862592446139</v>
      </c>
      <c r="T222" s="5" t="n">
        <f aca="false">DEGREES(ASIN(SIN(RADIANS(R222))*SIN(RADIANS(P222))))</f>
        <v>23.4321888120308</v>
      </c>
      <c r="U222" s="5" t="n">
        <f aca="false">TAN(RADIANS(R222/2))*TAN(RADIANS(R222/2))</f>
        <v>0.0430246318756022</v>
      </c>
      <c r="V222" s="5" t="n">
        <f aca="false">4*DEGREES(U222*SIN(2*RADIANS(I222))-2*K222*SIN(RADIANS(J222))+4*K222*U222*SIN(RADIANS(J222))*COS(2*RADIANS(I222))-0.5*U222*U222*SIN(4*RADIANS(I222))-1.25*K222*K222*SIN(2*RADIANS(J222)))</f>
        <v>-2.02701070542363</v>
      </c>
      <c r="W222" s="5" t="n">
        <f aca="false">DEGREES(ACOS(COS(RADIANS(90.833))/(COS(RADIANS(dados!$B$4))*COS(RADIANS(T222)))-TAN(RADIANS(dados!$B$4))*TAN(RADIANS(T222))))</f>
        <v>76.5717140398034</v>
      </c>
      <c r="X222" s="21" t="n">
        <f aca="false">(720-4*dados!$B$5-V222+dados!$B$6*60)/1440</f>
        <v>0.518713201878766</v>
      </c>
      <c r="Y222" s="21" t="n">
        <f aca="false">X222-W222*4/1440</f>
        <v>0.306013996212639</v>
      </c>
      <c r="Z222" s="21" t="n">
        <f aca="false">X222+W222*4/1440</f>
        <v>0.731412407544884</v>
      </c>
      <c r="AA222" s="24" t="n">
        <f aca="false">8*W222</f>
        <v>612.573712318427</v>
      </c>
      <c r="AB222" s="5" t="n">
        <f aca="false">MOD(E222*1440+V222+4*dados!$B$5-60*dados!$B$6,1440)</f>
        <v>1299.05298929457</v>
      </c>
      <c r="AC222" s="5" t="n">
        <f aca="false">IF(AB222/4&lt;0,AB222/4+180,AB222/4-180)</f>
        <v>144.763247323643</v>
      </c>
      <c r="AD222" s="5" t="n">
        <f aca="false">DEGREES(ACOS(SIN(RADIANS(dados!$B$4))*SIN(RADIANS(T222))+COS(RADIANS(dados!$B$4))*COS(RADIANS(T222))*COS(RADIANS(AC222))))</f>
        <v>147.976381539738</v>
      </c>
      <c r="AE222" s="5" t="n">
        <f aca="false">90-AD222</f>
        <v>-57.9763815397381</v>
      </c>
      <c r="AF222" s="5" t="n">
        <f aca="false">IF(AE222&gt;85,0,IF(AE222&gt;5,58.1/TAN(RADIANS(AE222))-0.07/POWER(TAN(RADIANS(AE222)),3)+0.000086/POWER(TAN(RADIANS(AE222)),5),IF(AE222&gt;-0.575,1735+AE222*(-518.2+AE222*(103.4+AE222*(-12.79+AE222*0.711))),-20.772/TAN(RADIANS(AE222)))))/3600</f>
        <v>0.00360880423821521</v>
      </c>
      <c r="AG222" s="5" t="n">
        <f aca="false">AE222+AF222</f>
        <v>-57.9727727354999</v>
      </c>
      <c r="AH222" s="5" t="n">
        <f aca="false">IF(AC222&gt;0,MOD(DEGREES(ACOS(((SIN(RADIANS(dados!$B$4))*COS(RADIANS(AD222)))-SIN(RADIANS(T222)))/(COS(RADIANS(dados!$B$4))*SIN(RADIANS(AD222)))))+180,360),MOD(540-DEGREES(ACOS(((SIN(RADIANS(dados!$B$4))*COS(RADIANS(AD222)))-SIN(RADIANS(T222)))/(COS(RADIANS(dados!$B$4))*SIN(RADIANS(AD222))))),360))</f>
        <v>266.673892395644</v>
      </c>
      <c r="AI222" s="5" t="n">
        <f aca="false">TAN(RADIANS(AG222))</f>
        <v>-1.59864357484016</v>
      </c>
      <c r="AJ222" s="5" t="n">
        <f aca="false">dados!$B$20/calculos!AI222</f>
        <v>-0.657402386142306</v>
      </c>
      <c r="AK222" s="5" t="n">
        <f aca="false">AJ222*COS(RADIANS(AG222-180))</f>
        <v>0.348635080644059</v>
      </c>
      <c r="AL222" s="5" t="n">
        <f aca="false">ABS(AK222)</f>
        <v>0.348635080644059</v>
      </c>
      <c r="AM222" s="5" t="n">
        <f aca="false">IF((E222&gt;Y222)*AND(E222&lt;Z222),AL222,0)</f>
        <v>0</v>
      </c>
      <c r="AN222" s="21" t="n">
        <f aca="false">E222</f>
        <v>0.920833333333333</v>
      </c>
    </row>
    <row r="223" customFormat="false" ht="15" hidden="false" customHeight="false" outlineLevel="0" collapsed="false">
      <c r="D223" s="20" t="n">
        <f aca="false">dados!$B$7</f>
        <v>44003</v>
      </c>
      <c r="E223" s="21" t="n">
        <f aca="false">E222+0.1/24</f>
        <v>0.925</v>
      </c>
      <c r="F223" s="22" t="n">
        <f aca="false">D223+2415018.5+E223-dados!$B$6/24</f>
        <v>2459022.55</v>
      </c>
      <c r="G223" s="23" t="n">
        <f aca="false">(F223-2451545)/36525</f>
        <v>0.204724161533191</v>
      </c>
      <c r="I223" s="5" t="n">
        <f aca="false">MOD(280.46646+G223*(36000.76983 + G223*0.0003032),360)</f>
        <v>90.6938907038739</v>
      </c>
      <c r="J223" s="5" t="n">
        <f aca="false">357.52911+G223*(35999.05029 - 0.0001537*G223)</f>
        <v>7727.40449016957</v>
      </c>
      <c r="K223" s="5" t="n">
        <f aca="false">0.016708634-G223*(0.000042037+0.0000001267*G223)</f>
        <v>0.0167000227001735</v>
      </c>
      <c r="L223" s="5" t="n">
        <f aca="false">SIN(RADIANS(J223))*(1.914602-G223*(0.004817+0.000014*G223))+SIN(RADIANS(2*J223))*(0.019993-0.000101*G223)+SIN(RADIANS(3*J223))*0.000289</f>
        <v>0.408971986207722</v>
      </c>
      <c r="M223" s="5" t="n">
        <f aca="false">I223+L223</f>
        <v>91.1028626900816</v>
      </c>
      <c r="N223" s="5" t="n">
        <f aca="false">J223+L223</f>
        <v>7727.81346215578</v>
      </c>
      <c r="O223" s="5" t="n">
        <f aca="false">(1.000001018*(1-K223*K223))/(1+K223*COS(RADIANS(N223)))</f>
        <v>1.01631209704924</v>
      </c>
      <c r="P223" s="5" t="n">
        <f aca="false">M223-0.00569-0.00478*SIN(RADIANS(125.04-1934.136*G223))</f>
        <v>91.0923933121466</v>
      </c>
      <c r="Q223" s="5" t="n">
        <f aca="false">23+(26+((21.448-G223*(46.815+G223*(0.00059-G223*0.001813))))/60)/60</f>
        <v>23.4366288414461</v>
      </c>
      <c r="R223" s="5" t="n">
        <f aca="false">Q223+0.00256*COS(RADIANS(125.04-1934.136*G223))</f>
        <v>23.4366701409423</v>
      </c>
      <c r="S223" s="5" t="n">
        <f aca="false">DEGREES(ATAN2(COS(RADIANS(P223)),COS(RADIANS(R223))*SIN(RADIANS(P223))))</f>
        <v>91.1905919723827</v>
      </c>
      <c r="T223" s="5" t="n">
        <f aca="false">DEGREES(ASIN(SIN(RADIANS(R223))*SIN(RADIANS(P223))))</f>
        <v>23.4321560252704</v>
      </c>
      <c r="U223" s="5" t="n">
        <f aca="false">TAN(RADIANS(R223/2))*TAN(RADIANS(R223/2))</f>
        <v>0.0430246319072206</v>
      </c>
      <c r="V223" s="5" t="n">
        <f aca="false">4*DEGREES(U223*SIN(2*RADIANS(I223))-2*K223*SIN(RADIANS(J223))+4*K223*U223*SIN(RADIANS(J223))*COS(2*RADIANS(I223))-0.5*U223*U223*SIN(4*RADIANS(I223))-1.25*K223*K223*SIN(2*RADIANS(J223)))</f>
        <v>-2.0279129726823</v>
      </c>
      <c r="W223" s="5" t="n">
        <f aca="false">DEGREES(ACOS(COS(RADIANS(90.833))/(COS(RADIANS(dados!$B$4))*COS(RADIANS(T223)))-TAN(RADIANS(dados!$B$4))*TAN(RADIANS(T223))))</f>
        <v>76.5717369175399</v>
      </c>
      <c r="X223" s="21" t="n">
        <f aca="false">(720-4*dados!$B$5-V223+dados!$B$6*60)/1440</f>
        <v>0.518713828453252</v>
      </c>
      <c r="Y223" s="21" t="n">
        <f aca="false">X223-W223*4/1440</f>
        <v>0.306014559237859</v>
      </c>
      <c r="Z223" s="21" t="n">
        <f aca="false">X223+W223*4/1440</f>
        <v>0.731413097668634</v>
      </c>
      <c r="AA223" s="24" t="n">
        <f aca="false">8*W223</f>
        <v>612.573895340319</v>
      </c>
      <c r="AB223" s="5" t="n">
        <f aca="false">MOD(E223*1440+V223+4*dados!$B$5-60*dados!$B$6,1440)</f>
        <v>1305.05208702731</v>
      </c>
      <c r="AC223" s="5" t="n">
        <f aca="false">IF(AB223/4&lt;0,AB223/4+180,AB223/4-180)</f>
        <v>146.263021756829</v>
      </c>
      <c r="AD223" s="5" t="n">
        <f aca="false">DEGREES(ACOS(SIN(RADIANS(dados!$B$4))*SIN(RADIANS(T223))+COS(RADIANS(dados!$B$4))*COS(RADIANS(T223))*COS(RADIANS(AC223))))</f>
        <v>149.272000386755</v>
      </c>
      <c r="AE223" s="5" t="n">
        <f aca="false">90-AD223</f>
        <v>-59.2720003867552</v>
      </c>
      <c r="AF223" s="5" t="n">
        <f aca="false">IF(AE223&gt;85,0,IF(AE223&gt;5,58.1/TAN(RADIANS(AE223))-0.07/POWER(TAN(RADIANS(AE223)),3)+0.000086/POWER(TAN(RADIANS(AE223)),5),IF(AE223&gt;-0.575,1735+AE223*(-518.2+AE223*(103.4+AE223*(-12.79+AE223*0.711))),-20.772/TAN(RADIANS(AE223)))))/3600</f>
        <v>0.00342979019477877</v>
      </c>
      <c r="AG223" s="5" t="n">
        <f aca="false">AE223+AF223</f>
        <v>-59.2685705965604</v>
      </c>
      <c r="AH223" s="5" t="n">
        <f aca="false">IF(AC223&gt;0,MOD(DEGREES(ACOS(((SIN(RADIANS(dados!$B$4))*COS(RADIANS(AD223)))-SIN(RADIANS(T223)))/(COS(RADIANS(dados!$B$4))*SIN(RADIANS(AD223)))))+180,360),MOD(540-DEGREES(ACOS(((SIN(RADIANS(dados!$B$4))*COS(RADIANS(AD223)))-SIN(RADIANS(T223)))/(COS(RADIANS(dados!$B$4))*SIN(RADIANS(AD223))))),360))</f>
        <v>265.78317487173</v>
      </c>
      <c r="AI223" s="5" t="n">
        <f aca="false">TAN(RADIANS(AG223))</f>
        <v>-1.68208939022628</v>
      </c>
      <c r="AJ223" s="5" t="n">
        <f aca="false">dados!$B$20/calculos!AI223</f>
        <v>-0.624789685255437</v>
      </c>
      <c r="AK223" s="5" t="n">
        <f aca="false">AJ223*COS(RADIANS(AG223-180))</f>
        <v>0.319276594921275</v>
      </c>
      <c r="AL223" s="5" t="n">
        <f aca="false">ABS(AK223)</f>
        <v>0.319276594921275</v>
      </c>
      <c r="AM223" s="5" t="n">
        <f aca="false">IF((E223&gt;Y223)*AND(E223&lt;Z223),AL223,0)</f>
        <v>0</v>
      </c>
      <c r="AN223" s="21" t="n">
        <f aca="false">E223</f>
        <v>0.925</v>
      </c>
    </row>
    <row r="224" customFormat="false" ht="15" hidden="false" customHeight="false" outlineLevel="0" collapsed="false">
      <c r="D224" s="20" t="n">
        <f aca="false">dados!$B$7</f>
        <v>44003</v>
      </c>
      <c r="E224" s="21" t="n">
        <f aca="false">E223+0.1/24</f>
        <v>0.929166666666667</v>
      </c>
      <c r="F224" s="22" t="n">
        <f aca="false">D224+2415018.5+E224-dados!$B$6/24</f>
        <v>2459022.55416667</v>
      </c>
      <c r="G224" s="23" t="n">
        <f aca="false">(F224-2451545)/36525</f>
        <v>0.204724275610313</v>
      </c>
      <c r="I224" s="5" t="n">
        <f aca="false">MOD(280.46646+G224*(36000.76983 + G224*0.0003032),360)</f>
        <v>90.6979975681034</v>
      </c>
      <c r="J224" s="5" t="n">
        <f aca="false">357.52911+G224*(35999.05029 - 0.0001537*G224)</f>
        <v>7727.40859683761</v>
      </c>
      <c r="K224" s="5" t="n">
        <f aca="false">0.016708634-G224*(0.000042037+0.0000001267*G224)</f>
        <v>0.0167000226953721</v>
      </c>
      <c r="L224" s="5" t="n">
        <f aca="false">SIN(RADIANS(J224))*(1.914602-G224*(0.004817+0.000014*G224))+SIN(RADIANS(2*J224))*(0.019993-0.000101*G224)+SIN(RADIANS(3*J224))*0.000289</f>
        <v>0.408840669455599</v>
      </c>
      <c r="M224" s="5" t="n">
        <f aca="false">I224+L224</f>
        <v>91.106838237559</v>
      </c>
      <c r="N224" s="5" t="n">
        <f aca="false">J224+L224</f>
        <v>7727.81743750707</v>
      </c>
      <c r="O224" s="5" t="n">
        <f aca="false">(1.000001018*(1-K224*K224))/(1+K224*COS(RADIANS(N224)))</f>
        <v>1.01631234971439</v>
      </c>
      <c r="P224" s="5" t="n">
        <f aca="false">M224-0.00569-0.00478*SIN(RADIANS(125.04-1934.136*G224))</f>
        <v>91.0963688599209</v>
      </c>
      <c r="Q224" s="5" t="n">
        <f aca="false">23+(26+((21.448-G224*(46.815+G224*(0.00059-G224*0.001813))))/60)/60</f>
        <v>23.4366288399626</v>
      </c>
      <c r="R224" s="5" t="n">
        <f aca="false">Q224+0.00256*COS(RADIANS(125.04-1934.136*G224))</f>
        <v>23.4366701493159</v>
      </c>
      <c r="S224" s="5" t="n">
        <f aca="false">DEGREES(ATAN2(COS(RADIANS(P224)),COS(RADIANS(R224))*SIN(RADIANS(P224))))</f>
        <v>91.1949246963273</v>
      </c>
      <c r="T224" s="5" t="n">
        <f aca="false">DEGREES(ASIN(SIN(RADIANS(R224))*SIN(RADIANS(P224))))</f>
        <v>23.4321231189765</v>
      </c>
      <c r="U224" s="5" t="n">
        <f aca="false">TAN(RADIANS(R224/2))*TAN(RADIANS(R224/2))</f>
        <v>0.0430246319388391</v>
      </c>
      <c r="V224" s="5" t="n">
        <f aca="false">4*DEGREES(U224*SIN(2*RADIANS(I224))-2*K224*SIN(RADIANS(J224))+4*K224*U224*SIN(RADIANS(J224))*COS(2*RADIANS(I224))-0.5*U224*U224*SIN(4*RADIANS(I224))-1.25*K224*K224*SIN(2*RADIANS(J224)))</f>
        <v>-2.0288152230467</v>
      </c>
      <c r="W224" s="5" t="n">
        <f aca="false">DEGREES(ACOS(COS(RADIANS(90.833))/(COS(RADIANS(dados!$B$4))*COS(RADIANS(T224)))-TAN(RADIANS(dados!$B$4))*TAN(RADIANS(T224))))</f>
        <v>76.5717598786705</v>
      </c>
      <c r="X224" s="21" t="n">
        <f aca="false">(720-4*dados!$B$5-V224+dados!$B$6*60)/1440</f>
        <v>0.518714455016004</v>
      </c>
      <c r="Y224" s="21" t="n">
        <f aca="false">X224-W224*4/1440</f>
        <v>0.306015122019688</v>
      </c>
      <c r="Z224" s="21" t="n">
        <f aca="false">X224+W224*4/1440</f>
        <v>0.731413788012303</v>
      </c>
      <c r="AA224" s="24" t="n">
        <f aca="false">8*W224</f>
        <v>612.574079029364</v>
      </c>
      <c r="AB224" s="5" t="n">
        <f aca="false">MOD(E224*1440+V224+4*dados!$B$5-60*dados!$B$6,1440)</f>
        <v>1311.05118477695</v>
      </c>
      <c r="AC224" s="5" t="n">
        <f aca="false">IF(AB224/4&lt;0,AB224/4+180,AB224/4-180)</f>
        <v>147.762796194238</v>
      </c>
      <c r="AD224" s="5" t="n">
        <f aca="false">DEGREES(ACOS(SIN(RADIANS(dados!$B$4))*SIN(RADIANS(T224))+COS(RADIANS(dados!$B$4))*COS(RADIANS(T224))*COS(RADIANS(AC224))))</f>
        <v>150.566095975857</v>
      </c>
      <c r="AE224" s="5" t="n">
        <f aca="false">90-AD224</f>
        <v>-60.5660959758572</v>
      </c>
      <c r="AF224" s="5" t="n">
        <f aca="false">IF(AE224&gt;85,0,IF(AE224&gt;5,58.1/TAN(RADIANS(AE224))-0.07/POWER(TAN(RADIANS(AE224)),3)+0.000086/POWER(TAN(RADIANS(AE224)),5),IF(AE224&gt;-0.575,1735+AE224*(-518.2+AE224*(103.4+AE224*(-12.79+AE224*0.711))),-20.772/TAN(RADIANS(AE224)))))/3600</f>
        <v>0.0032557277784111</v>
      </c>
      <c r="AG224" s="5" t="n">
        <f aca="false">AE224+AF224</f>
        <v>-60.5628402480788</v>
      </c>
      <c r="AH224" s="5" t="n">
        <f aca="false">IF(AC224&gt;0,MOD(DEGREES(ACOS(((SIN(RADIANS(dados!$B$4))*COS(RADIANS(AD224)))-SIN(RADIANS(T224)))/(COS(RADIANS(dados!$B$4))*SIN(RADIANS(AD224)))))+180,360),MOD(540-DEGREES(ACOS(((SIN(RADIANS(dados!$B$4))*COS(RADIANS(AD224)))-SIN(RADIANS(T224)))/(COS(RADIANS(dados!$B$4))*SIN(RADIANS(AD224))))),360))</f>
        <v>264.849465226584</v>
      </c>
      <c r="AI224" s="5" t="n">
        <f aca="false">TAN(RADIANS(AG224))</f>
        <v>-1.77202591810712</v>
      </c>
      <c r="AJ224" s="5" t="n">
        <f aca="false">dados!$B$20/calculos!AI224</f>
        <v>-0.593079418281653</v>
      </c>
      <c r="AK224" s="5" t="n">
        <f aca="false">AJ224*COS(RADIANS(AG224-180))</f>
        <v>0.291479961671825</v>
      </c>
      <c r="AL224" s="5" t="n">
        <f aca="false">ABS(AK224)</f>
        <v>0.291479961671825</v>
      </c>
      <c r="AM224" s="5" t="n">
        <f aca="false">IF((E224&gt;Y224)*AND(E224&lt;Z224),AL224,0)</f>
        <v>0</v>
      </c>
      <c r="AN224" s="21" t="n">
        <f aca="false">E224</f>
        <v>0.929166666666667</v>
      </c>
    </row>
    <row r="225" customFormat="false" ht="15" hidden="false" customHeight="false" outlineLevel="0" collapsed="false">
      <c r="D225" s="20" t="n">
        <f aca="false">dados!$B$7</f>
        <v>44003</v>
      </c>
      <c r="E225" s="21" t="n">
        <f aca="false">E224+0.1/24</f>
        <v>0.933333333333333</v>
      </c>
      <c r="F225" s="22" t="n">
        <f aca="false">D225+2415018.5+E225-dados!$B$6/24</f>
        <v>2459022.55833333</v>
      </c>
      <c r="G225" s="23" t="n">
        <f aca="false">(F225-2451545)/36525</f>
        <v>0.204724389687423</v>
      </c>
      <c r="I225" s="5" t="n">
        <f aca="false">MOD(280.46646+G225*(36000.76983 + G225*0.0003032),360)</f>
        <v>90.7021044318726</v>
      </c>
      <c r="J225" s="5" t="n">
        <f aca="false">357.52911+G225*(35999.05029 - 0.0001537*G225)</f>
        <v>7727.4127035052</v>
      </c>
      <c r="K225" s="5" t="n">
        <f aca="false">0.016708634-G225*(0.000042037+0.0000001267*G225)</f>
        <v>0.0167000226905707</v>
      </c>
      <c r="L225" s="5" t="n">
        <f aca="false">SIN(RADIANS(J225))*(1.914602-G225*(0.004817+0.000014*G225))+SIN(RADIANS(2*J225))*(0.019993-0.000101*G225)+SIN(RADIANS(3*J225))*0.000289</f>
        <v>0.408709350741447</v>
      </c>
      <c r="M225" s="5" t="n">
        <f aca="false">I225+L225</f>
        <v>91.1108137826141</v>
      </c>
      <c r="N225" s="5" t="n">
        <f aca="false">J225+L225</f>
        <v>7727.82141285595</v>
      </c>
      <c r="O225" s="5" t="n">
        <f aca="false">(1.000001018*(1-K225*K225))/(1+K225*COS(RADIANS(N225)))</f>
        <v>1.01631260229832</v>
      </c>
      <c r="P225" s="5" t="n">
        <f aca="false">M225-0.00569-0.00478*SIN(RADIANS(125.04-1934.136*G225))</f>
        <v>91.1003444052731</v>
      </c>
      <c r="Q225" s="5" t="n">
        <f aca="false">23+(26+((21.448-G225*(46.815+G225*(0.00059-G225*0.001813))))/60)/60</f>
        <v>23.4366288384792</v>
      </c>
      <c r="R225" s="5" t="n">
        <f aca="false">Q225+0.00256*COS(RADIANS(125.04-1934.136*G225))</f>
        <v>23.4366701576894</v>
      </c>
      <c r="S225" s="5" t="n">
        <f aca="false">DEGREES(ATAN2(COS(RADIANS(P225)),COS(RADIANS(R225))*SIN(RADIANS(P225))))</f>
        <v>91.1992574154713</v>
      </c>
      <c r="T225" s="5" t="n">
        <f aca="false">DEGREES(ASIN(SIN(RADIANS(R225))*SIN(RADIANS(P225))))</f>
        <v>23.4320900931568</v>
      </c>
      <c r="U225" s="5" t="n">
        <f aca="false">TAN(RADIANS(R225/2))*TAN(RADIANS(R225/2))</f>
        <v>0.0430246319704575</v>
      </c>
      <c r="V225" s="5" t="n">
        <f aca="false">4*DEGREES(U225*SIN(2*RADIANS(I225))-2*K225*SIN(RADIANS(J225))+4*K225*U225*SIN(RADIANS(J225))*COS(2*RADIANS(I225))-0.5*U225*U225*SIN(4*RADIANS(I225))-1.25*K225*K225*SIN(2*RADIANS(J225)))</f>
        <v>-2.02971745628572</v>
      </c>
      <c r="W225" s="5" t="n">
        <f aca="false">DEGREES(ACOS(COS(RADIANS(90.833))/(COS(RADIANS(dados!$B$4))*COS(RADIANS(T225)))-TAN(RADIANS(dados!$B$4))*TAN(RADIANS(T225))))</f>
        <v>76.5717829231897</v>
      </c>
      <c r="X225" s="21" t="n">
        <f aca="false">(720-4*dados!$B$5-V225+dados!$B$6*60)/1440</f>
        <v>0.518715081566865</v>
      </c>
      <c r="Y225" s="21" t="n">
        <f aca="false">X225-W225*4/1440</f>
        <v>0.306015684557998</v>
      </c>
      <c r="Z225" s="21" t="n">
        <f aca="false">X225+W225*4/1440</f>
        <v>0.731414478575718</v>
      </c>
      <c r="AA225" s="24" t="n">
        <f aca="false">8*W225</f>
        <v>612.574263385518</v>
      </c>
      <c r="AB225" s="5" t="n">
        <f aca="false">MOD(E225*1440+V225+4*dados!$B$5-60*dados!$B$6,1440)</f>
        <v>1317.05028254371</v>
      </c>
      <c r="AC225" s="5" t="n">
        <f aca="false">IF(AB225/4&lt;0,AB225/4+180,AB225/4-180)</f>
        <v>149.262570635928</v>
      </c>
      <c r="AD225" s="5" t="n">
        <f aca="false">DEGREES(ACOS(SIN(RADIANS(dados!$B$4))*SIN(RADIANS(T225))+COS(RADIANS(dados!$B$4))*COS(RADIANS(T225))*COS(RADIANS(AC225))))</f>
        <v>151.858238237336</v>
      </c>
      <c r="AE225" s="5" t="n">
        <f aca="false">90-AD225</f>
        <v>-61.8582382373358</v>
      </c>
      <c r="AF225" s="5" t="n">
        <f aca="false">IF(AE225&gt;85,0,IF(AE225&gt;5,58.1/TAN(RADIANS(AE225))-0.07/POWER(TAN(RADIANS(AE225)),3)+0.000086/POWER(TAN(RADIANS(AE225)),5),IF(AE225&gt;-0.575,1735+AE225*(-518.2+AE225*(103.4+AE225*(-12.79+AE225*0.711))),-20.772/TAN(RADIANS(AE225)))))/3600</f>
        <v>0.00308629986127906</v>
      </c>
      <c r="AG225" s="5" t="n">
        <f aca="false">AE225+AF225</f>
        <v>-61.8551519374745</v>
      </c>
      <c r="AH225" s="5" t="n">
        <f aca="false">IF(AC225&gt;0,MOD(DEGREES(ACOS(((SIN(RADIANS(dados!$B$4))*COS(RADIANS(AD225)))-SIN(RADIANS(T225)))/(COS(RADIANS(dados!$B$4))*SIN(RADIANS(AD225)))))+180,360),MOD(540-DEGREES(ACOS(((SIN(RADIANS(dados!$B$4))*COS(RADIANS(AD225)))-SIN(RADIANS(T225)))/(COS(RADIANS(dados!$B$4))*SIN(RADIANS(AD225))))),360))</f>
        <v>263.866473665737</v>
      </c>
      <c r="AI225" s="5" t="n">
        <f aca="false">TAN(RADIANS(AG225))</f>
        <v>-1.86931050673018</v>
      </c>
      <c r="AJ225" s="5" t="n">
        <f aca="false">dados!$B$20/calculos!AI225</f>
        <v>-0.562213766470142</v>
      </c>
      <c r="AK225" s="5" t="n">
        <f aca="false">AJ225*COS(RADIANS(AG225-180))</f>
        <v>0.265197480884096</v>
      </c>
      <c r="AL225" s="5" t="n">
        <f aca="false">ABS(AK225)</f>
        <v>0.265197480884096</v>
      </c>
      <c r="AM225" s="5" t="n">
        <f aca="false">IF((E225&gt;Y225)*AND(E225&lt;Z225),AL225,0)</f>
        <v>0</v>
      </c>
      <c r="AN225" s="21" t="n">
        <f aca="false">E225</f>
        <v>0.933333333333333</v>
      </c>
    </row>
    <row r="226" customFormat="false" ht="15" hidden="false" customHeight="false" outlineLevel="0" collapsed="false">
      <c r="D226" s="20" t="n">
        <f aca="false">dados!$B$7</f>
        <v>44003</v>
      </c>
      <c r="E226" s="21" t="n">
        <f aca="false">E225+0.1/24</f>
        <v>0.9375</v>
      </c>
      <c r="F226" s="22" t="n">
        <f aca="false">D226+2415018.5+E226-dados!$B$6/24</f>
        <v>2459022.5625</v>
      </c>
      <c r="G226" s="23" t="n">
        <f aca="false">(F226-2451545)/36525</f>
        <v>0.204724503764545</v>
      </c>
      <c r="I226" s="5" t="n">
        <f aca="false">MOD(280.46646+G226*(36000.76983 + G226*0.0003032),360)</f>
        <v>90.7062112961012</v>
      </c>
      <c r="J226" s="5" t="n">
        <f aca="false">357.52911+G226*(35999.05029 - 0.0001537*G226)</f>
        <v>7727.41681017325</v>
      </c>
      <c r="K226" s="5" t="n">
        <f aca="false">0.016708634-G226*(0.000042037+0.0000001267*G226)</f>
        <v>0.0167000226857693</v>
      </c>
      <c r="L226" s="5" t="n">
        <f aca="false">SIN(RADIANS(J226))*(1.914602-G226*(0.004817+0.000014*G226))+SIN(RADIANS(2*J226))*(0.019993-0.000101*G226)+SIN(RADIANS(3*J226))*0.000289</f>
        <v>0.408578030036845</v>
      </c>
      <c r="M226" s="5" t="n">
        <f aca="false">I226+L226</f>
        <v>91.114789326138</v>
      </c>
      <c r="N226" s="5" t="n">
        <f aca="false">J226+L226</f>
        <v>7727.82538820329</v>
      </c>
      <c r="O226" s="5" t="n">
        <f aca="false">(1.000001018*(1-K226*K226))/(1+K226*COS(RADIANS(N226)))</f>
        <v>1.01631285480109</v>
      </c>
      <c r="P226" s="5" t="n">
        <f aca="false">M226-0.00569-0.00478*SIN(RADIANS(125.04-1934.136*G226))</f>
        <v>91.1043199490942</v>
      </c>
      <c r="Q226" s="5" t="n">
        <f aca="false">23+(26+((21.448-G226*(46.815+G226*(0.00059-G226*0.001813))))/60)/60</f>
        <v>23.4366288369957</v>
      </c>
      <c r="R226" s="5" t="n">
        <f aca="false">Q226+0.00256*COS(RADIANS(125.04-1934.136*G226))</f>
        <v>23.436670166063</v>
      </c>
      <c r="S226" s="5" t="n">
        <f aca="false">DEGREES(ATAN2(COS(RADIANS(P226)),COS(RADIANS(R226))*SIN(RADIANS(P226))))</f>
        <v>91.203590130778</v>
      </c>
      <c r="T226" s="5" t="n">
        <f aca="false">DEGREES(ASIN(SIN(RADIANS(R226))*SIN(RADIANS(P226))))</f>
        <v>23.4320569478043</v>
      </c>
      <c r="U226" s="5" t="n">
        <f aca="false">TAN(RADIANS(R226/2))*TAN(RADIANS(R226/2))</f>
        <v>0.0430246320020759</v>
      </c>
      <c r="V226" s="5" t="n">
        <f aca="false">4*DEGREES(U226*SIN(2*RADIANS(I226))-2*K226*SIN(RADIANS(J226))+4*K226*U226*SIN(RADIANS(J226))*COS(2*RADIANS(I226))-0.5*U226*U226*SIN(4*RADIANS(I226))-1.25*K226*K226*SIN(2*RADIANS(J226)))</f>
        <v>-2.03061967257445</v>
      </c>
      <c r="W226" s="5" t="n">
        <f aca="false">DEGREES(ACOS(COS(RADIANS(90.833))/(COS(RADIANS(dados!$B$4))*COS(RADIANS(T226)))-TAN(RADIANS(dados!$B$4))*TAN(RADIANS(T226))))</f>
        <v>76.5718060511022</v>
      </c>
      <c r="X226" s="21" t="n">
        <f aca="false">(720-4*dados!$B$5-V226+dados!$B$6*60)/1440</f>
        <v>0.518715708105955</v>
      </c>
      <c r="Y226" s="21" t="n">
        <f aca="false">X226-W226*4/1440</f>
        <v>0.306016246852882</v>
      </c>
      <c r="Z226" s="21" t="n">
        <f aca="false">X226+W226*4/1440</f>
        <v>0.731415169359005</v>
      </c>
      <c r="AA226" s="24" t="n">
        <f aca="false">8*W226</f>
        <v>612.574448408817</v>
      </c>
      <c r="AB226" s="5" t="n">
        <f aca="false">MOD(E226*1440+V226+4*dados!$B$5-60*dados!$B$6,1440)</f>
        <v>1323.04938032742</v>
      </c>
      <c r="AC226" s="5" t="n">
        <f aca="false">IF(AB226/4&lt;0,AB226/4+180,AB226/4-180)</f>
        <v>150.762345081856</v>
      </c>
      <c r="AD226" s="5" t="n">
        <f aca="false">DEGREES(ACOS(SIN(RADIANS(dados!$B$4))*SIN(RADIANS(T226))+COS(RADIANS(dados!$B$4))*COS(RADIANS(T226))*COS(RADIANS(AC226))))</f>
        <v>153.147927513014</v>
      </c>
      <c r="AE226" s="5" t="n">
        <f aca="false">90-AD226</f>
        <v>-63.1479275130143</v>
      </c>
      <c r="AF226" s="5" t="n">
        <f aca="false">IF(AE226&gt;85,0,IF(AE226&gt;5,58.1/TAN(RADIANS(AE226))-0.07/POWER(TAN(RADIANS(AE226)),3)+0.000086/POWER(TAN(RADIANS(AE226)),5),IF(AE226&gt;-0.575,1735+AE226*(-518.2+AE226*(103.4+AE226*(-12.79+AE226*0.711))),-20.772/TAN(RADIANS(AE226)))))/3600</f>
        <v>0.00292122180885013</v>
      </c>
      <c r="AG226" s="5" t="n">
        <f aca="false">AE226+AF226</f>
        <v>-63.1450062912055</v>
      </c>
      <c r="AH226" s="5" t="n">
        <f aca="false">IF(AC226&gt;0,MOD(DEGREES(ACOS(((SIN(RADIANS(dados!$B$4))*COS(RADIANS(AD226)))-SIN(RADIANS(T226)))/(COS(RADIANS(dados!$B$4))*SIN(RADIANS(AD226)))))+180,360),MOD(540-DEGREES(ACOS(((SIN(RADIANS(dados!$B$4))*COS(RADIANS(AD226)))-SIN(RADIANS(T226)))/(COS(RADIANS(dados!$B$4))*SIN(RADIANS(AD226))))),360))</f>
        <v>262.826762458192</v>
      </c>
      <c r="AI226" s="5" t="n">
        <f aca="false">TAN(RADIANS(AG226))</f>
        <v>-1.97495104513864</v>
      </c>
      <c r="AJ226" s="5" t="n">
        <f aca="false">dados!$B$20/calculos!AI226</f>
        <v>-0.53214083623891</v>
      </c>
      <c r="AK226" s="5" t="n">
        <f aca="false">AJ226*COS(RADIANS(AG226-180))</f>
        <v>0.240386138178718</v>
      </c>
      <c r="AL226" s="5" t="n">
        <f aca="false">ABS(AK226)</f>
        <v>0.240386138178718</v>
      </c>
      <c r="AM226" s="5" t="n">
        <f aca="false">IF((E226&gt;Y226)*AND(E226&lt;Z226),AL226,0)</f>
        <v>0</v>
      </c>
      <c r="AN226" s="21" t="n">
        <f aca="false">E226</f>
        <v>0.9375</v>
      </c>
    </row>
    <row r="227" customFormat="false" ht="15" hidden="false" customHeight="false" outlineLevel="0" collapsed="false">
      <c r="D227" s="20" t="n">
        <f aca="false">dados!$B$7</f>
        <v>44003</v>
      </c>
      <c r="E227" s="21" t="n">
        <f aca="false">E226+0.1/24</f>
        <v>0.941666666666667</v>
      </c>
      <c r="F227" s="22" t="n">
        <f aca="false">D227+2415018.5+E227-dados!$B$6/24</f>
        <v>2459022.56666667</v>
      </c>
      <c r="G227" s="23" t="n">
        <f aca="false">(F227-2451545)/36525</f>
        <v>0.204724617841667</v>
      </c>
      <c r="I227" s="5" t="n">
        <f aca="false">MOD(280.46646+G227*(36000.76983 + G227*0.0003032),360)</f>
        <v>90.7103181603306</v>
      </c>
      <c r="J227" s="5" t="n">
        <f aca="false">357.52911+G227*(35999.05029 - 0.0001537*G227)</f>
        <v>7727.4209168413</v>
      </c>
      <c r="K227" s="5" t="n">
        <f aca="false">0.016708634-G227*(0.000042037+0.0000001267*G227)</f>
        <v>0.016700022680968</v>
      </c>
      <c r="L227" s="5" t="n">
        <f aca="false">SIN(RADIANS(J227))*(1.914602-G227*(0.004817+0.000014*G227))+SIN(RADIANS(2*J227))*(0.019993-0.000101*G227)+SIN(RADIANS(3*J227))*0.000289</f>
        <v>0.408446707356854</v>
      </c>
      <c r="M227" s="5" t="n">
        <f aca="false">I227+L227</f>
        <v>91.1187648676875</v>
      </c>
      <c r="N227" s="5" t="n">
        <f aca="false">J227+L227</f>
        <v>7727.82936354866</v>
      </c>
      <c r="O227" s="5" t="n">
        <f aca="false">(1.000001018*(1-K227*K227))/(1+K227*COS(RADIANS(N227)))</f>
        <v>1.01631310722266</v>
      </c>
      <c r="P227" s="5" t="n">
        <f aca="false">M227-0.00569-0.00478*SIN(RADIANS(125.04-1934.136*G227))</f>
        <v>91.1082954909409</v>
      </c>
      <c r="Q227" s="5" t="n">
        <f aca="false">23+(26+((21.448-G227*(46.815+G227*(0.00059-G227*0.001813))))/60)/60</f>
        <v>23.4366288355122</v>
      </c>
      <c r="R227" s="5" t="n">
        <f aca="false">Q227+0.00256*COS(RADIANS(125.04-1934.136*G227))</f>
        <v>23.4366701744365</v>
      </c>
      <c r="S227" s="5" t="n">
        <f aca="false">DEGREES(ATAN2(COS(RADIANS(P227)),COS(RADIANS(R227))*SIN(RADIANS(P227))))</f>
        <v>91.2079228417563</v>
      </c>
      <c r="T227" s="5" t="n">
        <f aca="false">DEGREES(ASIN(SIN(RADIANS(R227))*SIN(RADIANS(P227))))</f>
        <v>23.4320236829232</v>
      </c>
      <c r="U227" s="5" t="n">
        <f aca="false">TAN(RADIANS(R227/2))*TAN(RADIANS(R227/2))</f>
        <v>0.0430246320336944</v>
      </c>
      <c r="V227" s="5" t="n">
        <f aca="false">4*DEGREES(U227*SIN(2*RADIANS(I227))-2*K227*SIN(RADIANS(J227))+4*K227*U227*SIN(RADIANS(J227))*COS(2*RADIANS(I227))-0.5*U227*U227*SIN(4*RADIANS(I227))-1.25*K227*K227*SIN(2*RADIANS(J227)))</f>
        <v>-2.03152187178277</v>
      </c>
      <c r="W227" s="5" t="n">
        <f aca="false">DEGREES(ACOS(COS(RADIANS(90.833))/(COS(RADIANS(dados!$B$4))*COS(RADIANS(T227)))-TAN(RADIANS(dados!$B$4))*TAN(RADIANS(T227))))</f>
        <v>76.5718292624049</v>
      </c>
      <c r="X227" s="21" t="n">
        <f aca="false">(720-4*dados!$B$5-V227+dados!$B$6*60)/1440</f>
        <v>0.518716334633183</v>
      </c>
      <c r="Y227" s="21" t="n">
        <f aca="false">X227-W227*4/1440</f>
        <v>0.306016808904271</v>
      </c>
      <c r="Z227" s="21" t="n">
        <f aca="false">X227+W227*4/1440</f>
        <v>0.731415860362083</v>
      </c>
      <c r="AA227" s="24" t="n">
        <f aca="false">8*W227</f>
        <v>612.574634099239</v>
      </c>
      <c r="AB227" s="5" t="n">
        <f aca="false">MOD(E227*1440+V227+4*dados!$B$5-60*dados!$B$6,1440)</f>
        <v>1329.04847812821</v>
      </c>
      <c r="AC227" s="5" t="n">
        <f aca="false">IF(AB227/4&lt;0,AB227/4+180,AB227/4-180)</f>
        <v>152.262119532054</v>
      </c>
      <c r="AD227" s="5" t="n">
        <f aca="false">DEGREES(ACOS(SIN(RADIANS(dados!$B$4))*SIN(RADIANS(T227))+COS(RADIANS(dados!$B$4))*COS(RADIANS(T227))*COS(RADIANS(AC227))))</f>
        <v>154.434577041092</v>
      </c>
      <c r="AE227" s="5" t="n">
        <f aca="false">90-AD227</f>
        <v>-64.434577041092</v>
      </c>
      <c r="AF227" s="5" t="n">
        <f aca="false">IF(AE227&gt;85,0,IF(AE227&gt;5,58.1/TAN(RADIANS(AE227))-0.07/POWER(TAN(RADIANS(AE227)),3)+0.000086/POWER(TAN(RADIANS(AE227)),5),IF(AE227&gt;-0.575,1735+AE227*(-518.2+AE227*(103.4+AE227*(-12.79+AE227*0.711))),-20.772/TAN(RADIANS(AE227)))))/3600</f>
        <v>0.00276024059590761</v>
      </c>
      <c r="AG227" s="5" t="n">
        <f aca="false">AE227+AF227</f>
        <v>-64.4318168004961</v>
      </c>
      <c r="AH227" s="5" t="n">
        <f aca="false">IF(AC227&gt;0,MOD(DEGREES(ACOS(((SIN(RADIANS(dados!$B$4))*COS(RADIANS(AD227)))-SIN(RADIANS(T227)))/(COS(RADIANS(dados!$B$4))*SIN(RADIANS(AD227)))))+180,360),MOD(540-DEGREES(ACOS(((SIN(RADIANS(dados!$B$4))*COS(RADIANS(AD227)))-SIN(RADIANS(T227)))/(COS(RADIANS(dados!$B$4))*SIN(RADIANS(AD227))))),360))</f>
        <v>261.721472346734</v>
      </c>
      <c r="AI227" s="5" t="n">
        <f aca="false">TAN(RADIANS(AG227))</f>
        <v>-2.09013882135856</v>
      </c>
      <c r="AJ227" s="5" t="n">
        <f aca="false">dados!$B$20/calculos!AI227</f>
        <v>-0.502814497272426</v>
      </c>
      <c r="AK227" s="5" t="n">
        <f aca="false">AJ227*COS(RADIANS(AG227-180))</f>
        <v>0.217007138217228</v>
      </c>
      <c r="AL227" s="5" t="n">
        <f aca="false">ABS(AK227)</f>
        <v>0.217007138217228</v>
      </c>
      <c r="AM227" s="5" t="n">
        <f aca="false">IF((E227&gt;Y227)*AND(E227&lt;Z227),AL227,0)</f>
        <v>0</v>
      </c>
      <c r="AN227" s="21" t="n">
        <f aca="false">E227</f>
        <v>0.941666666666667</v>
      </c>
    </row>
    <row r="228" customFormat="false" ht="15" hidden="false" customHeight="false" outlineLevel="0" collapsed="false">
      <c r="D228" s="20" t="n">
        <f aca="false">dados!$B$7</f>
        <v>44003</v>
      </c>
      <c r="E228" s="21" t="n">
        <f aca="false">E227+0.1/24</f>
        <v>0.945833333333333</v>
      </c>
      <c r="F228" s="22" t="n">
        <f aca="false">D228+2415018.5+E228-dados!$B$6/24</f>
        <v>2459022.57083333</v>
      </c>
      <c r="G228" s="23" t="n">
        <f aca="false">(F228-2451545)/36525</f>
        <v>0.204724731918776</v>
      </c>
      <c r="I228" s="5" t="n">
        <f aca="false">MOD(280.46646+G228*(36000.76983 + G228*0.0003032),360)</f>
        <v>90.7144250241008</v>
      </c>
      <c r="J228" s="5" t="n">
        <f aca="false">357.52911+G228*(35999.05029 - 0.0001537*G228)</f>
        <v>7727.42502350889</v>
      </c>
      <c r="K228" s="5" t="n">
        <f aca="false">0.016708634-G228*(0.000042037+0.0000001267*G228)</f>
        <v>0.0167000226761666</v>
      </c>
      <c r="L228" s="5" t="n">
        <f aca="false">SIN(RADIANS(J228))*(1.914602-G228*(0.004817+0.000014*G228))+SIN(RADIANS(2*J228))*(0.019993-0.000101*G228)+SIN(RADIANS(3*J228))*0.000289</f>
        <v>0.4083153827169</v>
      </c>
      <c r="M228" s="5" t="n">
        <f aca="false">I228+L228</f>
        <v>91.1227404068177</v>
      </c>
      <c r="N228" s="5" t="n">
        <f aca="false">J228+L228</f>
        <v>7727.8333388916</v>
      </c>
      <c r="O228" s="5" t="n">
        <f aca="false">(1.000001018*(1-K228*K228))/(1+K228*COS(RADIANS(N228)))</f>
        <v>1.01631335956301</v>
      </c>
      <c r="P228" s="5" t="n">
        <f aca="false">M228-0.00569-0.00478*SIN(RADIANS(125.04-1934.136*G228))</f>
        <v>91.1122710303684</v>
      </c>
      <c r="Q228" s="5" t="n">
        <f aca="false">23+(26+((21.448-G228*(46.815+G228*(0.00059-G228*0.001813))))/60)/60</f>
        <v>23.4366288340287</v>
      </c>
      <c r="R228" s="5" t="n">
        <f aca="false">Q228+0.00256*COS(RADIANS(125.04-1934.136*G228))</f>
        <v>23.4366701828101</v>
      </c>
      <c r="S228" s="5" t="n">
        <f aca="false">DEGREES(ATAN2(COS(RADIANS(P228)),COS(RADIANS(R228))*SIN(RADIANS(P228))))</f>
        <v>91.2122555479138</v>
      </c>
      <c r="T228" s="5" t="n">
        <f aca="false">DEGREES(ASIN(SIN(RADIANS(R228))*SIN(RADIANS(P228))))</f>
        <v>23.4319902985175</v>
      </c>
      <c r="U228" s="5" t="n">
        <f aca="false">TAN(RADIANS(R228/2))*TAN(RADIANS(R228/2))</f>
        <v>0.0430246320653128</v>
      </c>
      <c r="V228" s="5" t="n">
        <f aca="false">4*DEGREES(U228*SIN(2*RADIANS(I228))-2*K228*SIN(RADIANS(J228))+4*K228*U228*SIN(RADIANS(J228))*COS(2*RADIANS(I228))-0.5*U228*U228*SIN(4*RADIANS(I228))-1.25*K228*K228*SIN(2*RADIANS(J228)))</f>
        <v>-2.03242405378152</v>
      </c>
      <c r="W228" s="5" t="n">
        <f aca="false">DEGREES(ACOS(COS(RADIANS(90.833))/(COS(RADIANS(dados!$B$4))*COS(RADIANS(T228)))-TAN(RADIANS(dados!$B$4))*TAN(RADIANS(T228))))</f>
        <v>76.5718525570948</v>
      </c>
      <c r="X228" s="21" t="n">
        <f aca="false">(720-4*dados!$B$5-V228+dados!$B$6*60)/1440</f>
        <v>0.518716961148459</v>
      </c>
      <c r="Y228" s="21" t="n">
        <f aca="false">X228-W228*4/1440</f>
        <v>0.306017370712083</v>
      </c>
      <c r="Z228" s="21" t="n">
        <f aca="false">X228+W228*4/1440</f>
        <v>0.731416551584826</v>
      </c>
      <c r="AA228" s="24" t="n">
        <f aca="false">8*W228</f>
        <v>612.574820456759</v>
      </c>
      <c r="AB228" s="5" t="n">
        <f aca="false">MOD(E228*1440+V228+4*dados!$B$5-60*dados!$B$6,1440)</f>
        <v>1335.04757594622</v>
      </c>
      <c r="AC228" s="5" t="n">
        <f aca="false">IF(AB228/4&lt;0,AB228/4+180,AB228/4-180)</f>
        <v>153.761893986554</v>
      </c>
      <c r="AD228" s="5" t="n">
        <f aca="false">DEGREES(ACOS(SIN(RADIANS(dados!$B$4))*SIN(RADIANS(T228))+COS(RADIANS(dados!$B$4))*COS(RADIANS(T228))*COS(RADIANS(AC228))))</f>
        <v>155.717490137164</v>
      </c>
      <c r="AE228" s="5" t="n">
        <f aca="false">90-AD228</f>
        <v>-65.7174901371641</v>
      </c>
      <c r="AF228" s="5" t="n">
        <f aca="false">IF(AE228&gt;85,0,IF(AE228&gt;5,58.1/TAN(RADIANS(AE228))-0.07/POWER(TAN(RADIANS(AE228)),3)+0.000086/POWER(TAN(RADIANS(AE228)),5),IF(AE228&gt;-0.575,1735+AE228*(-518.2+AE228*(103.4+AE228*(-12.79+AE228*0.711))),-20.772/TAN(RADIANS(AE228)))))/3600</f>
        <v>0.00260313475239285</v>
      </c>
      <c r="AG228" s="5" t="n">
        <f aca="false">AE228+AF228</f>
        <v>-65.7148870024117</v>
      </c>
      <c r="AH228" s="5" t="n">
        <f aca="false">IF(AC228&gt;0,MOD(DEGREES(ACOS(((SIN(RADIANS(dados!$B$4))*COS(RADIANS(AD228)))-SIN(RADIANS(T228)))/(COS(RADIANS(dados!$B$4))*SIN(RADIANS(AD228)))))+180,360),MOD(540-DEGREES(ACOS(((SIN(RADIANS(dados!$B$4))*COS(RADIANS(AD228)))-SIN(RADIANS(T228)))/(COS(RADIANS(dados!$B$4))*SIN(RADIANS(AD228))))),360))</f>
        <v>260.539969735016</v>
      </c>
      <c r="AI228" s="5" t="n">
        <f aca="false">TAN(RADIANS(AG228))</f>
        <v>-2.2162896966682</v>
      </c>
      <c r="AJ228" s="5" t="n">
        <f aca="false">dados!$B$20/calculos!AI228</f>
        <v>-0.474194371913973</v>
      </c>
      <c r="AK228" s="5" t="n">
        <f aca="false">AJ228*COS(RADIANS(AG228-180))</f>
        <v>0.195025493505292</v>
      </c>
      <c r="AL228" s="5" t="n">
        <f aca="false">ABS(AK228)</f>
        <v>0.195025493505292</v>
      </c>
      <c r="AM228" s="5" t="n">
        <f aca="false">IF((E228&gt;Y228)*AND(E228&lt;Z228),AL228,0)</f>
        <v>0</v>
      </c>
      <c r="AN228" s="21" t="n">
        <f aca="false">E228</f>
        <v>0.945833333333333</v>
      </c>
    </row>
    <row r="229" customFormat="false" ht="15" hidden="false" customHeight="false" outlineLevel="0" collapsed="false">
      <c r="D229" s="20" t="n">
        <f aca="false">dados!$B$7</f>
        <v>44003</v>
      </c>
      <c r="E229" s="21" t="n">
        <f aca="false">E228+0.1/24</f>
        <v>0.95</v>
      </c>
      <c r="F229" s="22" t="n">
        <f aca="false">D229+2415018.5+E229-dados!$B$6/24</f>
        <v>2459022.575</v>
      </c>
      <c r="G229" s="23" t="n">
        <f aca="false">(F229-2451545)/36525</f>
        <v>0.204724845995898</v>
      </c>
      <c r="I229" s="5" t="n">
        <f aca="false">MOD(280.46646+G229*(36000.76983 + G229*0.0003032),360)</f>
        <v>90.7185318883303</v>
      </c>
      <c r="J229" s="5" t="n">
        <f aca="false">357.52911+G229*(35999.05029 - 0.0001537*G229)</f>
        <v>7727.42913017693</v>
      </c>
      <c r="K229" s="5" t="n">
        <f aca="false">0.016708634-G229*(0.000042037+0.0000001267*G229)</f>
        <v>0.0167000226713652</v>
      </c>
      <c r="L229" s="5" t="n">
        <f aca="false">SIN(RADIANS(J229))*(1.914602-G229*(0.004817+0.000014*G229))+SIN(RADIANS(2*J229))*(0.019993-0.000101*G229)+SIN(RADIANS(3*J229))*0.000289</f>
        <v>0.408184056088355</v>
      </c>
      <c r="M229" s="5" t="n">
        <f aca="false">I229+L229</f>
        <v>91.1267159444187</v>
      </c>
      <c r="N229" s="5" t="n">
        <f aca="false">J229+L229</f>
        <v>7727.83731423302</v>
      </c>
      <c r="O229" s="5" t="n">
        <f aca="false">(1.000001018*(1-K229*K229))/(1+K229*COS(RADIANS(N229)))</f>
        <v>1.01631361182219</v>
      </c>
      <c r="P229" s="5" t="n">
        <f aca="false">M229-0.00569-0.00478*SIN(RADIANS(125.04-1934.136*G229))</f>
        <v>91.1162465682666</v>
      </c>
      <c r="Q229" s="5" t="n">
        <f aca="false">23+(26+((21.448-G229*(46.815+G229*(0.00059-G229*0.001813))))/60)/60</f>
        <v>23.4366288325452</v>
      </c>
      <c r="R229" s="5" t="n">
        <f aca="false">Q229+0.00256*COS(RADIANS(125.04-1934.136*G229))</f>
        <v>23.4366701911836</v>
      </c>
      <c r="S229" s="5" t="n">
        <f aca="false">DEGREES(ATAN2(COS(RADIANS(P229)),COS(RADIANS(R229))*SIN(RADIANS(P229))))</f>
        <v>91.2165882502125</v>
      </c>
      <c r="T229" s="5" t="n">
        <f aca="false">DEGREES(ASIN(SIN(RADIANS(R229))*SIN(RADIANS(P229))))</f>
        <v>23.4319567945803</v>
      </c>
      <c r="U229" s="5" t="n">
        <f aca="false">TAN(RADIANS(R229/2))*TAN(RADIANS(R229/2))</f>
        <v>0.0430246320969313</v>
      </c>
      <c r="V229" s="5" t="n">
        <f aca="false">4*DEGREES(U229*SIN(2*RADIANS(I229))-2*K229*SIN(RADIANS(J229))+4*K229*U229*SIN(RADIANS(J229))*COS(2*RADIANS(I229))-0.5*U229*U229*SIN(4*RADIANS(I229))-1.25*K229*K229*SIN(2*RADIANS(J229)))</f>
        <v>-2.03332621874453</v>
      </c>
      <c r="W229" s="5" t="n">
        <f aca="false">DEGREES(ACOS(COS(RADIANS(90.833))/(COS(RADIANS(dados!$B$4))*COS(RADIANS(T229)))-TAN(RADIANS(dados!$B$4))*TAN(RADIANS(T229))))</f>
        <v>76.5718759351768</v>
      </c>
      <c r="X229" s="21" t="n">
        <f aca="false">(720-4*dados!$B$5-V229+dados!$B$6*60)/1440</f>
        <v>0.518717587651906</v>
      </c>
      <c r="Y229" s="21" t="n">
        <f aca="false">X229-W229*4/1440</f>
        <v>0.306017932276412</v>
      </c>
      <c r="Z229" s="21" t="n">
        <f aca="false">X229+W229*4/1440</f>
        <v>0.731417243027396</v>
      </c>
      <c r="AA229" s="24" t="n">
        <f aca="false">8*W229</f>
        <v>612.575007481414</v>
      </c>
      <c r="AB229" s="5" t="n">
        <f aca="false">MOD(E229*1440+V229+4*dados!$B$5-60*dados!$B$6,1440)</f>
        <v>1341.04667378125</v>
      </c>
      <c r="AC229" s="5" t="n">
        <f aca="false">IF(AB229/4&lt;0,AB229/4+180,AB229/4-180)</f>
        <v>155.261668445313</v>
      </c>
      <c r="AD229" s="5" t="n">
        <f aca="false">DEGREES(ACOS(SIN(RADIANS(dados!$B$4))*SIN(RADIANS(T229))+COS(RADIANS(dados!$B$4))*COS(RADIANS(T229))*COS(RADIANS(AC229))))</f>
        <v>156.995830139124</v>
      </c>
      <c r="AE229" s="5" t="n">
        <f aca="false">90-AD229</f>
        <v>-66.9958301391242</v>
      </c>
      <c r="AF229" s="5" t="n">
        <f aca="false">IF(AE229&gt;85,0,IF(AE229&gt;5,58.1/TAN(RADIANS(AE229))-0.07/POWER(TAN(RADIANS(AE229)),3)+0.000086/POWER(TAN(RADIANS(AE229)),5),IF(AE229&gt;-0.575,1735+AE229*(-518.2+AE229*(103.4+AE229*(-12.79+AE229*0.711))),-20.772/TAN(RADIANS(AE229)))))/3600</f>
        <v>0.00244971529489324</v>
      </c>
      <c r="AG229" s="5" t="n">
        <f aca="false">AE229+AF229</f>
        <v>-66.9933804238293</v>
      </c>
      <c r="AH229" s="5" t="n">
        <f aca="false">IF(AC229&gt;0,MOD(DEGREES(ACOS(((SIN(RADIANS(dados!$B$4))*COS(RADIANS(AD229)))-SIN(RADIANS(T229)))/(COS(RADIANS(dados!$B$4))*SIN(RADIANS(AD229)))))+180,360),MOD(540-DEGREES(ACOS(((SIN(RADIANS(dados!$B$4))*COS(RADIANS(AD229)))-SIN(RADIANS(T229)))/(COS(RADIANS(dados!$B$4))*SIN(RADIANS(AD229))))),360))</f>
        <v>259.269387735958</v>
      </c>
      <c r="AI229" s="5" t="n">
        <f aca="false">TAN(RADIANS(AG229))</f>
        <v>-2.35509582330663</v>
      </c>
      <c r="AJ229" s="5" t="n">
        <f aca="false">dados!$B$20/calculos!AI229</f>
        <v>-0.446246004213711</v>
      </c>
      <c r="AK229" s="5" t="n">
        <f aca="false">AJ229*COS(RADIANS(AG229-180))</f>
        <v>0.174409661487195</v>
      </c>
      <c r="AL229" s="5" t="n">
        <f aca="false">ABS(AK229)</f>
        <v>0.174409661487195</v>
      </c>
      <c r="AM229" s="5" t="n">
        <f aca="false">IF((E229&gt;Y229)*AND(E229&lt;Z229),AL229,0)</f>
        <v>0</v>
      </c>
      <c r="AN229" s="21" t="n">
        <f aca="false">E229</f>
        <v>0.95</v>
      </c>
    </row>
    <row r="230" customFormat="false" ht="15" hidden="false" customHeight="false" outlineLevel="0" collapsed="false">
      <c r="D230" s="20" t="n">
        <f aca="false">dados!$B$7</f>
        <v>44003</v>
      </c>
      <c r="E230" s="21" t="n">
        <f aca="false">E229+0.1/24</f>
        <v>0.954166666666667</v>
      </c>
      <c r="F230" s="22" t="n">
        <f aca="false">D230+2415018.5+E230-dados!$B$6/24</f>
        <v>2459022.57916667</v>
      </c>
      <c r="G230" s="23" t="n">
        <f aca="false">(F230-2451545)/36525</f>
        <v>0.204724960073008</v>
      </c>
      <c r="I230" s="5" t="n">
        <f aca="false">MOD(280.46646+G230*(36000.76983 + G230*0.0003032),360)</f>
        <v>90.7226387520996</v>
      </c>
      <c r="J230" s="5" t="n">
        <f aca="false">357.52911+G230*(35999.05029 - 0.0001537*G230)</f>
        <v>7727.43323684452</v>
      </c>
      <c r="K230" s="5" t="n">
        <f aca="false">0.016708634-G230*(0.000042037+0.0000001267*G230)</f>
        <v>0.0167000226665638</v>
      </c>
      <c r="L230" s="5" t="n">
        <f aca="false">SIN(RADIANS(J230))*(1.914602-G230*(0.004817+0.000014*G230))+SIN(RADIANS(2*J230))*(0.019993-0.000101*G230)+SIN(RADIANS(3*J230))*0.000289</f>
        <v>0.408052727501016</v>
      </c>
      <c r="M230" s="5" t="n">
        <f aca="false">I230+L230</f>
        <v>91.1306914796006</v>
      </c>
      <c r="N230" s="5" t="n">
        <f aca="false">J230+L230</f>
        <v>7727.84128957203</v>
      </c>
      <c r="O230" s="5" t="n">
        <f aca="false">(1.000001018*(1-K230*K230))/(1+K230*COS(RADIANS(N230)))</f>
        <v>1.01631386400015</v>
      </c>
      <c r="P230" s="5" t="n">
        <f aca="false">M230-0.00569-0.00478*SIN(RADIANS(125.04-1934.136*G230))</f>
        <v>91.120222103746</v>
      </c>
      <c r="Q230" s="5" t="n">
        <f aca="false">23+(26+((21.448-G230*(46.815+G230*(0.00059-G230*0.001813))))/60)/60</f>
        <v>23.4366288310618</v>
      </c>
      <c r="R230" s="5" t="n">
        <f aca="false">Q230+0.00256*COS(RADIANS(125.04-1934.136*G230))</f>
        <v>23.4366701995572</v>
      </c>
      <c r="S230" s="5" t="n">
        <f aca="false">DEGREES(ATAN2(COS(RADIANS(P230)),COS(RADIANS(R230))*SIN(RADIANS(P230))))</f>
        <v>91.2209209476748</v>
      </c>
      <c r="T230" s="5" t="n">
        <f aca="false">DEGREES(ASIN(SIN(RADIANS(R230))*SIN(RADIANS(P230))))</f>
        <v>23.4319231711195</v>
      </c>
      <c r="U230" s="5" t="n">
        <f aca="false">TAN(RADIANS(R230/2))*TAN(RADIANS(R230/2))</f>
        <v>0.0430246321285497</v>
      </c>
      <c r="V230" s="5" t="n">
        <f aca="false">4*DEGREES(U230*SIN(2*RADIANS(I230))-2*K230*SIN(RADIANS(J230))+4*K230*U230*SIN(RADIANS(J230))*COS(2*RADIANS(I230))-0.5*U230*U230*SIN(4*RADIANS(I230))-1.25*K230*K230*SIN(2*RADIANS(J230)))</f>
        <v>-2.03422836644039</v>
      </c>
      <c r="W230" s="5" t="n">
        <f aca="false">DEGREES(ACOS(COS(RADIANS(90.833))/(COS(RADIANS(dados!$B$4))*COS(RADIANS(T230)))-TAN(RADIANS(dados!$B$4))*TAN(RADIANS(T230))))</f>
        <v>76.571899396645</v>
      </c>
      <c r="X230" s="21" t="n">
        <f aca="false">(720-4*dados!$B$5-V230+dados!$B$6*60)/1440</f>
        <v>0.518718214143361</v>
      </c>
      <c r="Y230" s="21" t="n">
        <f aca="false">X230-W230*4/1440</f>
        <v>0.306018493597118</v>
      </c>
      <c r="Z230" s="21" t="n">
        <f aca="false">X230+W230*4/1440</f>
        <v>0.731417934689595</v>
      </c>
      <c r="AA230" s="24" t="n">
        <f aca="false">8*W230</f>
        <v>612.57519517316</v>
      </c>
      <c r="AB230" s="5" t="n">
        <f aca="false">MOD(E230*1440+V230+4*dados!$B$5-60*dados!$B$6,1440)</f>
        <v>1347.04577163356</v>
      </c>
      <c r="AC230" s="5" t="n">
        <f aca="false">IF(AB230/4&lt;0,AB230/4+180,AB230/4-180)</f>
        <v>156.761442908389</v>
      </c>
      <c r="AD230" s="5" t="n">
        <f aca="false">DEGREES(ACOS(SIN(RADIANS(dados!$B$4))*SIN(RADIANS(T230))+COS(RADIANS(dados!$B$4))*COS(RADIANS(T230))*COS(RADIANS(AC230))))</f>
        <v>158.268580362966</v>
      </c>
      <c r="AE230" s="5" t="n">
        <f aca="false">90-AD230</f>
        <v>-68.2685803629658</v>
      </c>
      <c r="AF230" s="5" t="n">
        <f aca="false">IF(AE230&gt;85,0,IF(AE230&gt;5,58.1/TAN(RADIANS(AE230))-0.07/POWER(TAN(RADIANS(AE230)),3)+0.000086/POWER(TAN(RADIANS(AE230)),5),IF(AE230&gt;-0.575,1735+AE230*(-518.2+AE230*(103.4+AE230*(-12.79+AE230*0.711))),-20.772/TAN(RADIANS(AE230)))))/3600</f>
        <v>0.00229982788836486</v>
      </c>
      <c r="AG230" s="5" t="n">
        <f aca="false">AE230+AF230</f>
        <v>-68.2662805350775</v>
      </c>
      <c r="AH230" s="5" t="n">
        <f aca="false">IF(AC230&gt;0,MOD(DEGREES(ACOS(((SIN(RADIANS(dados!$B$4))*COS(RADIANS(AD230)))-SIN(RADIANS(T230)))/(COS(RADIANS(dados!$B$4))*SIN(RADIANS(AD230)))))+180,360),MOD(540-DEGREES(ACOS(((SIN(RADIANS(dados!$B$4))*COS(RADIANS(AD230)))-SIN(RADIANS(T230)))/(COS(RADIANS(dados!$B$4))*SIN(RADIANS(AD230))))),360))</f>
        <v>257.894023862586</v>
      </c>
      <c r="AI230" s="5" t="n">
        <f aca="false">TAN(RADIANS(AG230))</f>
        <v>-2.50859062635586</v>
      </c>
      <c r="AJ230" s="5" t="n">
        <f aca="false">dados!$B$20/calculos!AI230</f>
        <v>-0.418941253167985</v>
      </c>
      <c r="AK230" s="5" t="n">
        <f aca="false">AJ230*COS(RADIANS(AG230-180))</f>
        <v>0.15513122389476</v>
      </c>
      <c r="AL230" s="5" t="n">
        <f aca="false">ABS(AK230)</f>
        <v>0.15513122389476</v>
      </c>
      <c r="AM230" s="5" t="n">
        <f aca="false">IF((E230&gt;Y230)*AND(E230&lt;Z230),AL230,0)</f>
        <v>0</v>
      </c>
      <c r="AN230" s="21" t="n">
        <f aca="false">E230</f>
        <v>0.954166666666667</v>
      </c>
    </row>
    <row r="231" customFormat="false" ht="15" hidden="false" customHeight="false" outlineLevel="0" collapsed="false">
      <c r="D231" s="20" t="n">
        <f aca="false">dados!$B$7</f>
        <v>44003</v>
      </c>
      <c r="E231" s="21" t="n">
        <f aca="false">E230+0.1/24</f>
        <v>0.958333333333333</v>
      </c>
      <c r="F231" s="22" t="n">
        <f aca="false">D231+2415018.5+E231-dados!$B$6/24</f>
        <v>2459022.58333333</v>
      </c>
      <c r="G231" s="23" t="n">
        <f aca="false">(F231-2451545)/36525</f>
        <v>0.20472507415013</v>
      </c>
      <c r="I231" s="5" t="n">
        <f aca="false">MOD(280.46646+G231*(36000.76983 + G231*0.0003032),360)</f>
        <v>90.7267456163281</v>
      </c>
      <c r="J231" s="5" t="n">
        <f aca="false">357.52911+G231*(35999.05029 - 0.0001537*G231)</f>
        <v>7727.43734351257</v>
      </c>
      <c r="K231" s="5" t="n">
        <f aca="false">0.016708634-G231*(0.000042037+0.0000001267*G231)</f>
        <v>0.0167000226617625</v>
      </c>
      <c r="L231" s="5" t="n">
        <f aca="false">SIN(RADIANS(J231))*(1.914602-G231*(0.004817+0.000014*G231))+SIN(RADIANS(2*J231))*(0.019993-0.000101*G231)+SIN(RADIANS(3*J231))*0.000289</f>
        <v>0.407921396926359</v>
      </c>
      <c r="M231" s="5" t="n">
        <f aca="false">I231+L231</f>
        <v>91.1346670132545</v>
      </c>
      <c r="N231" s="5" t="n">
        <f aca="false">J231+L231</f>
        <v>7727.8452649095</v>
      </c>
      <c r="O231" s="5" t="n">
        <f aca="false">(1.000001018*(1-K231*K231))/(1+K231*COS(RADIANS(N231)))</f>
        <v>1.01631411609694</v>
      </c>
      <c r="P231" s="5" t="n">
        <f aca="false">M231-0.00569-0.00478*SIN(RADIANS(125.04-1934.136*G231))</f>
        <v>91.1241976376974</v>
      </c>
      <c r="Q231" s="5" t="n">
        <f aca="false">23+(26+((21.448-G231*(46.815+G231*(0.00059-G231*0.001813))))/60)/60</f>
        <v>23.4366288295783</v>
      </c>
      <c r="R231" s="5" t="n">
        <f aca="false">Q231+0.00256*COS(RADIANS(125.04-1934.136*G231))</f>
        <v>23.4366702079307</v>
      </c>
      <c r="S231" s="5" t="n">
        <f aca="false">DEGREES(ATAN2(COS(RADIANS(P231)),COS(RADIANS(R231))*SIN(RADIANS(P231))))</f>
        <v>91.2252536412642</v>
      </c>
      <c r="T231" s="5" t="n">
        <f aca="false">DEGREES(ASIN(SIN(RADIANS(R231))*SIN(RADIANS(P231))))</f>
        <v>23.431889428128</v>
      </c>
      <c r="U231" s="5" t="n">
        <f aca="false">TAN(RADIANS(R231/2))*TAN(RADIANS(R231/2))</f>
        <v>0.0430246321601681</v>
      </c>
      <c r="V231" s="5" t="n">
        <f aca="false">4*DEGREES(U231*SIN(2*RADIANS(I231))-2*K231*SIN(RADIANS(J231))+4*K231*U231*SIN(RADIANS(J231))*COS(2*RADIANS(I231))-0.5*U231*U231*SIN(4*RADIANS(I231))-1.25*K231*K231*SIN(2*RADIANS(J231)))</f>
        <v>-2.03513049704372</v>
      </c>
      <c r="W231" s="5" t="n">
        <f aca="false">DEGREES(ACOS(COS(RADIANS(90.833))/(COS(RADIANS(dados!$B$4))*COS(RADIANS(T231)))-TAN(RADIANS(dados!$B$4))*TAN(RADIANS(T231))))</f>
        <v>76.5719229415043</v>
      </c>
      <c r="X231" s="21" t="n">
        <f aca="false">(720-4*dados!$B$5-V231+dados!$B$6*60)/1440</f>
        <v>0.518718840622947</v>
      </c>
      <c r="Y231" s="21" t="n">
        <f aca="false">X231-W231*4/1440</f>
        <v>0.306019054674317</v>
      </c>
      <c r="Z231" s="21" t="n">
        <f aca="false">X231+W231*4/1440</f>
        <v>0.731418626571562</v>
      </c>
      <c r="AA231" s="24" t="n">
        <f aca="false">8*W231</f>
        <v>612.575383532035</v>
      </c>
      <c r="AB231" s="5" t="n">
        <f aca="false">MOD(E231*1440+V231+4*dados!$B$5-60*dados!$B$6,1440)</f>
        <v>1353.04486950295</v>
      </c>
      <c r="AC231" s="5" t="n">
        <f aca="false">IF(AB231/4&lt;0,AB231/4+180,AB231/4-180)</f>
        <v>158.261217375738</v>
      </c>
      <c r="AD231" s="5" t="n">
        <f aca="false">DEGREES(ACOS(SIN(RADIANS(dados!$B$4))*SIN(RADIANS(T231))+COS(RADIANS(dados!$B$4))*COS(RADIANS(T231))*COS(RADIANS(AC231))))</f>
        <v>159.534490098842</v>
      </c>
      <c r="AE231" s="5" t="n">
        <f aca="false">90-AD231</f>
        <v>-69.5344900988418</v>
      </c>
      <c r="AF231" s="5" t="n">
        <f aca="false">IF(AE231&gt;85,0,IF(AE231&gt;5,58.1/TAN(RADIANS(AE231))-0.07/POWER(TAN(RADIANS(AE231)),3)+0.000086/POWER(TAN(RADIANS(AE231)),5),IF(AE231&gt;-0.575,1735+AE231*(-518.2+AE231*(103.4+AE231*(-12.79+AE231*0.711))),-20.772/TAN(RADIANS(AE231)))))/3600</f>
        <v>0.00215335661068045</v>
      </c>
      <c r="AG231" s="5" t="n">
        <f aca="false">AE231+AF231</f>
        <v>-69.5323367422312</v>
      </c>
      <c r="AH231" s="5" t="n">
        <f aca="false">IF(AC231&gt;0,MOD(DEGREES(ACOS(((SIN(RADIANS(dados!$B$4))*COS(RADIANS(AD231)))-SIN(RADIANS(T231)))/(COS(RADIANS(dados!$B$4))*SIN(RADIANS(AD231)))))+180,360),MOD(540-DEGREES(ACOS(((SIN(RADIANS(dados!$B$4))*COS(RADIANS(AD231)))-SIN(RADIANS(T231)))/(COS(RADIANS(dados!$B$4))*SIN(RADIANS(AD231))))),360))</f>
        <v>256.394542643076</v>
      </c>
      <c r="AI231" s="5" t="n">
        <f aca="false">TAN(RADIANS(AG231))</f>
        <v>-2.67923020152353</v>
      </c>
      <c r="AJ231" s="5" t="n">
        <f aca="false">dados!$B$20/calculos!AI231</f>
        <v>-0.39225897800546</v>
      </c>
      <c r="AK231" s="5" t="n">
        <f aca="false">AJ231*COS(RADIANS(AG231-180))</f>
        <v>0.137164603218755</v>
      </c>
      <c r="AL231" s="5" t="n">
        <f aca="false">ABS(AK231)</f>
        <v>0.137164603218755</v>
      </c>
      <c r="AM231" s="5" t="n">
        <f aca="false">IF((E231&gt;Y231)*AND(E231&lt;Z231),AL231,0)</f>
        <v>0</v>
      </c>
      <c r="AN231" s="21" t="n">
        <f aca="false">E231</f>
        <v>0.958333333333333</v>
      </c>
    </row>
    <row r="232" customFormat="false" ht="15" hidden="false" customHeight="false" outlineLevel="0" collapsed="false">
      <c r="D232" s="20" t="n">
        <f aca="false">dados!$B$7</f>
        <v>44003</v>
      </c>
      <c r="E232" s="21" t="n">
        <f aca="false">E231+0.1/24</f>
        <v>0.9625</v>
      </c>
      <c r="F232" s="22" t="n">
        <f aca="false">D232+2415018.5+E232-dados!$B$6/24</f>
        <v>2459022.5875</v>
      </c>
      <c r="G232" s="23" t="n">
        <f aca="false">(F232-2451545)/36525</f>
        <v>0.204725188227239</v>
      </c>
      <c r="I232" s="5" t="n">
        <f aca="false">MOD(280.46646+G232*(36000.76983 + G232*0.0003032),360)</f>
        <v>90.7308524800992</v>
      </c>
      <c r="J232" s="5" t="n">
        <f aca="false">357.52911+G232*(35999.05029 - 0.0001537*G232)</f>
        <v>7727.44145018016</v>
      </c>
      <c r="K232" s="5" t="n">
        <f aca="false">0.016708634-G232*(0.000042037+0.0000001267*G232)</f>
        <v>0.0167000226569611</v>
      </c>
      <c r="L232" s="5" t="n">
        <f aca="false">SIN(RADIANS(J232))*(1.914602-G232*(0.004817+0.000014*G232))+SIN(RADIANS(2*J232))*(0.019993-0.000101*G232)+SIN(RADIANS(3*J232))*0.000289</f>
        <v>0.407790064394182</v>
      </c>
      <c r="M232" s="5" t="n">
        <f aca="false">I232+L232</f>
        <v>91.1386425444934</v>
      </c>
      <c r="N232" s="5" t="n">
        <f aca="false">J232+L232</f>
        <v>7727.84924024455</v>
      </c>
      <c r="O232" s="5" t="n">
        <f aca="false">(1.000001018*(1-K232*K232))/(1+K232*COS(RADIANS(N232)))</f>
        <v>1.0163143681125</v>
      </c>
      <c r="P232" s="5" t="n">
        <f aca="false">M232-0.00569-0.00478*SIN(RADIANS(125.04-1934.136*G232))</f>
        <v>91.1281731692338</v>
      </c>
      <c r="Q232" s="5" t="n">
        <f aca="false">23+(26+((21.448-G232*(46.815+G232*(0.00059-G232*0.001813))))/60)/60</f>
        <v>23.4366288280948</v>
      </c>
      <c r="R232" s="5" t="n">
        <f aca="false">Q232+0.00256*COS(RADIANS(125.04-1934.136*G232))</f>
        <v>23.4366702163043</v>
      </c>
      <c r="S232" s="5" t="n">
        <f aca="false">DEGREES(ATAN2(COS(RADIANS(P232)),COS(RADIANS(R232))*SIN(RADIANS(P232))))</f>
        <v>91.2295863300059</v>
      </c>
      <c r="T232" s="5" t="n">
        <f aca="false">DEGREES(ASIN(SIN(RADIANS(R232))*SIN(RADIANS(P232))))</f>
        <v>23.4318555656137</v>
      </c>
      <c r="U232" s="5" t="n">
        <f aca="false">TAN(RADIANS(R232/2))*TAN(RADIANS(R232/2))</f>
        <v>0.0430246321917865</v>
      </c>
      <c r="V232" s="5" t="n">
        <f aca="false">4*DEGREES(U232*SIN(2*RADIANS(I232))-2*K232*SIN(RADIANS(J232))+4*K232*U232*SIN(RADIANS(J232))*COS(2*RADIANS(I232))-0.5*U232*U232*SIN(4*RADIANS(I232))-1.25*K232*K232*SIN(2*RADIANS(J232)))</f>
        <v>-2.03603261032405</v>
      </c>
      <c r="W232" s="5" t="n">
        <f aca="false">DEGREES(ACOS(COS(RADIANS(90.833))/(COS(RADIANS(dados!$B$4))*COS(RADIANS(T232)))-TAN(RADIANS(dados!$B$4))*TAN(RADIANS(T232))))</f>
        <v>76.5719465697491</v>
      </c>
      <c r="X232" s="21" t="n">
        <f aca="false">(720-4*dados!$B$5-V232+dados!$B$6*60)/1440</f>
        <v>0.518719467090503</v>
      </c>
      <c r="Y232" s="21" t="n">
        <f aca="false">X232-W232*4/1440</f>
        <v>0.306019615507859</v>
      </c>
      <c r="Z232" s="21" t="n">
        <f aca="false">X232+W232*4/1440</f>
        <v>0.731419318673137</v>
      </c>
      <c r="AA232" s="24" t="n">
        <f aca="false">8*W232</f>
        <v>612.575572557993</v>
      </c>
      <c r="AB232" s="5" t="n">
        <f aca="false">MOD(E232*1440+V232+4*dados!$B$5-60*dados!$B$6,1440)</f>
        <v>1359.04396738967</v>
      </c>
      <c r="AC232" s="5" t="n">
        <f aca="false">IF(AB232/4&lt;0,AB232/4+180,AB232/4-180)</f>
        <v>159.760991847418</v>
      </c>
      <c r="AD232" s="5" t="n">
        <f aca="false">DEGREES(ACOS(SIN(RADIANS(dados!$B$4))*SIN(RADIANS(T232))+COS(RADIANS(dados!$B$4))*COS(RADIANS(T232))*COS(RADIANS(AC232))))</f>
        <v>160.79200085437</v>
      </c>
      <c r="AE232" s="5" t="n">
        <f aca="false">90-AD232</f>
        <v>-70.7920008543699</v>
      </c>
      <c r="AF232" s="5" t="n">
        <f aca="false">IF(AE232&gt;85,0,IF(AE232&gt;5,58.1/TAN(RADIANS(AE232))-0.07/POWER(TAN(RADIANS(AE232)),3)+0.000086/POWER(TAN(RADIANS(AE232)),5),IF(AE232&gt;-0.575,1735+AE232*(-518.2+AE232*(103.4+AE232*(-12.79+AE232*0.711))),-20.772/TAN(RADIANS(AE232)))))/3600</f>
        <v>0.00201022988098568</v>
      </c>
      <c r="AG232" s="5" t="n">
        <f aca="false">AE232+AF232</f>
        <v>-70.7899906244889</v>
      </c>
      <c r="AH232" s="5" t="n">
        <f aca="false">IF(AC232&gt;0,MOD(DEGREES(ACOS(((SIN(RADIANS(dados!$B$4))*COS(RADIANS(AD232)))-SIN(RADIANS(T232)))/(COS(RADIANS(dados!$B$4))*SIN(RADIANS(AD232)))))+180,360),MOD(540-DEGREES(ACOS(((SIN(RADIANS(dados!$B$4))*COS(RADIANS(AD232)))-SIN(RADIANS(T232)))/(COS(RADIANS(dados!$B$4))*SIN(RADIANS(AD232))))),360))</f>
        <v>254.746911147276</v>
      </c>
      <c r="AI232" s="5" t="n">
        <f aca="false">TAN(RADIANS(AG232))</f>
        <v>-2.86999438237601</v>
      </c>
      <c r="AJ232" s="5" t="n">
        <f aca="false">dados!$B$20/calculos!AI232</f>
        <v>-0.366186117695786</v>
      </c>
      <c r="AK232" s="5" t="n">
        <f aca="false">AJ232*COS(RADIANS(AG232-180))</f>
        <v>0.120486811900997</v>
      </c>
      <c r="AL232" s="5" t="n">
        <f aca="false">ABS(AK232)</f>
        <v>0.120486811900997</v>
      </c>
      <c r="AM232" s="5" t="n">
        <f aca="false">IF((E232&gt;Y232)*AND(E232&lt;Z232),AL232,0)</f>
        <v>0</v>
      </c>
      <c r="AN232" s="21" t="n">
        <f aca="false">E232</f>
        <v>0.9625</v>
      </c>
    </row>
    <row r="233" customFormat="false" ht="15" hidden="false" customHeight="false" outlineLevel="0" collapsed="false">
      <c r="D233" s="20" t="n">
        <f aca="false">dados!$B$7</f>
        <v>44003</v>
      </c>
      <c r="E233" s="21" t="n">
        <f aca="false">E232+0.1/24</f>
        <v>0.966666666666667</v>
      </c>
      <c r="F233" s="22" t="n">
        <f aca="false">D233+2415018.5+E233-dados!$B$6/24</f>
        <v>2459022.59166667</v>
      </c>
      <c r="G233" s="23" t="n">
        <f aca="false">(F233-2451545)/36525</f>
        <v>0.204725302304361</v>
      </c>
      <c r="I233" s="5" t="n">
        <f aca="false">MOD(280.46646+G233*(36000.76983 + G233*0.0003032),360)</f>
        <v>90.7349593443287</v>
      </c>
      <c r="J233" s="5" t="n">
        <f aca="false">357.52911+G233*(35999.05029 - 0.0001537*G233)</f>
        <v>7727.44555684821</v>
      </c>
      <c r="K233" s="5" t="n">
        <f aca="false">0.016708634-G233*(0.000042037+0.0000001267*G233)</f>
        <v>0.0167000226521597</v>
      </c>
      <c r="L233" s="5" t="n">
        <f aca="false">SIN(RADIANS(J233))*(1.914602-G233*(0.004817+0.000014*G233))+SIN(RADIANS(2*J233))*(0.019993-0.000101*G233)+SIN(RADIANS(3*J233))*0.000289</f>
        <v>0.407658729875856</v>
      </c>
      <c r="M233" s="5" t="n">
        <f aca="false">I233+L233</f>
        <v>91.1426180742045</v>
      </c>
      <c r="N233" s="5" t="n">
        <f aca="false">J233+L233</f>
        <v>7727.85321557808</v>
      </c>
      <c r="O233" s="5" t="n">
        <f aca="false">(1.000001018*(1-K233*K233))/(1+K233*COS(RADIANS(N233)))</f>
        <v>1.01631462004689</v>
      </c>
      <c r="P233" s="5" t="n">
        <f aca="false">M233-0.00569-0.00478*SIN(RADIANS(125.04-1934.136*G233))</f>
        <v>91.1321486992426</v>
      </c>
      <c r="Q233" s="5" t="n">
        <f aca="false">23+(26+((21.448-G233*(46.815+G233*(0.00059-G233*0.001813))))/60)/60</f>
        <v>23.4366288266113</v>
      </c>
      <c r="R233" s="5" t="n">
        <f aca="false">Q233+0.00256*COS(RADIANS(125.04-1934.136*G233))</f>
        <v>23.4366702246778</v>
      </c>
      <c r="S233" s="5" t="n">
        <f aca="false">DEGREES(ATAN2(COS(RADIANS(P233)),COS(RADIANS(R233))*SIN(RADIANS(P233))))</f>
        <v>91.2339190148593</v>
      </c>
      <c r="T233" s="5" t="n">
        <f aca="false">DEGREES(ASIN(SIN(RADIANS(R233))*SIN(RADIANS(P233))))</f>
        <v>23.4318215835695</v>
      </c>
      <c r="U233" s="5" t="n">
        <f aca="false">TAN(RADIANS(R233/2))*TAN(RADIANS(R233/2))</f>
        <v>0.043024632223405</v>
      </c>
      <c r="V233" s="5" t="n">
        <f aca="false">4*DEGREES(U233*SIN(2*RADIANS(I233))-2*K233*SIN(RADIANS(J233))+4*K233*U233*SIN(RADIANS(J233))*COS(2*RADIANS(I233))-0.5*U233*U233*SIN(4*RADIANS(I233))-1.25*K233*K233*SIN(2*RADIANS(J233)))</f>
        <v>-2.03693470645427</v>
      </c>
      <c r="W233" s="5" t="n">
        <f aca="false">DEGREES(ACOS(COS(RADIANS(90.833))/(COS(RADIANS(dados!$B$4))*COS(RADIANS(T233)))-TAN(RADIANS(dados!$B$4))*TAN(RADIANS(T233))))</f>
        <v>76.571970281384</v>
      </c>
      <c r="X233" s="21" t="n">
        <f aca="false">(720-4*dados!$B$5-V233+dados!$B$6*60)/1440</f>
        <v>0.518720093546149</v>
      </c>
      <c r="Y233" s="21" t="n">
        <f aca="false">X233-W233*4/1440</f>
        <v>0.306020176097859</v>
      </c>
      <c r="Z233" s="21" t="n">
        <f aca="false">X233+W233*4/1440</f>
        <v>0.731420010994433</v>
      </c>
      <c r="AA233" s="24" t="n">
        <f aca="false">8*W233</f>
        <v>612.575762251072</v>
      </c>
      <c r="AB233" s="5" t="n">
        <f aca="false">MOD(E233*1440+V233+4*dados!$B$5-60*dados!$B$6,1440)</f>
        <v>1365.04306529354</v>
      </c>
      <c r="AC233" s="5" t="n">
        <f aca="false">IF(AB233/4&lt;0,AB233/4+180,AB233/4-180)</f>
        <v>161.260766323386</v>
      </c>
      <c r="AD233" s="5" t="n">
        <f aca="false">DEGREES(ACOS(SIN(RADIANS(dados!$B$4))*SIN(RADIANS(T233))+COS(RADIANS(dados!$B$4))*COS(RADIANS(T233))*COS(RADIANS(AC233))))</f>
        <v>162.039144292431</v>
      </c>
      <c r="AE233" s="5" t="n">
        <f aca="false">90-AD233</f>
        <v>-72.0391442924314</v>
      </c>
      <c r="AF233" s="5" t="n">
        <f aca="false">IF(AE233&gt;85,0,IF(AE233&gt;5,58.1/TAN(RADIANS(AE233))-0.07/POWER(TAN(RADIANS(AE233)),3)+0.000086/POWER(TAN(RADIANS(AE233)),5),IF(AE233&gt;-0.575,1735+AE233*(-518.2+AE233*(103.4+AE233*(-12.79+AE233*0.711))),-20.772/TAN(RADIANS(AE233)))))/3600</f>
        <v>0.00187042939555751</v>
      </c>
      <c r="AG233" s="5" t="n">
        <f aca="false">AE233+AF233</f>
        <v>-72.0372738630359</v>
      </c>
      <c r="AH233" s="5" t="n">
        <f aca="false">IF(AC233&gt;0,MOD(DEGREES(ACOS(((SIN(RADIANS(dados!$B$4))*COS(RADIANS(AD233)))-SIN(RADIANS(T233)))/(COS(RADIANS(dados!$B$4))*SIN(RADIANS(AD233)))))+180,360),MOD(540-DEGREES(ACOS(((SIN(RADIANS(dados!$B$4))*COS(RADIANS(AD233)))-SIN(RADIANS(T233)))/(COS(RADIANS(dados!$B$4))*SIN(RADIANS(AD233))))),360))</f>
        <v>252.920967457461</v>
      </c>
      <c r="AI233" s="5" t="n">
        <f aca="false">TAN(RADIANS(AG233))</f>
        <v>-3.08450987093605</v>
      </c>
      <c r="AJ233" s="5" t="n">
        <f aca="false">dados!$B$20/calculos!AI233</f>
        <v>-0.34071931835707</v>
      </c>
      <c r="AK233" s="5" t="n">
        <f aca="false">AJ233*COS(RADIANS(AG233-180))</f>
        <v>0.105077230502401</v>
      </c>
      <c r="AL233" s="5" t="n">
        <f aca="false">ABS(AK233)</f>
        <v>0.105077230502401</v>
      </c>
      <c r="AM233" s="5" t="n">
        <f aca="false">IF((E233&gt;Y233)*AND(E233&lt;Z233),AL233,0)</f>
        <v>0</v>
      </c>
      <c r="AN233" s="21" t="n">
        <f aca="false">E233</f>
        <v>0.966666666666667</v>
      </c>
    </row>
    <row r="234" customFormat="false" ht="15" hidden="false" customHeight="false" outlineLevel="0" collapsed="false">
      <c r="D234" s="20" t="n">
        <f aca="false">dados!$B$7</f>
        <v>44003</v>
      </c>
      <c r="E234" s="21" t="n">
        <f aca="false">E233+0.1/24</f>
        <v>0.970833333333333</v>
      </c>
      <c r="F234" s="22" t="n">
        <f aca="false">D234+2415018.5+E234-dados!$B$6/24</f>
        <v>2459022.59583333</v>
      </c>
      <c r="G234" s="23" t="n">
        <f aca="false">(F234-2451545)/36525</f>
        <v>0.204725416381471</v>
      </c>
      <c r="I234" s="5" t="n">
        <f aca="false">MOD(280.46646+G234*(36000.76983 + G234*0.0003032),360)</f>
        <v>90.7390662080979</v>
      </c>
      <c r="J234" s="5" t="n">
        <f aca="false">357.52911+G234*(35999.05029 - 0.0001537*G234)</f>
        <v>7727.4496635158</v>
      </c>
      <c r="K234" s="5" t="n">
        <f aca="false">0.016708634-G234*(0.000042037+0.0000001267*G234)</f>
        <v>0.0167000226473583</v>
      </c>
      <c r="L234" s="5" t="n">
        <f aca="false">SIN(RADIANS(J234))*(1.914602-G234*(0.004817+0.000014*G234))+SIN(RADIANS(2*J234))*(0.019993-0.000101*G234)+SIN(RADIANS(3*J234))*0.000289</f>
        <v>0.407527393401441</v>
      </c>
      <c r="M234" s="5" t="n">
        <f aca="false">I234+L234</f>
        <v>91.1465936014994</v>
      </c>
      <c r="N234" s="5" t="n">
        <f aca="false">J234+L234</f>
        <v>7727.8571909092</v>
      </c>
      <c r="O234" s="5" t="n">
        <f aca="false">(1.000001018*(1-K234*K234))/(1+K234*COS(RADIANS(N234)))</f>
        <v>1.01631487190005</v>
      </c>
      <c r="P234" s="5" t="n">
        <f aca="false">M234-0.00569-0.00478*SIN(RADIANS(125.04-1934.136*G234))</f>
        <v>91.1361242268352</v>
      </c>
      <c r="Q234" s="5" t="n">
        <f aca="false">23+(26+((21.448-G234*(46.815+G234*(0.00059-G234*0.001813))))/60)/60</f>
        <v>23.4366288251279</v>
      </c>
      <c r="R234" s="5" t="n">
        <f aca="false">Q234+0.00256*COS(RADIANS(125.04-1934.136*G234))</f>
        <v>23.4366702330514</v>
      </c>
      <c r="S234" s="5" t="n">
        <f aca="false">DEGREES(ATAN2(COS(RADIANS(P234)),COS(RADIANS(R234))*SIN(RADIANS(P234))))</f>
        <v>91.238251694848</v>
      </c>
      <c r="T234" s="5" t="n">
        <f aca="false">DEGREES(ASIN(SIN(RADIANS(R234))*SIN(RADIANS(P234))))</f>
        <v>23.4317874820034</v>
      </c>
      <c r="U234" s="5" t="n">
        <f aca="false">TAN(RADIANS(R234/2))*TAN(RADIANS(R234/2))</f>
        <v>0.0430246322550234</v>
      </c>
      <c r="V234" s="5" t="n">
        <f aca="false">4*DEGREES(U234*SIN(2*RADIANS(I234))-2*K234*SIN(RADIANS(J234))+4*K234*U234*SIN(RADIANS(J234))*COS(2*RADIANS(I234))-0.5*U234*U234*SIN(4*RADIANS(I234))-1.25*K234*K234*SIN(2*RADIANS(J234)))</f>
        <v>-2.03783678520442</v>
      </c>
      <c r="W234" s="5" t="n">
        <f aca="false">DEGREES(ACOS(COS(RADIANS(90.833))/(COS(RADIANS(dados!$B$4))*COS(RADIANS(T234)))-TAN(RADIANS(dados!$B$4))*TAN(RADIANS(T234))))</f>
        <v>76.5719940764035</v>
      </c>
      <c r="X234" s="21" t="n">
        <f aca="false">(720-4*dados!$B$5-V234+dados!$B$6*60)/1440</f>
        <v>0.518720719989725</v>
      </c>
      <c r="Y234" s="21" t="n">
        <f aca="false">X234-W234*4/1440</f>
        <v>0.306020736444155</v>
      </c>
      <c r="Z234" s="21" t="n">
        <f aca="false">X234+W234*4/1440</f>
        <v>0.731420703535289</v>
      </c>
      <c r="AA234" s="24" t="n">
        <f aca="false">8*W234</f>
        <v>612.575952611228</v>
      </c>
      <c r="AB234" s="5" t="n">
        <f aca="false">MOD(E234*1440+V234+4*dados!$B$5-60*dados!$B$6,1440)</f>
        <v>1371.04216321479</v>
      </c>
      <c r="AC234" s="5" t="n">
        <f aca="false">IF(AB234/4&lt;0,AB234/4+180,AB234/4-180)</f>
        <v>162.760540803698</v>
      </c>
      <c r="AD234" s="5" t="n">
        <f aca="false">DEGREES(ACOS(SIN(RADIANS(dados!$B$4))*SIN(RADIANS(T234))+COS(RADIANS(dados!$B$4))*COS(RADIANS(T234))*COS(RADIANS(AC234))))</f>
        <v>163.273399113777</v>
      </c>
      <c r="AE234" s="5" t="n">
        <f aca="false">90-AD234</f>
        <v>-73.2733991137775</v>
      </c>
      <c r="AF234" s="5" t="n">
        <f aca="false">IF(AE234&gt;85,0,IF(AE234&gt;5,58.1/TAN(RADIANS(AE234))-0.07/POWER(TAN(RADIANS(AE234)),3)+0.000086/POWER(TAN(RADIANS(AE234)),5),IF(AE234&gt;-0.575,1735+AE234*(-518.2+AE234*(103.4+AE234*(-12.79+AE234*0.711))),-20.772/TAN(RADIANS(AE234)))))/3600</f>
        <v>0.00173400334258163</v>
      </c>
      <c r="AG234" s="5" t="n">
        <f aca="false">AE234+AF234</f>
        <v>-73.2716651104349</v>
      </c>
      <c r="AH234" s="5" t="n">
        <f aca="false">IF(AC234&gt;0,MOD(DEGREES(ACOS(((SIN(RADIANS(dados!$B$4))*COS(RADIANS(AD234)))-SIN(RADIANS(T234)))/(COS(RADIANS(dados!$B$4))*SIN(RADIANS(AD234)))))+180,360),MOD(540-DEGREES(ACOS(((SIN(RADIANS(dados!$B$4))*COS(RADIANS(AD234)))-SIN(RADIANS(T234)))/(COS(RADIANS(dados!$B$4))*SIN(RADIANS(AD234))))),360))</f>
        <v>250.87848496932</v>
      </c>
      <c r="AI234" s="5" t="n">
        <f aca="false">TAN(RADIANS(AG234))</f>
        <v>-3.32719457535115</v>
      </c>
      <c r="AJ234" s="5" t="n">
        <f aca="false">dados!$B$20/calculos!AI234</f>
        <v>-0.315867340154</v>
      </c>
      <c r="AK234" s="5" t="n">
        <f aca="false">AJ234*COS(RADIANS(AG234-180))</f>
        <v>0.0909174116192352</v>
      </c>
      <c r="AL234" s="5" t="n">
        <f aca="false">ABS(AK234)</f>
        <v>0.0909174116192352</v>
      </c>
      <c r="AM234" s="5" t="n">
        <f aca="false">IF((E234&gt;Y234)*AND(E234&lt;Z234),AL234,0)</f>
        <v>0</v>
      </c>
      <c r="AN234" s="21" t="n">
        <f aca="false">E234</f>
        <v>0.970833333333333</v>
      </c>
    </row>
    <row r="235" customFormat="false" ht="15" hidden="false" customHeight="false" outlineLevel="0" collapsed="false">
      <c r="D235" s="20" t="n">
        <f aca="false">dados!$B$7</f>
        <v>44003</v>
      </c>
      <c r="E235" s="21" t="n">
        <f aca="false">E234+0.1/24</f>
        <v>0.975</v>
      </c>
      <c r="F235" s="22" t="n">
        <f aca="false">D235+2415018.5+E235-dados!$B$6/24</f>
        <v>2459022.6</v>
      </c>
      <c r="G235" s="23" t="n">
        <f aca="false">(F235-2451545)/36525</f>
        <v>0.204725530458593</v>
      </c>
      <c r="I235" s="5" t="n">
        <f aca="false">MOD(280.46646+G235*(36000.76983 + G235*0.0003032),360)</f>
        <v>90.7431730723274</v>
      </c>
      <c r="J235" s="5" t="n">
        <f aca="false">357.52911+G235*(35999.05029 - 0.0001537*G235)</f>
        <v>7727.45377018384</v>
      </c>
      <c r="K235" s="5" t="n">
        <f aca="false">0.016708634-G235*(0.000042037+0.0000001267*G235)</f>
        <v>0.0167000226425569</v>
      </c>
      <c r="L235" s="5" t="n">
        <f aca="false">SIN(RADIANS(J235))*(1.914602-G235*(0.004817+0.000014*G235))+SIN(RADIANS(2*J235))*(0.019993-0.000101*G235)+SIN(RADIANS(3*J235))*0.000289</f>
        <v>0.407396054942149</v>
      </c>
      <c r="M235" s="5" t="n">
        <f aca="false">I235+L235</f>
        <v>91.1505691272696</v>
      </c>
      <c r="N235" s="5" t="n">
        <f aca="false">J235+L235</f>
        <v>7727.86116623879</v>
      </c>
      <c r="O235" s="5" t="n">
        <f aca="false">(1.000001018*(1-K235*K235))/(1+K235*COS(RADIANS(N235)))</f>
        <v>1.01631512367204</v>
      </c>
      <c r="P235" s="5" t="n">
        <f aca="false">M235-0.00569-0.00478*SIN(RADIANS(125.04-1934.136*G235))</f>
        <v>91.1400997529031</v>
      </c>
      <c r="Q235" s="5" t="n">
        <f aca="false">23+(26+((21.448-G235*(46.815+G235*(0.00059-G235*0.001813))))/60)/60</f>
        <v>23.4366288236444</v>
      </c>
      <c r="R235" s="5" t="n">
        <f aca="false">Q235+0.00256*COS(RADIANS(125.04-1934.136*G235))</f>
        <v>23.436670241425</v>
      </c>
      <c r="S235" s="5" t="n">
        <f aca="false">DEGREES(ATAN2(COS(RADIANS(P235)),COS(RADIANS(R235))*SIN(RADIANS(P235))))</f>
        <v>91.242584370936</v>
      </c>
      <c r="T235" s="5" t="n">
        <f aca="false">DEGREES(ASIN(SIN(RADIANS(R235))*SIN(RADIANS(P235))))</f>
        <v>23.4317532609083</v>
      </c>
      <c r="U235" s="5" t="n">
        <f aca="false">TAN(RADIANS(R235/2))*TAN(RADIANS(R235/2))</f>
        <v>0.0430246322866418</v>
      </c>
      <c r="V235" s="5" t="n">
        <f aca="false">4*DEGREES(U235*SIN(2*RADIANS(I235))-2*K235*SIN(RADIANS(J235))+4*K235*U235*SIN(RADIANS(J235))*COS(2*RADIANS(I235))-0.5*U235*U235*SIN(4*RADIANS(I235))-1.25*K235*K235*SIN(2*RADIANS(J235)))</f>
        <v>-2.0387388467483</v>
      </c>
      <c r="W235" s="5" t="n">
        <f aca="false">DEGREES(ACOS(COS(RADIANS(90.833))/(COS(RADIANS(dados!$B$4))*COS(RADIANS(T235)))-TAN(RADIANS(dados!$B$4))*TAN(RADIANS(T235))))</f>
        <v>76.5720179548123</v>
      </c>
      <c r="X235" s="21" t="n">
        <f aca="false">(720-4*dados!$B$5-V235+dados!$B$6*60)/1440</f>
        <v>0.518721346421353</v>
      </c>
      <c r="Y235" s="21" t="n">
        <f aca="false">X235-W235*4/1440</f>
        <v>0.306021296546863</v>
      </c>
      <c r="Z235" s="21" t="n">
        <f aca="false">X235+W235*4/1440</f>
        <v>0.731421396295822</v>
      </c>
      <c r="AA235" s="24" t="n">
        <f aca="false">8*W235</f>
        <v>612.576143638499</v>
      </c>
      <c r="AB235" s="5" t="n">
        <f aca="false">MOD(E235*1440+V235+4*dados!$B$5-60*dados!$B$6,1440)</f>
        <v>1377.04126115325</v>
      </c>
      <c r="AC235" s="5" t="n">
        <f aca="false">IF(AB235/4&lt;0,AB235/4+180,AB235/4-180)</f>
        <v>164.260315288312</v>
      </c>
      <c r="AD235" s="5" t="n">
        <f aca="false">DEGREES(ACOS(SIN(RADIANS(dados!$B$4))*SIN(RADIANS(T235))+COS(RADIANS(dados!$B$4))*COS(RADIANS(T235))*COS(RADIANS(AC235))))</f>
        <v>164.491487736679</v>
      </c>
      <c r="AE235" s="5" t="n">
        <f aca="false">90-AD235</f>
        <v>-74.491487736679</v>
      </c>
      <c r="AF235" s="5" t="n">
        <f aca="false">IF(AE235&gt;85,0,IF(AE235&gt;5,58.1/TAN(RADIANS(AE235))-0.07/POWER(TAN(RADIANS(AE235)),3)+0.000086/POWER(TAN(RADIANS(AE235)),5),IF(AE235&gt;-0.575,1735+AE235*(-518.2+AE235*(103.4+AE235*(-12.79+AE235*0.711))),-20.772/TAN(RADIANS(AE235)))))/3600</f>
        <v>0.00160108581773514</v>
      </c>
      <c r="AG235" s="5" t="n">
        <f aca="false">AE235+AF235</f>
        <v>-74.4898866508612</v>
      </c>
      <c r="AH235" s="5" t="n">
        <f aca="false">IF(AC235&gt;0,MOD(DEGREES(ACOS(((SIN(RADIANS(dados!$B$4))*COS(RADIANS(AD235)))-SIN(RADIANS(T235)))/(COS(RADIANS(dados!$B$4))*SIN(RADIANS(AD235)))))+180,360),MOD(540-DEGREES(ACOS(((SIN(RADIANS(dados!$B$4))*COS(RADIANS(AD235)))-SIN(RADIANS(T235)))/(COS(RADIANS(dados!$B$4))*SIN(RADIANS(AD235))))),360))</f>
        <v>248.570549902722</v>
      </c>
      <c r="AI235" s="5" t="n">
        <f aca="false">TAN(RADIANS(AG235))</f>
        <v>-3.60341350057171</v>
      </c>
      <c r="AJ235" s="5" t="n">
        <f aca="false">dados!$B$20/calculos!AI235</f>
        <v>-0.291654593769003</v>
      </c>
      <c r="AK235" s="5" t="n">
        <f aca="false">AJ235*COS(RADIANS(AG235-180))</f>
        <v>0.0779909067987116</v>
      </c>
      <c r="AL235" s="5" t="n">
        <f aca="false">ABS(AK235)</f>
        <v>0.0779909067987116</v>
      </c>
      <c r="AM235" s="5" t="n">
        <f aca="false">IF((E235&gt;Y235)*AND(E235&lt;Z235),AL235,0)</f>
        <v>0</v>
      </c>
      <c r="AN235" s="21" t="n">
        <f aca="false">E235</f>
        <v>0.975</v>
      </c>
    </row>
    <row r="236" customFormat="false" ht="15" hidden="false" customHeight="false" outlineLevel="0" collapsed="false">
      <c r="D236" s="20" t="n">
        <f aca="false">dados!$B$7</f>
        <v>44003</v>
      </c>
      <c r="E236" s="21" t="n">
        <f aca="false">E235+0.1/24</f>
        <v>0.979166666666667</v>
      </c>
      <c r="F236" s="22" t="n">
        <f aca="false">D236+2415018.5+E236-dados!$B$6/24</f>
        <v>2459022.60416667</v>
      </c>
      <c r="G236" s="23" t="n">
        <f aca="false">(F236-2451545)/36525</f>
        <v>0.204725644535702</v>
      </c>
      <c r="I236" s="5" t="n">
        <f aca="false">MOD(280.46646+G236*(36000.76983 + G236*0.0003032),360)</f>
        <v>90.7472799360976</v>
      </c>
      <c r="J236" s="5" t="n">
        <f aca="false">357.52911+G236*(35999.05029 - 0.0001537*G236)</f>
        <v>7727.45787685143</v>
      </c>
      <c r="K236" s="5" t="n">
        <f aca="false">0.016708634-G236*(0.000042037+0.0000001267*G236)</f>
        <v>0.0167000226377556</v>
      </c>
      <c r="L236" s="5" t="n">
        <f aca="false">SIN(RADIANS(J236))*(1.914602-G236*(0.004817+0.000014*G236))+SIN(RADIANS(2*J236))*(0.019993-0.000101*G236)+SIN(RADIANS(3*J236))*0.000289</f>
        <v>0.407264714528042</v>
      </c>
      <c r="M236" s="5" t="n">
        <f aca="false">I236+L236</f>
        <v>91.1545446506256</v>
      </c>
      <c r="N236" s="5" t="n">
        <f aca="false">J236+L236</f>
        <v>7727.86514156596</v>
      </c>
      <c r="O236" s="5" t="n">
        <f aca="false">(1.000001018*(1-K236*K236))/(1+K236*COS(RADIANS(N236)))</f>
        <v>1.01631537536279</v>
      </c>
      <c r="P236" s="5" t="n">
        <f aca="false">M236-0.00569-0.00478*SIN(RADIANS(125.04-1934.136*G236))</f>
        <v>91.144075276557</v>
      </c>
      <c r="Q236" s="5" t="n">
        <f aca="false">23+(26+((21.448-G236*(46.815+G236*(0.00059-G236*0.001813))))/60)/60</f>
        <v>23.4366288221609</v>
      </c>
      <c r="R236" s="5" t="n">
        <f aca="false">Q236+0.00256*COS(RADIANS(125.04-1934.136*G236))</f>
        <v>23.4366702497985</v>
      </c>
      <c r="S236" s="5" t="n">
        <f aca="false">DEGREES(ATAN2(COS(RADIANS(P236)),COS(RADIANS(R236))*SIN(RADIANS(P236))))</f>
        <v>91.2469170421461</v>
      </c>
      <c r="T236" s="5" t="n">
        <f aca="false">DEGREES(ASIN(SIN(RADIANS(R236))*SIN(RADIANS(P236))))</f>
        <v>23.4317189202922</v>
      </c>
      <c r="U236" s="5" t="n">
        <f aca="false">TAN(RADIANS(R236/2))*TAN(RADIANS(R236/2))</f>
        <v>0.0430246323182602</v>
      </c>
      <c r="V236" s="5" t="n">
        <f aca="false">4*DEGREES(U236*SIN(2*RADIANS(I236))-2*K236*SIN(RADIANS(J236))+4*K236*U236*SIN(RADIANS(J236))*COS(2*RADIANS(I236))-0.5*U236*U236*SIN(4*RADIANS(I236))-1.25*K236*K236*SIN(2*RADIANS(J236)))</f>
        <v>-2.03964089085563</v>
      </c>
      <c r="W236" s="5" t="n">
        <f aca="false">DEGREES(ACOS(COS(RADIANS(90.833))/(COS(RADIANS(dados!$B$4))*COS(RADIANS(T236)))-TAN(RADIANS(dados!$B$4))*TAN(RADIANS(T236))))</f>
        <v>76.5720419166047</v>
      </c>
      <c r="X236" s="21" t="n">
        <f aca="false">(720-4*dados!$B$5-V236+dados!$B$6*60)/1440</f>
        <v>0.518721972840872</v>
      </c>
      <c r="Y236" s="21" t="n">
        <f aca="false">X236-W236*4/1440</f>
        <v>0.306021856405857</v>
      </c>
      <c r="Z236" s="21" t="n">
        <f aca="false">X236+W236*4/1440</f>
        <v>0.73142208927588</v>
      </c>
      <c r="AA236" s="24" t="n">
        <f aca="false">8*W236</f>
        <v>612.576335332838</v>
      </c>
      <c r="AB236" s="5" t="n">
        <f aca="false">MOD(E236*1440+V236+4*dados!$B$5-60*dados!$B$6,1440)</f>
        <v>1383.04035910914</v>
      </c>
      <c r="AC236" s="5" t="n">
        <f aca="false">IF(AB236/4&lt;0,AB236/4+180,AB236/4-180)</f>
        <v>165.760089777285</v>
      </c>
      <c r="AD236" s="5" t="n">
        <f aca="false">DEGREES(ACOS(SIN(RADIANS(dados!$B$4))*SIN(RADIANS(T236))+COS(RADIANS(dados!$B$4))*COS(RADIANS(T236))*COS(RADIANS(AC236))))</f>
        <v>165.689083969105</v>
      </c>
      <c r="AE236" s="5" t="n">
        <f aca="false">90-AD236</f>
        <v>-75.6890839691047</v>
      </c>
      <c r="AF236" s="5" t="n">
        <f aca="false">IF(AE236&gt;85,0,IF(AE236&gt;5,58.1/TAN(RADIANS(AE236))-0.07/POWER(TAN(RADIANS(AE236)),3)+0.000086/POWER(TAN(RADIANS(AE236)),5),IF(AE236&gt;-0.575,1735+AE236*(-518.2+AE236*(103.4+AE236*(-12.79+AE236*0.711))),-20.772/TAN(RADIANS(AE236)))))/3600</f>
        <v>0.00147192534327523</v>
      </c>
      <c r="AG236" s="5" t="n">
        <f aca="false">AE236+AF236</f>
        <v>-75.6876120437614</v>
      </c>
      <c r="AH236" s="5" t="n">
        <f aca="false">IF(AC236&gt;0,MOD(DEGREES(ACOS(((SIN(RADIANS(dados!$B$4))*COS(RADIANS(AD236)))-SIN(RADIANS(T236)))/(COS(RADIANS(dados!$B$4))*SIN(RADIANS(AD236)))))+180,360),MOD(540-DEGREES(ACOS(((SIN(RADIANS(dados!$B$4))*COS(RADIANS(AD236)))-SIN(RADIANS(T236)))/(COS(RADIANS(dados!$B$4))*SIN(RADIANS(AD236))))),360))</f>
        <v>245.934024478047</v>
      </c>
      <c r="AI236" s="5" t="n">
        <f aca="false">TAN(RADIANS(AG236))</f>
        <v>-3.91961535568063</v>
      </c>
      <c r="AJ236" s="5" t="n">
        <f aca="false">dados!$B$20/calculos!AI236</f>
        <v>-0.268126335194564</v>
      </c>
      <c r="AK236" s="5" t="n">
        <f aca="false">AJ236*COS(RADIANS(AG236-180))</f>
        <v>0.0662831140792104</v>
      </c>
      <c r="AL236" s="5" t="n">
        <f aca="false">ABS(AK236)</f>
        <v>0.0662831140792104</v>
      </c>
      <c r="AM236" s="5" t="n">
        <f aca="false">IF((E236&gt;Y236)*AND(E236&lt;Z236),AL236,0)</f>
        <v>0</v>
      </c>
      <c r="AN236" s="21" t="n">
        <f aca="false">E236</f>
        <v>0.979166666666667</v>
      </c>
    </row>
    <row r="237" customFormat="false" ht="15" hidden="false" customHeight="false" outlineLevel="0" collapsed="false">
      <c r="D237" s="20" t="n">
        <f aca="false">dados!$B$7</f>
        <v>44003</v>
      </c>
      <c r="E237" s="21" t="n">
        <f aca="false">E236+0.1/24</f>
        <v>0.983333333333333</v>
      </c>
      <c r="F237" s="22" t="n">
        <f aca="false">D237+2415018.5+E237-dados!$B$6/24</f>
        <v>2459022.60833333</v>
      </c>
      <c r="G237" s="23" t="n">
        <f aca="false">(F237-2451545)/36525</f>
        <v>0.204725758612824</v>
      </c>
      <c r="I237" s="5" t="n">
        <f aca="false">MOD(280.46646+G237*(36000.76983 + G237*0.0003032),360)</f>
        <v>90.7513868003271</v>
      </c>
      <c r="J237" s="5" t="n">
        <f aca="false">357.52911+G237*(35999.05029 - 0.0001537*G237)</f>
        <v>7727.46198351948</v>
      </c>
      <c r="K237" s="5" t="n">
        <f aca="false">0.016708634-G237*(0.000042037+0.0000001267*G237)</f>
        <v>0.0167000226329542</v>
      </c>
      <c r="L237" s="5" t="n">
        <f aca="false">SIN(RADIANS(J237))*(1.914602-G237*(0.004817+0.000014*G237))+SIN(RADIANS(2*J237))*(0.019993-0.000101*G237)+SIN(RADIANS(3*J237))*0.000289</f>
        <v>0.407133372130227</v>
      </c>
      <c r="M237" s="5" t="n">
        <f aca="false">I237+L237</f>
        <v>91.1585201724573</v>
      </c>
      <c r="N237" s="5" t="n">
        <f aca="false">J237+L237</f>
        <v>7727.86911689161</v>
      </c>
      <c r="O237" s="5" t="n">
        <f aca="false">(1.000001018*(1-K237*K237))/(1+K237*COS(RADIANS(N237)))</f>
        <v>1.01631562697237</v>
      </c>
      <c r="P237" s="5" t="n">
        <f aca="false">M237-0.00569-0.00478*SIN(RADIANS(125.04-1934.136*G237))</f>
        <v>91.1480507986866</v>
      </c>
      <c r="Q237" s="5" t="n">
        <f aca="false">23+(26+((21.448-G237*(46.815+G237*(0.00059-G237*0.001813))))/60)/60</f>
        <v>23.4366288206774</v>
      </c>
      <c r="R237" s="5" t="n">
        <f aca="false">Q237+0.00256*COS(RADIANS(125.04-1934.136*G237))</f>
        <v>23.4366702581721</v>
      </c>
      <c r="S237" s="5" t="n">
        <f aca="false">DEGREES(ATAN2(COS(RADIANS(P237)),COS(RADIANS(R237))*SIN(RADIANS(P237))))</f>
        <v>91.2512497094401</v>
      </c>
      <c r="T237" s="5" t="n">
        <f aca="false">DEGREES(ASIN(SIN(RADIANS(R237))*SIN(RADIANS(P237))))</f>
        <v>23.4316844601479</v>
      </c>
      <c r="U237" s="5" t="n">
        <f aca="false">TAN(RADIANS(R237/2))*TAN(RADIANS(R237/2))</f>
        <v>0.0430246323498787</v>
      </c>
      <c r="V237" s="5" t="n">
        <f aca="false">4*DEGREES(U237*SIN(2*RADIANS(I237))-2*K237*SIN(RADIANS(J237))+4*K237*U237*SIN(RADIANS(J237))*COS(2*RADIANS(I237))-0.5*U237*U237*SIN(4*RADIANS(I237))-1.25*K237*K237*SIN(2*RADIANS(J237)))</f>
        <v>-2.04054291769911</v>
      </c>
      <c r="W237" s="5" t="n">
        <f aca="false">DEGREES(ACOS(COS(RADIANS(90.833))/(COS(RADIANS(dados!$B$4))*COS(RADIANS(T237)))-TAN(RADIANS(dados!$B$4))*TAN(RADIANS(T237))))</f>
        <v>76.5720659617856</v>
      </c>
      <c r="X237" s="21" t="n">
        <f aca="false">(720-4*dados!$B$5-V237+dados!$B$6*60)/1440</f>
        <v>0.518722599248402</v>
      </c>
      <c r="Y237" s="21" t="n">
        <f aca="false">X237-W237*4/1440</f>
        <v>0.306022416021215</v>
      </c>
      <c r="Z237" s="21" t="n">
        <f aca="false">X237+W237*4/1440</f>
        <v>0.731422782475579</v>
      </c>
      <c r="AA237" s="24" t="n">
        <f aca="false">8*W237</f>
        <v>612.576527694285</v>
      </c>
      <c r="AB237" s="5" t="n">
        <f aca="false">MOD(E237*1440+V237+4*dados!$B$5-60*dados!$B$6,1440)</f>
        <v>1389.0394570823</v>
      </c>
      <c r="AC237" s="5" t="n">
        <f aca="false">IF(AB237/4&lt;0,AB237/4+180,AB237/4-180)</f>
        <v>167.259864270574</v>
      </c>
      <c r="AD237" s="5" t="n">
        <f aca="false">DEGREES(ACOS(SIN(RADIANS(dados!$B$4))*SIN(RADIANS(T237))+COS(RADIANS(dados!$B$4))*COS(RADIANS(T237))*COS(RADIANS(AC237))))</f>
        <v>166.860388698703</v>
      </c>
      <c r="AE237" s="5" t="n">
        <f aca="false">90-AD237</f>
        <v>-76.8603886987031</v>
      </c>
      <c r="AF237" s="5" t="n">
        <f aca="false">IF(AE237&gt;85,0,IF(AE237&gt;5,58.1/TAN(RADIANS(AE237))-0.07/POWER(TAN(RADIANS(AE237)),3)+0.000086/POWER(TAN(RADIANS(AE237)),5),IF(AE237&gt;-0.575,1735+AE237*(-518.2+AE237*(103.4+AE237*(-12.79+AE237*0.711))),-20.772/TAN(RADIANS(AE237)))))/3600</f>
        <v>0.00134692683300562</v>
      </c>
      <c r="AG237" s="5" t="n">
        <f aca="false">AE237+AF237</f>
        <v>-76.8590417718701</v>
      </c>
      <c r="AH237" s="5" t="n">
        <f aca="false">IF(AC237&gt;0,MOD(DEGREES(ACOS(((SIN(RADIANS(dados!$B$4))*COS(RADIANS(AD237)))-SIN(RADIANS(T237)))/(COS(RADIANS(dados!$B$4))*SIN(RADIANS(AD237)))))+180,360),MOD(540-DEGREES(ACOS(((SIN(RADIANS(dados!$B$4))*COS(RADIANS(AD237)))-SIN(RADIANS(T237)))/(COS(RADIANS(dados!$B$4))*SIN(RADIANS(AD237))))),360))</f>
        <v>242.886856229583</v>
      </c>
      <c r="AI237" s="5" t="n">
        <f aca="false">TAN(RADIANS(AG237))</f>
        <v>-4.28337099360612</v>
      </c>
      <c r="AJ237" s="5" t="n">
        <f aca="false">dados!$B$20/calculos!AI237</f>
        <v>-0.245356309845625</v>
      </c>
      <c r="AK237" s="5" t="n">
        <f aca="false">AJ237*COS(RADIANS(AG237-180))</f>
        <v>0.0557811441355771</v>
      </c>
      <c r="AL237" s="5" t="n">
        <f aca="false">ABS(AK237)</f>
        <v>0.0557811441355771</v>
      </c>
      <c r="AM237" s="5" t="n">
        <f aca="false">IF((E237&gt;Y237)*AND(E237&lt;Z237),AL237,0)</f>
        <v>0</v>
      </c>
      <c r="AN237" s="21" t="n">
        <f aca="false">E237</f>
        <v>0.983333333333333</v>
      </c>
    </row>
    <row r="238" customFormat="false" ht="15" hidden="false" customHeight="false" outlineLevel="0" collapsed="false">
      <c r="D238" s="20" t="n">
        <f aca="false">dados!$B$7</f>
        <v>44003</v>
      </c>
      <c r="E238" s="21" t="n">
        <f aca="false">E237+0.1/24</f>
        <v>0.9875</v>
      </c>
      <c r="F238" s="22" t="n">
        <f aca="false">D238+2415018.5+E238-dados!$B$6/24</f>
        <v>2459022.6125</v>
      </c>
      <c r="G238" s="23" t="n">
        <f aca="false">(F238-2451545)/36525</f>
        <v>0.204725872689933</v>
      </c>
      <c r="I238" s="5" t="n">
        <f aca="false">MOD(280.46646+G238*(36000.76983 + G238*0.0003032),360)</f>
        <v>90.7554936640963</v>
      </c>
      <c r="J238" s="5" t="n">
        <f aca="false">357.52911+G238*(35999.05029 - 0.0001537*G238)</f>
        <v>7727.46609018707</v>
      </c>
      <c r="K238" s="5" t="n">
        <f aca="false">0.016708634-G238*(0.000042037+0.0000001267*G238)</f>
        <v>0.0167000226281528</v>
      </c>
      <c r="L238" s="5" t="n">
        <f aca="false">SIN(RADIANS(J238))*(1.914602-G238*(0.004817+0.000014*G238))+SIN(RADIANS(2*J238))*(0.019993-0.000101*G238)+SIN(RADIANS(3*J238))*0.000289</f>
        <v>0.407002027778819</v>
      </c>
      <c r="M238" s="5" t="n">
        <f aca="false">I238+L238</f>
        <v>91.1624956918751</v>
      </c>
      <c r="N238" s="5" t="n">
        <f aca="false">J238+L238</f>
        <v>7727.87309221485</v>
      </c>
      <c r="O238" s="5" t="n">
        <f aca="false">(1.000001018*(1-K238*K238))/(1+K238*COS(RADIANS(N238)))</f>
        <v>1.01631587850071</v>
      </c>
      <c r="P238" s="5" t="n">
        <f aca="false">M238-0.00569-0.00478*SIN(RADIANS(125.04-1934.136*G238))</f>
        <v>91.1520263184025</v>
      </c>
      <c r="Q238" s="5" t="n">
        <f aca="false">23+(26+((21.448-G238*(46.815+G238*(0.00059-G238*0.001813))))/60)/60</f>
        <v>23.4366288191939</v>
      </c>
      <c r="R238" s="5" t="n">
        <f aca="false">Q238+0.00256*COS(RADIANS(125.04-1934.136*G238))</f>
        <v>23.4366702665456</v>
      </c>
      <c r="S238" s="5" t="n">
        <f aca="false">DEGREES(ATAN2(COS(RADIANS(P238)),COS(RADIANS(R238))*SIN(RADIANS(P238))))</f>
        <v>91.2555823718409</v>
      </c>
      <c r="T238" s="5" t="n">
        <f aca="false">DEGREES(ASIN(SIN(RADIANS(R238))*SIN(RADIANS(P238))))</f>
        <v>23.4316498804835</v>
      </c>
      <c r="U238" s="5" t="n">
        <f aca="false">TAN(RADIANS(R238/2))*TAN(RADIANS(R238/2))</f>
        <v>0.0430246323814971</v>
      </c>
      <c r="V238" s="5" t="n">
        <f aca="false">4*DEGREES(U238*SIN(2*RADIANS(I238))-2*K238*SIN(RADIANS(J238))+4*K238*U238*SIN(RADIANS(J238))*COS(2*RADIANS(I238))-0.5*U238*U238*SIN(4*RADIANS(I238))-1.25*K238*K238*SIN(2*RADIANS(J238)))</f>
        <v>-2.04144492704869</v>
      </c>
      <c r="W238" s="5" t="n">
        <f aca="false">DEGREES(ACOS(COS(RADIANS(90.833))/(COS(RADIANS(dados!$B$4))*COS(RADIANS(T238)))-TAN(RADIANS(dados!$B$4))*TAN(RADIANS(T238))))</f>
        <v>76.5720900903491</v>
      </c>
      <c r="X238" s="21" t="n">
        <f aca="false">(720-4*dados!$B$5-V238+dados!$B$6*60)/1440</f>
        <v>0.518723225643784</v>
      </c>
      <c r="Y238" s="21" t="n">
        <f aca="false">X238-W238*4/1440</f>
        <v>0.306022975392813</v>
      </c>
      <c r="Z238" s="21" t="n">
        <f aca="false">X238+W238*4/1440</f>
        <v>0.731423475894745</v>
      </c>
      <c r="AA238" s="24" t="n">
        <f aca="false">8*W238</f>
        <v>612.576720722793</v>
      </c>
      <c r="AB238" s="5" t="n">
        <f aca="false">MOD(E238*1440+V238+4*dados!$B$5-60*dados!$B$6,1440)</f>
        <v>1395.03855507295</v>
      </c>
      <c r="AC238" s="5" t="n">
        <f aca="false">IF(AB238/4&lt;0,AB238/4+180,AB238/4-180)</f>
        <v>168.759638768237</v>
      </c>
      <c r="AD238" s="5" t="n">
        <f aca="false">DEGREES(ACOS(SIN(RADIANS(dados!$B$4))*SIN(RADIANS(T238))+COS(RADIANS(dados!$B$4))*COS(RADIANS(T238))*COS(RADIANS(AC238))))</f>
        <v>167.997511298963</v>
      </c>
      <c r="AE238" s="5" t="n">
        <f aca="false">90-AD238</f>
        <v>-77.997511298963</v>
      </c>
      <c r="AF238" s="5" t="n">
        <f aca="false">IF(AE238&gt;85,0,IF(AE238&gt;5,58.1/TAN(RADIANS(AE238))-0.07/POWER(TAN(RADIANS(AE238)),3)+0.000086/POWER(TAN(RADIANS(AE238)),5),IF(AE238&gt;-0.575,1735+AE238*(-518.2+AE238*(103.4+AE238*(-12.79+AE238*0.711))),-20.772/TAN(RADIANS(AE238)))))/3600</f>
        <v>0.00122671331248188</v>
      </c>
      <c r="AG238" s="5" t="n">
        <f aca="false">AE238+AF238</f>
        <v>-77.9962845856505</v>
      </c>
      <c r="AH238" s="5" t="n">
        <f aca="false">IF(AC238&gt;0,MOD(DEGREES(ACOS(((SIN(RADIANS(dados!$B$4))*COS(RADIANS(AD238)))-SIN(RADIANS(T238)))/(COS(RADIANS(dados!$B$4))*SIN(RADIANS(AD238)))))+180,360),MOD(540-DEGREES(ACOS(((SIN(RADIANS(dados!$B$4))*COS(RADIANS(AD238)))-SIN(RADIANS(T238)))/(COS(RADIANS(dados!$B$4))*SIN(RADIANS(AD238))))),360))</f>
        <v>239.322109048438</v>
      </c>
      <c r="AI238" s="5" t="n">
        <f aca="false">TAN(RADIANS(AG238))</f>
        <v>-4.70313044422746</v>
      </c>
      <c r="AJ238" s="5" t="n">
        <f aca="false">dados!$B$20/calculos!AI238</f>
        <v>-0.223457995297771</v>
      </c>
      <c r="AK238" s="5" t="n">
        <f aca="false">AJ238*COS(RADIANS(AG238-180))</f>
        <v>0.046473703286168</v>
      </c>
      <c r="AL238" s="5" t="n">
        <f aca="false">ABS(AK238)</f>
        <v>0.046473703286168</v>
      </c>
      <c r="AM238" s="5" t="n">
        <f aca="false">IF((E238&gt;Y238)*AND(E238&lt;Z238),AL238,0)</f>
        <v>0</v>
      </c>
      <c r="AN238" s="21" t="n">
        <f aca="false">E238</f>
        <v>0.9875</v>
      </c>
    </row>
    <row r="239" customFormat="false" ht="15" hidden="false" customHeight="false" outlineLevel="0" collapsed="false">
      <c r="D239" s="20" t="n">
        <f aca="false">dados!$B$7</f>
        <v>44003</v>
      </c>
      <c r="E239" s="21" t="n">
        <f aca="false">E238+0.1/24</f>
        <v>0.991666666666667</v>
      </c>
      <c r="F239" s="22" t="n">
        <f aca="false">D239+2415018.5+E239-dados!$B$6/24</f>
        <v>2459022.61666667</v>
      </c>
      <c r="G239" s="23" t="n">
        <f aca="false">(F239-2451545)/36525</f>
        <v>0.204725986767055</v>
      </c>
      <c r="I239" s="5" t="n">
        <f aca="false">MOD(280.46646+G239*(36000.76983 + G239*0.0003032),360)</f>
        <v>90.7596005283258</v>
      </c>
      <c r="J239" s="5" t="n">
        <f aca="false">357.52911+G239*(35999.05029 - 0.0001537*G239)</f>
        <v>7727.47019685512</v>
      </c>
      <c r="K239" s="5" t="n">
        <f aca="false">0.016708634-G239*(0.000042037+0.0000001267*G239)</f>
        <v>0.0167000226233514</v>
      </c>
      <c r="L239" s="5" t="n">
        <f aca="false">SIN(RADIANS(J239))*(1.914602-G239*(0.004817+0.000014*G239))+SIN(RADIANS(2*J239))*(0.019993-0.000101*G239)+SIN(RADIANS(3*J239))*0.000289</f>
        <v>0.406870681445133</v>
      </c>
      <c r="M239" s="5" t="n">
        <f aca="false">I239+L239</f>
        <v>91.1664712097709</v>
      </c>
      <c r="N239" s="5" t="n">
        <f aca="false">J239+L239</f>
        <v>7727.87706753656</v>
      </c>
      <c r="O239" s="5" t="n">
        <f aca="false">(1.000001018*(1-K239*K239))/(1+K239*COS(RADIANS(N239)))</f>
        <v>1.01631612994788</v>
      </c>
      <c r="P239" s="5" t="n">
        <f aca="false">M239-0.00569-0.00478*SIN(RADIANS(125.04-1934.136*G239))</f>
        <v>91.1560018365963</v>
      </c>
      <c r="Q239" s="5" t="n">
        <f aca="false">23+(26+((21.448-G239*(46.815+G239*(0.00059-G239*0.001813))))/60)/60</f>
        <v>23.4366288177105</v>
      </c>
      <c r="R239" s="5" t="n">
        <f aca="false">Q239+0.00256*COS(RADIANS(125.04-1934.136*G239))</f>
        <v>23.4366702749192</v>
      </c>
      <c r="S239" s="5" t="n">
        <f aca="false">DEGREES(ATAN2(COS(RADIANS(P239)),COS(RADIANS(R239))*SIN(RADIANS(P239))))</f>
        <v>91.2599150303124</v>
      </c>
      <c r="T239" s="5" t="n">
        <f aca="false">DEGREES(ASIN(SIN(RADIANS(R239))*SIN(RADIANS(P239))))</f>
        <v>23.4316151812917</v>
      </c>
      <c r="U239" s="5" t="n">
        <f aca="false">TAN(RADIANS(R239/2))*TAN(RADIANS(R239/2))</f>
        <v>0.0430246324131155</v>
      </c>
      <c r="V239" s="5" t="n">
        <f aca="false">4*DEGREES(U239*SIN(2*RADIANS(I239))-2*K239*SIN(RADIANS(J239))+4*K239*U239*SIN(RADIANS(J239))*COS(2*RADIANS(I239))-0.5*U239*U239*SIN(4*RADIANS(I239))-1.25*K239*K239*SIN(2*RADIANS(J239)))</f>
        <v>-2.04234691907863</v>
      </c>
      <c r="W239" s="5" t="n">
        <f aca="false">DEGREES(ACOS(COS(RADIANS(90.833))/(COS(RADIANS(dados!$B$4))*COS(RADIANS(T239)))-TAN(RADIANS(dados!$B$4))*TAN(RADIANS(T239))))</f>
        <v>76.5721143023002</v>
      </c>
      <c r="X239" s="21" t="n">
        <f aca="false">(720-4*dados!$B$5-V239+dados!$B$6*60)/1440</f>
        <v>0.518723852027138</v>
      </c>
      <c r="Y239" s="21" t="n">
        <f aca="false">X239-W239*4/1440</f>
        <v>0.306023534520741</v>
      </c>
      <c r="Z239" s="21" t="n">
        <f aca="false">X239+W239*4/1440</f>
        <v>0.731424169533519</v>
      </c>
      <c r="AA239" s="24" t="n">
        <f aca="false">8*W239</f>
        <v>612.576914418402</v>
      </c>
      <c r="AB239" s="5" t="n">
        <f aca="false">MOD(E239*1440+V239+4*dados!$B$5-60*dados!$B$6,1440)</f>
        <v>1401.03765308092</v>
      </c>
      <c r="AC239" s="5" t="n">
        <f aca="false">IF(AB239/4&lt;0,AB239/4+180,AB239/4-180)</f>
        <v>170.259413270229</v>
      </c>
      <c r="AD239" s="5" t="n">
        <f aca="false">DEGREES(ACOS(SIN(RADIANS(dados!$B$4))*SIN(RADIANS(T239))+COS(RADIANS(dados!$B$4))*COS(RADIANS(T239))*COS(RADIANS(AC239))))</f>
        <v>169.089572827441</v>
      </c>
      <c r="AE239" s="5" t="n">
        <f aca="false">90-AD239</f>
        <v>-79.0895728274409</v>
      </c>
      <c r="AF239" s="5" t="n">
        <f aca="false">IF(AE239&gt;85,0,IF(AE239&gt;5,58.1/TAN(RADIANS(AE239))-0.07/POWER(TAN(RADIANS(AE239)),3)+0.000086/POWER(TAN(RADIANS(AE239)),5),IF(AE239&gt;-0.575,1735+AE239*(-518.2+AE239*(103.4+AE239*(-12.79+AE239*0.711))),-20.772/TAN(RADIANS(AE239)))))/3600</f>
        <v>0.00111221591678877</v>
      </c>
      <c r="AG239" s="5" t="n">
        <f aca="false">AE239+AF239</f>
        <v>-79.0884606115241</v>
      </c>
      <c r="AH239" s="5" t="n">
        <f aca="false">IF(AC239&gt;0,MOD(DEGREES(ACOS(((SIN(RADIANS(dados!$B$4))*COS(RADIANS(AD239)))-SIN(RADIANS(T239)))/(COS(RADIANS(dados!$B$4))*SIN(RADIANS(AD239)))))+180,360),MOD(540-DEGREES(ACOS(((SIN(RADIANS(dados!$B$4))*COS(RADIANS(AD239)))-SIN(RADIANS(T239)))/(COS(RADIANS(dados!$B$4))*SIN(RADIANS(AD239))))),360))</f>
        <v>235.101079979058</v>
      </c>
      <c r="AI239" s="5" t="n">
        <f aca="false">TAN(RADIANS(AG239))</f>
        <v>-5.18729979739379</v>
      </c>
      <c r="AJ239" s="5" t="n">
        <f aca="false">dados!$B$20/calculos!AI239</f>
        <v>-0.202600995072428</v>
      </c>
      <c r="AK239" s="5" t="n">
        <f aca="false">AJ239*COS(RADIANS(AG239-180))</f>
        <v>0.0383509918869309</v>
      </c>
      <c r="AL239" s="5" t="n">
        <f aca="false">ABS(AK239)</f>
        <v>0.0383509918869309</v>
      </c>
      <c r="AM239" s="5" t="n">
        <f aca="false">IF((E239&gt;Y239)*AND(E239&lt;Z239),AL239,0)</f>
        <v>0</v>
      </c>
      <c r="AN239" s="21" t="n">
        <f aca="false">E239</f>
        <v>0.991666666666667</v>
      </c>
    </row>
    <row r="240" customFormat="false" ht="15" hidden="false" customHeight="false" outlineLevel="0" collapsed="false">
      <c r="D240" s="20" t="n">
        <f aca="false">dados!$B$7</f>
        <v>44003</v>
      </c>
      <c r="E240" s="21" t="n">
        <f aca="false">E239+0.1/24</f>
        <v>0.995833333333333</v>
      </c>
      <c r="F240" s="22" t="n">
        <f aca="false">D240+2415018.5+E240-dados!$B$6/24</f>
        <v>2459022.62083333</v>
      </c>
      <c r="G240" s="23" t="n">
        <f aca="false">(F240-2451545)/36525</f>
        <v>0.204726100844165</v>
      </c>
      <c r="I240" s="5" t="n">
        <f aca="false">MOD(280.46646+G240*(36000.76983 + G240*0.0003032),360)</f>
        <v>90.7637073920951</v>
      </c>
      <c r="J240" s="5" t="n">
        <f aca="false">357.52911+G240*(35999.05029 - 0.0001537*G240)</f>
        <v>7727.4743035227</v>
      </c>
      <c r="K240" s="5" t="n">
        <f aca="false">0.016708634-G240*(0.000042037+0.0000001267*G240)</f>
        <v>0.0167000226185501</v>
      </c>
      <c r="L240" s="5" t="n">
        <f aca="false">SIN(RADIANS(J240))*(1.914602-G240*(0.004817+0.000014*G240))+SIN(RADIANS(2*J240))*(0.019993-0.000101*G240)+SIN(RADIANS(3*J240))*0.000289</f>
        <v>0.406739333159128</v>
      </c>
      <c r="M240" s="5" t="n">
        <f aca="false">I240+L240</f>
        <v>91.1704467252542</v>
      </c>
      <c r="N240" s="5" t="n">
        <f aca="false">J240+L240</f>
        <v>7727.88104285586</v>
      </c>
      <c r="O240" s="5" t="n">
        <f aca="false">(1.000001018*(1-K240*K240))/(1+K240*COS(RADIANS(N240)))</f>
        <v>1.0163163813138</v>
      </c>
      <c r="P240" s="5" t="n">
        <f aca="false">M240-0.00569-0.00478*SIN(RADIANS(125.04-1934.136*G240))</f>
        <v>91.1599773523777</v>
      </c>
      <c r="Q240" s="5" t="n">
        <f aca="false">23+(26+((21.448-G240*(46.815+G240*(0.00059-G240*0.001813))))/60)/60</f>
        <v>23.436628816227</v>
      </c>
      <c r="R240" s="5" t="n">
        <f aca="false">Q240+0.00256*COS(RADIANS(125.04-1934.136*G240))</f>
        <v>23.4366702832927</v>
      </c>
      <c r="S240" s="5" t="n">
        <f aca="false">DEGREES(ATAN2(COS(RADIANS(P240)),COS(RADIANS(R240))*SIN(RADIANS(P240))))</f>
        <v>91.2642476838765</v>
      </c>
      <c r="T240" s="5" t="n">
        <f aca="false">DEGREES(ASIN(SIN(RADIANS(R240))*SIN(RADIANS(P240))))</f>
        <v>23.4315803625808</v>
      </c>
      <c r="U240" s="5" t="n">
        <f aca="false">TAN(RADIANS(R240/2))*TAN(RADIANS(R240/2))</f>
        <v>0.0430246324447339</v>
      </c>
      <c r="V240" s="5" t="n">
        <f aca="false">4*DEGREES(U240*SIN(2*RADIANS(I240))-2*K240*SIN(RADIANS(J240))+4*K240*U240*SIN(RADIANS(J240))*COS(2*RADIANS(I240))-0.5*U240*U240*SIN(4*RADIANS(I240))-1.25*K240*K240*SIN(2*RADIANS(J240)))</f>
        <v>-2.04324889355789</v>
      </c>
      <c r="W240" s="5" t="n">
        <f aca="false">DEGREES(ACOS(COS(RADIANS(90.833))/(COS(RADIANS(dados!$B$4))*COS(RADIANS(T240)))-TAN(RADIANS(dados!$B$4))*TAN(RADIANS(T240))))</f>
        <v>76.572138597633</v>
      </c>
      <c r="X240" s="21" t="n">
        <f aca="false">(720-4*dados!$B$5-V240+dados!$B$6*60)/1440</f>
        <v>0.518724478398304</v>
      </c>
      <c r="Y240" s="21" t="n">
        <f aca="false">X240-W240*4/1440</f>
        <v>0.306024093404873</v>
      </c>
      <c r="Z240" s="21" t="n">
        <f aca="false">X240+W240*4/1440</f>
        <v>0.731424863391725</v>
      </c>
      <c r="AA240" s="24" t="n">
        <f aca="false">8*W240</f>
        <v>612.577108781064</v>
      </c>
      <c r="AB240" s="5" t="n">
        <f aca="false">MOD(E240*1440+V240+4*dados!$B$5-60*dados!$B$6,1440)</f>
        <v>1407.03675110644</v>
      </c>
      <c r="AC240" s="5" t="n">
        <f aca="false">IF(AB240/4&lt;0,AB240/4+180,AB240/4-180)</f>
        <v>171.75918777661</v>
      </c>
      <c r="AD240" s="5" t="n">
        <f aca="false">DEGREES(ACOS(SIN(RADIANS(dados!$B$4))*SIN(RADIANS(T240))+COS(RADIANS(dados!$B$4))*COS(RADIANS(T240))*COS(RADIANS(AC240))))</f>
        <v>170.121438501491</v>
      </c>
      <c r="AE240" s="5" t="n">
        <f aca="false">90-AD240</f>
        <v>-80.1214385014907</v>
      </c>
      <c r="AF240" s="5" t="n">
        <f aca="false">IF(AE240&gt;85,0,IF(AE240&gt;5,58.1/TAN(RADIANS(AE240))-0.07/POWER(TAN(RADIANS(AE240)),3)+0.000086/POWER(TAN(RADIANS(AE240)),5),IF(AE240&gt;-0.575,1735+AE240*(-518.2+AE240*(103.4+AE240*(-12.79+AE240*0.711))),-20.772/TAN(RADIANS(AE240)))))/3600</f>
        <v>0.00100480161524426</v>
      </c>
      <c r="AG240" s="5" t="n">
        <f aca="false">AE240+AF240</f>
        <v>-80.1204336998755</v>
      </c>
      <c r="AH240" s="5" t="n">
        <f aca="false">IF(AC240&gt;0,MOD(DEGREES(ACOS(((SIN(RADIANS(dados!$B$4))*COS(RADIANS(AD240)))-SIN(RADIANS(T240)))/(COS(RADIANS(dados!$B$4))*SIN(RADIANS(AD240)))))+180,360),MOD(540-DEGREES(ACOS(((SIN(RADIANS(dados!$B$4))*COS(RADIANS(AD240)))-SIN(RADIANS(T240)))/(COS(RADIANS(dados!$B$4))*SIN(RADIANS(AD240))))),360))</f>
        <v>230.047312101366</v>
      </c>
      <c r="AI240" s="5" t="n">
        <f aca="false">TAN(RADIANS(AG240))</f>
        <v>-5.74183130354294</v>
      </c>
      <c r="AJ240" s="5" t="n">
        <f aca="false">dados!$B$20/calculos!AI240</f>
        <v>-0.183034304759617</v>
      </c>
      <c r="AK240" s="5" t="n">
        <f aca="false">AJ240*COS(RADIANS(AG240-180))</f>
        <v>0.0314046168470739</v>
      </c>
      <c r="AL240" s="5" t="n">
        <f aca="false">ABS(AK240)</f>
        <v>0.0314046168470739</v>
      </c>
      <c r="AM240" s="5" t="n">
        <f aca="false">IF((E240&gt;Y240)*AND(E240&lt;Z240),AL240,0)</f>
        <v>0</v>
      </c>
      <c r="AN240" s="21" t="n">
        <f aca="false">E240</f>
        <v>0.995833333333333</v>
      </c>
    </row>
    <row r="241" customFormat="false" ht="15" hidden="false" customHeight="false" outlineLevel="0" collapsed="false">
      <c r="D241" s="20" t="n">
        <f aca="false">dados!$B$7</f>
        <v>44003</v>
      </c>
      <c r="E241" s="21" t="n">
        <f aca="false">E240+0.1/24</f>
        <v>1</v>
      </c>
      <c r="F241" s="22" t="n">
        <f aca="false">D241+2415018.5+E241-dados!$B$6/24</f>
        <v>2459022.625</v>
      </c>
      <c r="G241" s="23" t="n">
        <f aca="false">(F241-2451545)/36525</f>
        <v>0.204726214921287</v>
      </c>
      <c r="I241" s="5" t="n">
        <f aca="false">MOD(280.46646+G241*(36000.76983 + G241*0.0003032),360)</f>
        <v>90.7678142563245</v>
      </c>
      <c r="J241" s="5" t="n">
        <f aca="false">357.52911+G241*(35999.05029 - 0.0001537*G241)</f>
        <v>7727.47841019075</v>
      </c>
      <c r="K241" s="5" t="n">
        <f aca="false">0.016708634-G241*(0.000042037+0.0000001267*G241)</f>
        <v>0.0167000226137487</v>
      </c>
      <c r="L241" s="5" t="n">
        <f aca="false">SIN(RADIANS(J241))*(1.914602-G241*(0.004817+0.000014*G241))+SIN(RADIANS(2*J241))*(0.019993-0.000101*G241)+SIN(RADIANS(3*J241))*0.000289</f>
        <v>0.406607982892066</v>
      </c>
      <c r="M241" s="5" t="n">
        <f aca="false">I241+L241</f>
        <v>91.1744222392166</v>
      </c>
      <c r="N241" s="5" t="n">
        <f aca="false">J241+L241</f>
        <v>7727.88501817364</v>
      </c>
      <c r="O241" s="5" t="n">
        <f aca="false">(1.000001018*(1-K241*K241))/(1+K241*COS(RADIANS(N241)))</f>
        <v>1.01631663259855</v>
      </c>
      <c r="P241" s="5" t="n">
        <f aca="false">M241-0.00569-0.00478*SIN(RADIANS(125.04-1934.136*G241))</f>
        <v>91.1639528666383</v>
      </c>
      <c r="Q241" s="5" t="n">
        <f aca="false">23+(26+((21.448-G241*(46.815+G241*(0.00059-G241*0.001813))))/60)/60</f>
        <v>23.4366288147435</v>
      </c>
      <c r="R241" s="5" t="n">
        <f aca="false">Q241+0.00256*COS(RADIANS(125.04-1934.136*G241))</f>
        <v>23.4366702916662</v>
      </c>
      <c r="S241" s="5" t="n">
        <f aca="false">DEGREES(ATAN2(COS(RADIANS(P241)),COS(RADIANS(R241))*SIN(RADIANS(P241))))</f>
        <v>91.2685803334971</v>
      </c>
      <c r="T241" s="5" t="n">
        <f aca="false">DEGREES(ASIN(SIN(RADIANS(R241))*SIN(RADIANS(P241))))</f>
        <v>23.4315454243432</v>
      </c>
      <c r="U241" s="5" t="n">
        <f aca="false">TAN(RADIANS(R241/2))*TAN(RADIANS(R241/2))</f>
        <v>0.0430246324763523</v>
      </c>
      <c r="V241" s="5" t="n">
        <f aca="false">4*DEGREES(U241*SIN(2*RADIANS(I241))-2*K241*SIN(RADIANS(J241))+4*K241*U241*SIN(RADIANS(J241))*COS(2*RADIANS(I241))-0.5*U241*U241*SIN(4*RADIANS(I241))-1.25*K241*K241*SIN(2*RADIANS(J241)))</f>
        <v>-2.04415085066048</v>
      </c>
      <c r="W241" s="5" t="n">
        <f aca="false">DEGREES(ACOS(COS(RADIANS(90.833))/(COS(RADIANS(dados!$B$4))*COS(RADIANS(T241)))-TAN(RADIANS(dados!$B$4))*TAN(RADIANS(T241))))</f>
        <v>76.5721629763525</v>
      </c>
      <c r="X241" s="21" t="n">
        <f aca="false">(720-4*dados!$B$5-V241+dados!$B$6*60)/1440</f>
        <v>0.518725104757403</v>
      </c>
      <c r="Y241" s="21" t="n">
        <f aca="false">X241-W241*4/1440</f>
        <v>0.306024652045313</v>
      </c>
      <c r="Z241" s="21" t="n">
        <f aca="false">X241+W241*4/1440</f>
        <v>0.731425557469491</v>
      </c>
      <c r="AA241" s="24" t="n">
        <f aca="false">8*W241</f>
        <v>612.57730381082</v>
      </c>
      <c r="AB241" s="5" t="n">
        <f aca="false">MOD(E241*1440+V241+4*dados!$B$5-60*dados!$B$6,1440)</f>
        <v>1413.03584914934</v>
      </c>
      <c r="AC241" s="5" t="n">
        <f aca="false">IF(AB241/4&lt;0,AB241/4+180,AB241/4-180)</f>
        <v>173.258962287334</v>
      </c>
      <c r="AD241" s="5" t="n">
        <f aca="false">DEGREES(ACOS(SIN(RADIANS(dados!$B$4))*SIN(RADIANS(T241))+COS(RADIANS(dados!$B$4))*COS(RADIANS(T241))*COS(RADIANS(AC241))))</f>
        <v>171.072042622037</v>
      </c>
      <c r="AE241" s="5" t="n">
        <f aca="false">90-AD241</f>
        <v>-81.0720426220373</v>
      </c>
      <c r="AF241" s="5" t="n">
        <f aca="false">IF(AE241&gt;85,0,IF(AE241&gt;5,58.1/TAN(RADIANS(AE241))-0.07/POWER(TAN(RADIANS(AE241)),3)+0.000086/POWER(TAN(RADIANS(AE241)),5),IF(AE241&gt;-0.575,1735+AE241*(-518.2+AE241*(103.4+AE241*(-12.79+AE241*0.711))),-20.772/TAN(RADIANS(AE241)))))/3600</f>
        <v>0.000906442610971622</v>
      </c>
      <c r="AG241" s="5" t="n">
        <f aca="false">AE241+AF241</f>
        <v>-81.0711361794263</v>
      </c>
      <c r="AH241" s="5" t="n">
        <f aca="false">IF(AC241&gt;0,MOD(DEGREES(ACOS(((SIN(RADIANS(dados!$B$4))*COS(RADIANS(AD241)))-SIN(RADIANS(T241)))/(COS(RADIANS(dados!$B$4))*SIN(RADIANS(AD241)))))+180,360),MOD(540-DEGREES(ACOS(((SIN(RADIANS(dados!$B$4))*COS(RADIANS(AD241)))-SIN(RADIANS(T241)))/(COS(RADIANS(dados!$B$4))*SIN(RADIANS(AD241))))),360))</f>
        <v>223.946912063804</v>
      </c>
      <c r="AI241" s="5" t="n">
        <f aca="false">TAN(RADIANS(AG241))</f>
        <v>-6.36488684347739</v>
      </c>
      <c r="AJ241" s="5" t="n">
        <f aca="false">dados!$B$20/calculos!AI241</f>
        <v>-0.16511716964269</v>
      </c>
      <c r="AK241" s="5" t="n">
        <f aca="false">AJ241*COS(RADIANS(AG241-180))</f>
        <v>0.0256275172088962</v>
      </c>
      <c r="AL241" s="5" t="n">
        <f aca="false">ABS(AK241)</f>
        <v>0.0256275172088962</v>
      </c>
      <c r="AM241" s="5" t="n">
        <f aca="false">IF((E241&gt;Y241)*AND(E241&lt;Z241),AL241,0)</f>
        <v>0</v>
      </c>
      <c r="AN241" s="21" t="n">
        <f aca="false">E241</f>
        <v>1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5.57"/>
    <col collapsed="false" customWidth="true" hidden="false" outlineLevel="0" max="2" min="2" style="0" width="8.86"/>
    <col collapsed="false" customWidth="true" hidden="false" outlineLevel="0" max="3" min="3" style="0" width="10.29"/>
    <col collapsed="false" customWidth="true" hidden="false" outlineLevel="0" max="4" min="4" style="0" width="32.29"/>
    <col collapsed="false" customWidth="true" hidden="false" outlineLevel="0" max="5" min="5" style="0" width="3.57"/>
  </cols>
  <sheetData>
    <row r="1" customFormat="false" ht="15" hidden="false" customHeight="false" outlineLevel="0" collapsed="false">
      <c r="A1" s="37" t="s">
        <v>69</v>
      </c>
      <c r="B1" s="37" t="s">
        <v>70</v>
      </c>
      <c r="C1" s="37" t="s">
        <v>71</v>
      </c>
      <c r="D1" s="37" t="s">
        <v>72</v>
      </c>
      <c r="E1" s="37" t="s">
        <v>73</v>
      </c>
    </row>
    <row r="2" customFormat="false" ht="15" hidden="false" customHeight="false" outlineLevel="0" collapsed="false">
      <c r="A2" s="38" t="str">
        <f aca="false">CONCATENATE(D2,"-",E2)</f>
        <v>ABADIA DE GOIAS-GO</v>
      </c>
      <c r="B2" s="38" t="n">
        <v>-16.75</v>
      </c>
      <c r="C2" s="38" t="n">
        <v>-49.43</v>
      </c>
      <c r="D2" s="38" t="s">
        <v>74</v>
      </c>
      <c r="E2" s="38" t="s">
        <v>75</v>
      </c>
    </row>
    <row r="3" customFormat="false" ht="15" hidden="false" customHeight="false" outlineLevel="0" collapsed="false">
      <c r="A3" s="38" t="str">
        <f aca="false">CONCATENATE(D3,"-",E3)</f>
        <v>ABADIA DOS DOURADOS-MG</v>
      </c>
      <c r="B3" s="39" t="n">
        <v>-18.48</v>
      </c>
      <c r="C3" s="39" t="n">
        <v>-47.4</v>
      </c>
      <c r="D3" s="39" t="s">
        <v>76</v>
      </c>
      <c r="E3" s="39" t="s">
        <v>77</v>
      </c>
    </row>
    <row r="4" customFormat="false" ht="15" hidden="false" customHeight="false" outlineLevel="0" collapsed="false">
      <c r="A4" s="38" t="str">
        <f aca="false">CONCATENATE(D4,"-",E4)</f>
        <v>ABADIANIA-GO</v>
      </c>
      <c r="B4" s="39" t="n">
        <v>-16.2</v>
      </c>
      <c r="C4" s="39" t="n">
        <v>-48.7</v>
      </c>
      <c r="D4" s="39" t="s">
        <v>78</v>
      </c>
      <c r="E4" s="39" t="s">
        <v>75</v>
      </c>
    </row>
    <row r="5" customFormat="false" ht="15" hidden="false" customHeight="false" outlineLevel="0" collapsed="false">
      <c r="A5" s="38" t="str">
        <f aca="false">CONCATENATE(D5,"-",E5)</f>
        <v>ABAETE-MG</v>
      </c>
      <c r="B5" s="38" t="n">
        <v>-19.16</v>
      </c>
      <c r="C5" s="38" t="n">
        <v>-45.44</v>
      </c>
      <c r="D5" s="38" t="s">
        <v>79</v>
      </c>
      <c r="E5" s="38" t="s">
        <v>77</v>
      </c>
    </row>
    <row r="6" customFormat="false" ht="15" hidden="false" customHeight="false" outlineLevel="0" collapsed="false">
      <c r="A6" s="38" t="str">
        <f aca="false">CONCATENATE(D6,"-",E6)</f>
        <v>ABAETETUBA-PA</v>
      </c>
      <c r="B6" s="39" t="n">
        <v>-1.71</v>
      </c>
      <c r="C6" s="39" t="n">
        <v>-48.88</v>
      </c>
      <c r="D6" s="39" t="s">
        <v>80</v>
      </c>
      <c r="E6" s="39" t="s">
        <v>81</v>
      </c>
    </row>
    <row r="7" customFormat="false" ht="15" hidden="false" customHeight="false" outlineLevel="0" collapsed="false">
      <c r="A7" s="38" t="str">
        <f aca="false">CONCATENATE(D7,"-",E7)</f>
        <v>ABAIARA-CE</v>
      </c>
      <c r="B7" s="38" t="n">
        <v>-7.35</v>
      </c>
      <c r="C7" s="38" t="n">
        <v>-39.04</v>
      </c>
      <c r="D7" s="38" t="s">
        <v>82</v>
      </c>
      <c r="E7" s="38" t="s">
        <v>83</v>
      </c>
    </row>
    <row r="8" customFormat="false" ht="15" hidden="false" customHeight="false" outlineLevel="0" collapsed="false">
      <c r="A8" s="38" t="str">
        <f aca="false">CONCATENATE(D8,"-",E8)</f>
        <v>ABAIRA-BA</v>
      </c>
      <c r="B8" s="39" t="n">
        <v>-13.25</v>
      </c>
      <c r="C8" s="39" t="n">
        <v>-41.66</v>
      </c>
      <c r="D8" s="39" t="s">
        <v>84</v>
      </c>
      <c r="E8" s="39" t="s">
        <v>85</v>
      </c>
    </row>
    <row r="9" customFormat="false" ht="15" hidden="false" customHeight="false" outlineLevel="0" collapsed="false">
      <c r="A9" s="38" t="str">
        <f aca="false">CONCATENATE(D9,"-",E9)</f>
        <v>ABARE-BA</v>
      </c>
      <c r="B9" s="38" t="n">
        <v>-8.72</v>
      </c>
      <c r="C9" s="38" t="n">
        <v>-39.11</v>
      </c>
      <c r="D9" s="38" t="s">
        <v>86</v>
      </c>
      <c r="E9" s="38" t="s">
        <v>85</v>
      </c>
    </row>
    <row r="10" customFormat="false" ht="15" hidden="false" customHeight="false" outlineLevel="0" collapsed="false">
      <c r="A10" s="38" t="str">
        <f aca="false">CONCATENATE(D10,"-",E10)</f>
        <v>ABATIA-PR</v>
      </c>
      <c r="B10" s="39" t="n">
        <v>-23.3</v>
      </c>
      <c r="C10" s="39" t="n">
        <v>-50.31</v>
      </c>
      <c r="D10" s="39" t="s">
        <v>87</v>
      </c>
      <c r="E10" s="39" t="s">
        <v>88</v>
      </c>
    </row>
    <row r="11" customFormat="false" ht="15" hidden="false" customHeight="false" outlineLevel="0" collapsed="false">
      <c r="A11" s="38" t="str">
        <f aca="false">CONCATENATE(D11,"-",E11)</f>
        <v>ABDON BATISTA-SC</v>
      </c>
      <c r="B11" s="39" t="n">
        <v>-27.61</v>
      </c>
      <c r="C11" s="39" t="n">
        <v>-51.02</v>
      </c>
      <c r="D11" s="39" t="s">
        <v>89</v>
      </c>
      <c r="E11" s="39" t="s">
        <v>90</v>
      </c>
    </row>
    <row r="12" customFormat="false" ht="15" hidden="false" customHeight="false" outlineLevel="0" collapsed="false">
      <c r="A12" s="38" t="str">
        <f aca="false">CONCATENATE(D12,"-",E12)</f>
        <v>ABEL FIGUEIREDO-PA</v>
      </c>
      <c r="B12" s="38" t="n">
        <v>-4.95</v>
      </c>
      <c r="C12" s="38" t="n">
        <v>-48.39</v>
      </c>
      <c r="D12" s="38" t="s">
        <v>91</v>
      </c>
      <c r="E12" s="38" t="s">
        <v>81</v>
      </c>
    </row>
    <row r="13" customFormat="false" ht="15" hidden="false" customHeight="false" outlineLevel="0" collapsed="false">
      <c r="A13" s="38" t="str">
        <f aca="false">CONCATENATE(D13,"-",E13)</f>
        <v>ABELARDO LUZ-SC</v>
      </c>
      <c r="B13" s="38" t="n">
        <v>-26.56</v>
      </c>
      <c r="C13" s="38" t="n">
        <v>-52.32</v>
      </c>
      <c r="D13" s="38" t="s">
        <v>92</v>
      </c>
      <c r="E13" s="38" t="s">
        <v>90</v>
      </c>
    </row>
    <row r="14" customFormat="false" ht="15" hidden="false" customHeight="false" outlineLevel="0" collapsed="false">
      <c r="A14" s="38" t="str">
        <f aca="false">CONCATENATE(D14,"-",E14)</f>
        <v>ABRE CAMPO-MG</v>
      </c>
      <c r="B14" s="39" t="n">
        <v>-20.3</v>
      </c>
      <c r="C14" s="39" t="n">
        <v>-42.47</v>
      </c>
      <c r="D14" s="39" t="s">
        <v>93</v>
      </c>
      <c r="E14" s="39" t="s">
        <v>77</v>
      </c>
    </row>
    <row r="15" customFormat="false" ht="15" hidden="false" customHeight="false" outlineLevel="0" collapsed="false">
      <c r="A15" s="38" t="str">
        <f aca="false">CONCATENATE(D15,"-",E15)</f>
        <v>ABREU E LIMA-PE</v>
      </c>
      <c r="B15" s="39" t="n">
        <v>-7.91</v>
      </c>
      <c r="C15" s="39" t="n">
        <v>-34.9</v>
      </c>
      <c r="D15" s="39" t="s">
        <v>94</v>
      </c>
      <c r="E15" s="39" t="s">
        <v>95</v>
      </c>
    </row>
    <row r="16" customFormat="false" ht="15" hidden="false" customHeight="false" outlineLevel="0" collapsed="false">
      <c r="A16" s="38" t="str">
        <f aca="false">CONCATENATE(D16,"-",E16)</f>
        <v>ABREULANDIA-TO</v>
      </c>
      <c r="B16" s="38" t="n">
        <v>-9.62</v>
      </c>
      <c r="C16" s="38" t="n">
        <v>-49.15</v>
      </c>
      <c r="D16" s="38" t="s">
        <v>96</v>
      </c>
      <c r="E16" s="38" t="s">
        <v>97</v>
      </c>
    </row>
    <row r="17" customFormat="false" ht="15" hidden="false" customHeight="false" outlineLevel="0" collapsed="false">
      <c r="A17" s="38" t="str">
        <f aca="false">CONCATENATE(D17,"-",E17)</f>
        <v>ACAIACA-MG</v>
      </c>
      <c r="B17" s="38" t="n">
        <v>-20.36</v>
      </c>
      <c r="C17" s="38" t="n">
        <v>-43.14</v>
      </c>
      <c r="D17" s="38" t="s">
        <v>98</v>
      </c>
      <c r="E17" s="38" t="s">
        <v>77</v>
      </c>
    </row>
    <row r="18" customFormat="false" ht="15" hidden="false" customHeight="false" outlineLevel="0" collapsed="false">
      <c r="A18" s="38" t="str">
        <f aca="false">CONCATENATE(D18,"-",E18)</f>
        <v>ACAILANDIA-MA</v>
      </c>
      <c r="B18" s="38" t="n">
        <v>-4.94</v>
      </c>
      <c r="C18" s="38" t="n">
        <v>-47.5</v>
      </c>
      <c r="D18" s="38" t="s">
        <v>99</v>
      </c>
      <c r="E18" s="38" t="s">
        <v>100</v>
      </c>
    </row>
    <row r="19" customFormat="false" ht="15" hidden="false" customHeight="false" outlineLevel="0" collapsed="false">
      <c r="A19" s="38" t="str">
        <f aca="false">CONCATENATE(D19,"-",E19)</f>
        <v>ACAJUTIBA-BA</v>
      </c>
      <c r="B19" s="39" t="n">
        <v>-11.66</v>
      </c>
      <c r="C19" s="39" t="n">
        <v>-38.01</v>
      </c>
      <c r="D19" s="39" t="s">
        <v>101</v>
      </c>
      <c r="E19" s="39" t="s">
        <v>85</v>
      </c>
    </row>
    <row r="20" customFormat="false" ht="15" hidden="false" customHeight="false" outlineLevel="0" collapsed="false">
      <c r="A20" s="38" t="str">
        <f aca="false">CONCATENATE(D20,"-",E20)</f>
        <v>ACARA-PA</v>
      </c>
      <c r="B20" s="39" t="n">
        <v>-1.96</v>
      </c>
      <c r="C20" s="39" t="n">
        <v>-48.19</v>
      </c>
      <c r="D20" s="39" t="s">
        <v>102</v>
      </c>
      <c r="E20" s="39" t="s">
        <v>81</v>
      </c>
    </row>
    <row r="21" customFormat="false" ht="15" hidden="false" customHeight="false" outlineLevel="0" collapsed="false">
      <c r="A21" s="38" t="str">
        <f aca="false">CONCATENATE(D21,"-",E21)</f>
        <v>ACARAPE-CE</v>
      </c>
      <c r="B21" s="39" t="n">
        <v>-4.22</v>
      </c>
      <c r="C21" s="39" t="n">
        <v>-38.7</v>
      </c>
      <c r="D21" s="39" t="s">
        <v>103</v>
      </c>
      <c r="E21" s="39" t="s">
        <v>83</v>
      </c>
    </row>
    <row r="22" customFormat="false" ht="15" hidden="false" customHeight="false" outlineLevel="0" collapsed="false">
      <c r="A22" s="38" t="str">
        <f aca="false">CONCATENATE(D22,"-",E22)</f>
        <v>ACARAU-CE</v>
      </c>
      <c r="B22" s="38" t="n">
        <v>-2.88</v>
      </c>
      <c r="C22" s="38" t="n">
        <v>-40.12</v>
      </c>
      <c r="D22" s="38" t="s">
        <v>104</v>
      </c>
      <c r="E22" s="38" t="s">
        <v>83</v>
      </c>
    </row>
    <row r="23" customFormat="false" ht="15" hidden="false" customHeight="false" outlineLevel="0" collapsed="false">
      <c r="A23" s="38" t="str">
        <f aca="false">CONCATENATE(D23,"-",E23)</f>
        <v>ACARI-RN</v>
      </c>
      <c r="B23" s="39" t="n">
        <v>-6.43</v>
      </c>
      <c r="C23" s="39" t="n">
        <v>-36.63</v>
      </c>
      <c r="D23" s="39" t="s">
        <v>105</v>
      </c>
      <c r="E23" s="39" t="s">
        <v>106</v>
      </c>
    </row>
    <row r="24" customFormat="false" ht="15" hidden="false" customHeight="false" outlineLevel="0" collapsed="false">
      <c r="A24" s="38" t="str">
        <f aca="false">CONCATENATE(D24,"-",E24)</f>
        <v>ACAUA-PI</v>
      </c>
      <c r="B24" s="38" t="n">
        <v>-8.21</v>
      </c>
      <c r="C24" s="38" t="n">
        <v>-41.08</v>
      </c>
      <c r="D24" s="38" t="s">
        <v>107</v>
      </c>
      <c r="E24" s="38" t="s">
        <v>108</v>
      </c>
    </row>
    <row r="25" customFormat="false" ht="15" hidden="false" customHeight="false" outlineLevel="0" collapsed="false">
      <c r="A25" s="38" t="str">
        <f aca="false">CONCATENATE(D25,"-",E25)</f>
        <v>ACOPIARA-CE</v>
      </c>
      <c r="B25" s="39" t="n">
        <v>-6.09</v>
      </c>
      <c r="C25" s="39" t="n">
        <v>-39.45</v>
      </c>
      <c r="D25" s="39" t="s">
        <v>109</v>
      </c>
      <c r="E25" s="39" t="s">
        <v>83</v>
      </c>
    </row>
    <row r="26" customFormat="false" ht="15" hidden="false" customHeight="false" outlineLevel="0" collapsed="false">
      <c r="A26" s="38" t="str">
        <f aca="false">CONCATENATE(D26,"-",E26)</f>
        <v>ACORIZAL-MT</v>
      </c>
      <c r="B26" s="39" t="n">
        <v>-15.2</v>
      </c>
      <c r="C26" s="39" t="n">
        <v>-56.36</v>
      </c>
      <c r="D26" s="39" t="s">
        <v>110</v>
      </c>
      <c r="E26" s="39" t="s">
        <v>111</v>
      </c>
    </row>
    <row r="27" customFormat="false" ht="15" hidden="false" customHeight="false" outlineLevel="0" collapsed="false">
      <c r="A27" s="38" t="str">
        <f aca="false">CONCATENATE(D27,"-",E27)</f>
        <v>ACRELANDIA-AC</v>
      </c>
      <c r="B27" s="38" t="n">
        <v>-9.82</v>
      </c>
      <c r="C27" s="38" t="n">
        <v>-66.88</v>
      </c>
      <c r="D27" s="38" t="s">
        <v>112</v>
      </c>
      <c r="E27" s="38" t="s">
        <v>113</v>
      </c>
    </row>
    <row r="28" customFormat="false" ht="15" hidden="false" customHeight="false" outlineLevel="0" collapsed="false">
      <c r="A28" s="38" t="str">
        <f aca="false">CONCATENATE(D28,"-",E28)</f>
        <v>ACREUNA-GO</v>
      </c>
      <c r="B28" s="38" t="n">
        <v>-17.39</v>
      </c>
      <c r="C28" s="38" t="n">
        <v>-50.37</v>
      </c>
      <c r="D28" s="38" t="s">
        <v>114</v>
      </c>
      <c r="E28" s="38" t="s">
        <v>75</v>
      </c>
    </row>
    <row r="29" customFormat="false" ht="15" hidden="false" customHeight="false" outlineLevel="0" collapsed="false">
      <c r="A29" s="38" t="str">
        <f aca="false">CONCATENATE(D29,"-",E29)</f>
        <v>ACUCENA-MG</v>
      </c>
      <c r="B29" s="39" t="n">
        <v>-19.07</v>
      </c>
      <c r="C29" s="39" t="n">
        <v>-42.54</v>
      </c>
      <c r="D29" s="39" t="s">
        <v>115</v>
      </c>
      <c r="E29" s="39" t="s">
        <v>77</v>
      </c>
    </row>
    <row r="30" customFormat="false" ht="15" hidden="false" customHeight="false" outlineLevel="0" collapsed="false">
      <c r="A30" s="38" t="str">
        <f aca="false">CONCATENATE(D30,"-",E30)</f>
        <v>ACU-RN</v>
      </c>
      <c r="B30" s="38" t="n">
        <v>-5.57</v>
      </c>
      <c r="C30" s="38" t="n">
        <v>-36.9</v>
      </c>
      <c r="D30" s="38" t="s">
        <v>116</v>
      </c>
      <c r="E30" s="38" t="s">
        <v>106</v>
      </c>
    </row>
    <row r="31" customFormat="false" ht="15" hidden="false" customHeight="false" outlineLevel="0" collapsed="false">
      <c r="A31" s="38" t="str">
        <f aca="false">CONCATENATE(D31,"-",E31)</f>
        <v>ADAMANTINA-SP</v>
      </c>
      <c r="B31" s="39" t="n">
        <v>-21.68</v>
      </c>
      <c r="C31" s="39" t="n">
        <v>-51.07</v>
      </c>
      <c r="D31" s="39" t="s">
        <v>117</v>
      </c>
      <c r="E31" s="39" t="s">
        <v>118</v>
      </c>
    </row>
    <row r="32" customFormat="false" ht="15" hidden="false" customHeight="false" outlineLevel="0" collapsed="false">
      <c r="A32" s="38" t="str">
        <f aca="false">CONCATENATE(D32,"-",E32)</f>
        <v>ADELANDIA-GO</v>
      </c>
      <c r="B32" s="39" t="n">
        <v>-16.41</v>
      </c>
      <c r="C32" s="39" t="n">
        <v>-50.16</v>
      </c>
      <c r="D32" s="39" t="s">
        <v>119</v>
      </c>
      <c r="E32" s="39" t="s">
        <v>75</v>
      </c>
    </row>
    <row r="33" customFormat="false" ht="15" hidden="false" customHeight="false" outlineLevel="0" collapsed="false">
      <c r="A33" s="38" t="str">
        <f aca="false">CONCATENATE(D33,"-",E33)</f>
        <v>ADOLFO-SP</v>
      </c>
      <c r="B33" s="38" t="n">
        <v>-21.23</v>
      </c>
      <c r="C33" s="38" t="n">
        <v>-49.64</v>
      </c>
      <c r="D33" s="38" t="s">
        <v>120</v>
      </c>
      <c r="E33" s="38" t="s">
        <v>118</v>
      </c>
    </row>
    <row r="34" customFormat="false" ht="15" hidden="false" customHeight="false" outlineLevel="0" collapsed="false">
      <c r="A34" s="38" t="str">
        <f aca="false">CONCATENATE(D34,"-",E34)</f>
        <v>ADRIANOPOLIS-PR</v>
      </c>
      <c r="B34" s="38" t="n">
        <v>-24.65</v>
      </c>
      <c r="C34" s="38" t="n">
        <v>-48.99</v>
      </c>
      <c r="D34" s="38" t="s">
        <v>121</v>
      </c>
      <c r="E34" s="38" t="s">
        <v>88</v>
      </c>
    </row>
    <row r="35" customFormat="false" ht="15" hidden="false" customHeight="false" outlineLevel="0" collapsed="false">
      <c r="A35" s="38" t="str">
        <f aca="false">CONCATENATE(D35,"-",E35)</f>
        <v>ADUSTINA-BA</v>
      </c>
      <c r="B35" s="38" t="n">
        <v>-10.53</v>
      </c>
      <c r="C35" s="38" t="n">
        <v>-38.1</v>
      </c>
      <c r="D35" s="38" t="s">
        <v>122</v>
      </c>
      <c r="E35" s="38" t="s">
        <v>85</v>
      </c>
    </row>
    <row r="36" customFormat="false" ht="15" hidden="false" customHeight="false" outlineLevel="0" collapsed="false">
      <c r="A36" s="38" t="str">
        <f aca="false">CONCATENATE(D36,"-",E36)</f>
        <v>AFOGADOS DA INGAZEIRA-PE</v>
      </c>
      <c r="B36" s="38" t="n">
        <v>-7.75</v>
      </c>
      <c r="C36" s="38" t="n">
        <v>-37.63</v>
      </c>
      <c r="D36" s="38" t="s">
        <v>123</v>
      </c>
      <c r="E36" s="38" t="s">
        <v>95</v>
      </c>
    </row>
    <row r="37" customFormat="false" ht="15" hidden="false" customHeight="false" outlineLevel="0" collapsed="false">
      <c r="A37" s="38" t="str">
        <f aca="false">CONCATENATE(D37,"-",E37)</f>
        <v>AFONSO BEZERRA-RN</v>
      </c>
      <c r="B37" s="39" t="n">
        <v>-5.49</v>
      </c>
      <c r="C37" s="39" t="n">
        <v>-36.5</v>
      </c>
      <c r="D37" s="39" t="s">
        <v>124</v>
      </c>
      <c r="E37" s="39" t="s">
        <v>106</v>
      </c>
    </row>
    <row r="38" customFormat="false" ht="15" hidden="false" customHeight="false" outlineLevel="0" collapsed="false">
      <c r="A38" s="38" t="str">
        <f aca="false">CONCATENATE(D38,"-",E38)</f>
        <v>AFONSO CLAUDIO-ES</v>
      </c>
      <c r="B38" s="39" t="n">
        <v>-20.07</v>
      </c>
      <c r="C38" s="39" t="n">
        <v>-41.12</v>
      </c>
      <c r="D38" s="39" t="s">
        <v>125</v>
      </c>
      <c r="E38" s="39" t="s">
        <v>126</v>
      </c>
    </row>
    <row r="39" customFormat="false" ht="15" hidden="false" customHeight="false" outlineLevel="0" collapsed="false">
      <c r="A39" s="38" t="str">
        <f aca="false">CONCATENATE(D39,"-",E39)</f>
        <v>AFONSO CUNHA-MA</v>
      </c>
      <c r="B39" s="39" t="n">
        <v>-4.13</v>
      </c>
      <c r="C39" s="39" t="n">
        <v>-43.32</v>
      </c>
      <c r="D39" s="39" t="s">
        <v>127</v>
      </c>
      <c r="E39" s="39" t="s">
        <v>100</v>
      </c>
    </row>
    <row r="40" customFormat="false" ht="15" hidden="false" customHeight="false" outlineLevel="0" collapsed="false">
      <c r="A40" s="38" t="str">
        <f aca="false">CONCATENATE(D40,"-",E40)</f>
        <v>AFRANIO-PE</v>
      </c>
      <c r="B40" s="39" t="n">
        <v>-8.51</v>
      </c>
      <c r="C40" s="39" t="n">
        <v>-41</v>
      </c>
      <c r="D40" s="39" t="s">
        <v>128</v>
      </c>
      <c r="E40" s="39" t="s">
        <v>95</v>
      </c>
    </row>
    <row r="41" customFormat="false" ht="15" hidden="false" customHeight="false" outlineLevel="0" collapsed="false">
      <c r="A41" s="38" t="str">
        <f aca="false">CONCATENATE(D41,"-",E41)</f>
        <v>AFUA-PA</v>
      </c>
      <c r="B41" s="38" t="n">
        <v>-0.15</v>
      </c>
      <c r="C41" s="38" t="n">
        <v>-50.38</v>
      </c>
      <c r="D41" s="38" t="s">
        <v>129</v>
      </c>
      <c r="E41" s="38" t="s">
        <v>81</v>
      </c>
    </row>
    <row r="42" customFormat="false" ht="15" hidden="false" customHeight="false" outlineLevel="0" collapsed="false">
      <c r="A42" s="38" t="str">
        <f aca="false">CONCATENATE(D42,"-",E42)</f>
        <v>AGRESTINA-PE</v>
      </c>
      <c r="B42" s="38" t="n">
        <v>-8.45</v>
      </c>
      <c r="C42" s="38" t="n">
        <v>-35.94</v>
      </c>
      <c r="D42" s="38" t="s">
        <v>130</v>
      </c>
      <c r="E42" s="38" t="s">
        <v>95</v>
      </c>
    </row>
    <row r="43" customFormat="false" ht="15" hidden="false" customHeight="false" outlineLevel="0" collapsed="false">
      <c r="A43" s="38" t="str">
        <f aca="false">CONCATENATE(D43,"-",E43)</f>
        <v>AGRICOLANDIA-PI</v>
      </c>
      <c r="B43" s="39" t="n">
        <v>-5.79</v>
      </c>
      <c r="C43" s="39" t="n">
        <v>-42.66</v>
      </c>
      <c r="D43" s="39" t="s">
        <v>131</v>
      </c>
      <c r="E43" s="39" t="s">
        <v>108</v>
      </c>
    </row>
    <row r="44" customFormat="false" ht="15" hidden="false" customHeight="false" outlineLevel="0" collapsed="false">
      <c r="A44" s="38" t="str">
        <f aca="false">CONCATENATE(D44,"-",E44)</f>
        <v>AGROLANDIA-SC</v>
      </c>
      <c r="B44" s="39" t="n">
        <v>-27.41</v>
      </c>
      <c r="C44" s="39" t="n">
        <v>-49.82</v>
      </c>
      <c r="D44" s="39" t="s">
        <v>132</v>
      </c>
      <c r="E44" s="39" t="s">
        <v>90</v>
      </c>
    </row>
    <row r="45" customFormat="false" ht="15" hidden="false" customHeight="false" outlineLevel="0" collapsed="false">
      <c r="A45" s="38" t="str">
        <f aca="false">CONCATENATE(D45,"-",E45)</f>
        <v>AGRONOMICA-SC</v>
      </c>
      <c r="B45" s="38" t="n">
        <v>-27.26</v>
      </c>
      <c r="C45" s="38" t="n">
        <v>-49.71</v>
      </c>
      <c r="D45" s="38" t="s">
        <v>133</v>
      </c>
      <c r="E45" s="38" t="s">
        <v>90</v>
      </c>
    </row>
    <row r="46" customFormat="false" ht="15" hidden="false" customHeight="false" outlineLevel="0" collapsed="false">
      <c r="A46" s="38" t="str">
        <f aca="false">CONCATENATE(D46,"-",E46)</f>
        <v>AGUA AZUL DO NORTE-PA</v>
      </c>
      <c r="B46" s="39" t="n">
        <v>-6.79</v>
      </c>
      <c r="C46" s="39" t="n">
        <v>-50.46</v>
      </c>
      <c r="D46" s="39" t="s">
        <v>134</v>
      </c>
      <c r="E46" s="39" t="s">
        <v>81</v>
      </c>
    </row>
    <row r="47" customFormat="false" ht="15" hidden="false" customHeight="false" outlineLevel="0" collapsed="false">
      <c r="A47" s="38" t="str">
        <f aca="false">CONCATENATE(D47,"-",E47)</f>
        <v>AGUA BOA-MG</v>
      </c>
      <c r="B47" s="38" t="n">
        <v>-17.99</v>
      </c>
      <c r="C47" s="38" t="n">
        <v>-42.38</v>
      </c>
      <c r="D47" s="38" t="s">
        <v>135</v>
      </c>
      <c r="E47" s="38" t="s">
        <v>77</v>
      </c>
    </row>
    <row r="48" customFormat="false" ht="15" hidden="false" customHeight="false" outlineLevel="0" collapsed="false">
      <c r="A48" s="38" t="str">
        <f aca="false">CONCATENATE(D48,"-",E48)</f>
        <v>AGUA BOA-MT</v>
      </c>
      <c r="B48" s="38" t="n">
        <v>-14.05</v>
      </c>
      <c r="C48" s="38" t="n">
        <v>-52.15</v>
      </c>
      <c r="D48" s="38" t="s">
        <v>135</v>
      </c>
      <c r="E48" s="38" t="s">
        <v>111</v>
      </c>
    </row>
    <row r="49" customFormat="false" ht="15" hidden="false" customHeight="false" outlineLevel="0" collapsed="false">
      <c r="A49" s="38" t="str">
        <f aca="false">CONCATENATE(D49,"-",E49)</f>
        <v>AGUA BRANCA-AL</v>
      </c>
      <c r="B49" s="38" t="n">
        <v>-9.26</v>
      </c>
      <c r="C49" s="38" t="n">
        <v>-37.93</v>
      </c>
      <c r="D49" s="38" t="s">
        <v>136</v>
      </c>
      <c r="E49" s="38" t="s">
        <v>137</v>
      </c>
    </row>
    <row r="50" customFormat="false" ht="15" hidden="false" customHeight="false" outlineLevel="0" collapsed="false">
      <c r="A50" s="38" t="str">
        <f aca="false">CONCATENATE(D50,"-",E50)</f>
        <v>AGUA BRANCA-PB</v>
      </c>
      <c r="B50" s="38" t="n">
        <v>-7.51</v>
      </c>
      <c r="C50" s="38" t="n">
        <v>-37.64</v>
      </c>
      <c r="D50" s="38" t="s">
        <v>136</v>
      </c>
      <c r="E50" s="38" t="s">
        <v>138</v>
      </c>
    </row>
    <row r="51" customFormat="false" ht="15" hidden="false" customHeight="false" outlineLevel="0" collapsed="false">
      <c r="A51" s="38" t="str">
        <f aca="false">CONCATENATE(D51,"-",E51)</f>
        <v>AGUA BRANCA-PI</v>
      </c>
      <c r="B51" s="38" t="n">
        <v>-5.89</v>
      </c>
      <c r="C51" s="38" t="n">
        <v>-42.63</v>
      </c>
      <c r="D51" s="38" t="s">
        <v>136</v>
      </c>
      <c r="E51" s="38" t="s">
        <v>108</v>
      </c>
    </row>
    <row r="52" customFormat="false" ht="15" hidden="false" customHeight="false" outlineLevel="0" collapsed="false">
      <c r="A52" s="38" t="str">
        <f aca="false">CONCATENATE(D52,"-",E52)</f>
        <v>AGUA CLARA-MS</v>
      </c>
      <c r="B52" s="38" t="n">
        <v>-20.44</v>
      </c>
      <c r="C52" s="38" t="n">
        <v>-52.87</v>
      </c>
      <c r="D52" s="38" t="s">
        <v>139</v>
      </c>
      <c r="E52" s="38" t="s">
        <v>140</v>
      </c>
    </row>
    <row r="53" customFormat="false" ht="15" hidden="false" customHeight="false" outlineLevel="0" collapsed="false">
      <c r="A53" s="38" t="str">
        <f aca="false">CONCATENATE(D53,"-",E53)</f>
        <v>AGUA COMPRIDA-MG</v>
      </c>
      <c r="B53" s="39" t="n">
        <v>-20.05</v>
      </c>
      <c r="C53" s="39" t="n">
        <v>-48.1</v>
      </c>
      <c r="D53" s="39" t="s">
        <v>141</v>
      </c>
      <c r="E53" s="39" t="s">
        <v>77</v>
      </c>
    </row>
    <row r="54" customFormat="false" ht="15" hidden="false" customHeight="false" outlineLevel="0" collapsed="false">
      <c r="A54" s="38" t="str">
        <f aca="false">CONCATENATE(D54,"-",E54)</f>
        <v>AGUA DOCE DO MARANHAO-MA</v>
      </c>
      <c r="B54" s="38" t="n">
        <v>-2.84</v>
      </c>
      <c r="C54" s="38" t="n">
        <v>-42.11</v>
      </c>
      <c r="D54" s="38" t="s">
        <v>142</v>
      </c>
      <c r="E54" s="38" t="s">
        <v>100</v>
      </c>
    </row>
    <row r="55" customFormat="false" ht="15" hidden="false" customHeight="false" outlineLevel="0" collapsed="false">
      <c r="A55" s="38" t="str">
        <f aca="false">CONCATENATE(D55,"-",E55)</f>
        <v>AGUA DOCE DO NORTE-ES</v>
      </c>
      <c r="B55" s="38" t="n">
        <v>-18.54</v>
      </c>
      <c r="C55" s="38" t="n">
        <v>-40.97</v>
      </c>
      <c r="D55" s="38" t="s">
        <v>143</v>
      </c>
      <c r="E55" s="38" t="s">
        <v>126</v>
      </c>
    </row>
    <row r="56" customFormat="false" ht="15" hidden="false" customHeight="false" outlineLevel="0" collapsed="false">
      <c r="A56" s="38" t="str">
        <f aca="false">CONCATENATE(D56,"-",E56)</f>
        <v>AGUA DOCE-SC</v>
      </c>
      <c r="B56" s="39" t="n">
        <v>-26.99</v>
      </c>
      <c r="C56" s="39" t="n">
        <v>-51.55</v>
      </c>
      <c r="D56" s="39" t="s">
        <v>144</v>
      </c>
      <c r="E56" s="39" t="s">
        <v>90</v>
      </c>
    </row>
    <row r="57" customFormat="false" ht="15" hidden="false" customHeight="false" outlineLevel="0" collapsed="false">
      <c r="A57" s="38" t="str">
        <f aca="false">CONCATENATE(D57,"-",E57)</f>
        <v>AGUA FRIA DE GOIAS-GO</v>
      </c>
      <c r="B57" s="38" t="n">
        <v>-14.98</v>
      </c>
      <c r="C57" s="38" t="n">
        <v>-47.78</v>
      </c>
      <c r="D57" s="38" t="s">
        <v>145</v>
      </c>
      <c r="E57" s="38" t="s">
        <v>75</v>
      </c>
    </row>
    <row r="58" customFormat="false" ht="15" hidden="false" customHeight="false" outlineLevel="0" collapsed="false">
      <c r="A58" s="38" t="str">
        <f aca="false">CONCATENATE(D58,"-",E58)</f>
        <v>AGUA FRIA-BA</v>
      </c>
      <c r="B58" s="39" t="n">
        <v>-11.86</v>
      </c>
      <c r="C58" s="39" t="n">
        <v>-38.76</v>
      </c>
      <c r="D58" s="39" t="s">
        <v>146</v>
      </c>
      <c r="E58" s="39" t="s">
        <v>85</v>
      </c>
    </row>
    <row r="59" customFormat="false" ht="15" hidden="false" customHeight="false" outlineLevel="0" collapsed="false">
      <c r="A59" s="38" t="str">
        <f aca="false">CONCATENATE(D59,"-",E59)</f>
        <v>AGUA LIMPA-GO</v>
      </c>
      <c r="B59" s="39" t="n">
        <v>-18.07</v>
      </c>
      <c r="C59" s="39" t="n">
        <v>-48.76</v>
      </c>
      <c r="D59" s="39" t="s">
        <v>147</v>
      </c>
      <c r="E59" s="39" t="s">
        <v>75</v>
      </c>
    </row>
    <row r="60" customFormat="false" ht="15" hidden="false" customHeight="false" outlineLevel="0" collapsed="false">
      <c r="A60" s="38" t="str">
        <f aca="false">CONCATENATE(D60,"-",E60)</f>
        <v>AGUA NOVA-RN</v>
      </c>
      <c r="B60" s="38" t="n">
        <v>-6.2</v>
      </c>
      <c r="C60" s="38" t="n">
        <v>-38.29</v>
      </c>
      <c r="D60" s="38" t="s">
        <v>148</v>
      </c>
      <c r="E60" s="38" t="s">
        <v>106</v>
      </c>
    </row>
    <row r="61" customFormat="false" ht="15" hidden="false" customHeight="false" outlineLevel="0" collapsed="false">
      <c r="A61" s="38" t="str">
        <f aca="false">CONCATENATE(D61,"-",E61)</f>
        <v>AGUA PRETA-PE</v>
      </c>
      <c r="B61" s="39" t="n">
        <v>-8.7</v>
      </c>
      <c r="C61" s="39" t="n">
        <v>-35.53</v>
      </c>
      <c r="D61" s="39" t="s">
        <v>149</v>
      </c>
      <c r="E61" s="39" t="s">
        <v>95</v>
      </c>
    </row>
    <row r="62" customFormat="false" ht="15" hidden="false" customHeight="false" outlineLevel="0" collapsed="false">
      <c r="A62" s="38" t="str">
        <f aca="false">CONCATENATE(D62,"-",E62)</f>
        <v>AGUA SANTA-RS</v>
      </c>
      <c r="B62" s="38" t="n">
        <v>-28.17</v>
      </c>
      <c r="C62" s="38" t="n">
        <v>-52.03</v>
      </c>
      <c r="D62" s="38" t="s">
        <v>150</v>
      </c>
      <c r="E62" s="38" t="s">
        <v>151</v>
      </c>
    </row>
    <row r="63" customFormat="false" ht="15" hidden="false" customHeight="false" outlineLevel="0" collapsed="false">
      <c r="A63" s="38" t="str">
        <f aca="false">CONCATENATE(D63,"-",E63)</f>
        <v>AGUAI-SP</v>
      </c>
      <c r="B63" s="39" t="n">
        <v>-22.05</v>
      </c>
      <c r="C63" s="39" t="n">
        <v>-46.97</v>
      </c>
      <c r="D63" s="39" t="s">
        <v>152</v>
      </c>
      <c r="E63" s="39" t="s">
        <v>118</v>
      </c>
    </row>
    <row r="64" customFormat="false" ht="15" hidden="false" customHeight="false" outlineLevel="0" collapsed="false">
      <c r="A64" s="38" t="str">
        <f aca="false">CONCATENATE(D64,"-",E64)</f>
        <v>AGUANIL-MG</v>
      </c>
      <c r="B64" s="38" t="n">
        <v>-20.94</v>
      </c>
      <c r="C64" s="38" t="n">
        <v>-45.39</v>
      </c>
      <c r="D64" s="38" t="s">
        <v>153</v>
      </c>
      <c r="E64" s="38" t="s">
        <v>77</v>
      </c>
    </row>
    <row r="65" customFormat="false" ht="15" hidden="false" customHeight="false" outlineLevel="0" collapsed="false">
      <c r="A65" s="38" t="str">
        <f aca="false">CONCATENATE(D65,"-",E65)</f>
        <v>AGUAS BELAS-PE</v>
      </c>
      <c r="B65" s="38" t="n">
        <v>-9.11</v>
      </c>
      <c r="C65" s="38" t="n">
        <v>-37.12</v>
      </c>
      <c r="D65" s="38" t="s">
        <v>154</v>
      </c>
      <c r="E65" s="38" t="s">
        <v>95</v>
      </c>
    </row>
    <row r="66" customFormat="false" ht="15" hidden="false" customHeight="false" outlineLevel="0" collapsed="false">
      <c r="A66" s="38" t="str">
        <f aca="false">CONCATENATE(D66,"-",E66)</f>
        <v>AGUAS DA PRATA-SP</v>
      </c>
      <c r="B66" s="38" t="n">
        <v>-21.93</v>
      </c>
      <c r="C66" s="38" t="n">
        <v>-46.71</v>
      </c>
      <c r="D66" s="38" t="s">
        <v>155</v>
      </c>
      <c r="E66" s="38" t="s">
        <v>118</v>
      </c>
    </row>
    <row r="67" customFormat="false" ht="15" hidden="false" customHeight="false" outlineLevel="0" collapsed="false">
      <c r="A67" s="38" t="str">
        <f aca="false">CONCATENATE(D67,"-",E67)</f>
        <v>AGUAS DE CHAPECO-SC</v>
      </c>
      <c r="B67" s="38" t="n">
        <v>-27.07</v>
      </c>
      <c r="C67" s="38" t="n">
        <v>-52.98</v>
      </c>
      <c r="D67" s="38" t="s">
        <v>156</v>
      </c>
      <c r="E67" s="38" t="s">
        <v>90</v>
      </c>
    </row>
    <row r="68" customFormat="false" ht="15" hidden="false" customHeight="false" outlineLevel="0" collapsed="false">
      <c r="A68" s="38" t="str">
        <f aca="false">CONCATENATE(D68,"-",E68)</f>
        <v>AGUAS DE LINDOIA-SP</v>
      </c>
      <c r="B68" s="39" t="n">
        <v>-22.47</v>
      </c>
      <c r="C68" s="39" t="n">
        <v>-46.63</v>
      </c>
      <c r="D68" s="39" t="s">
        <v>157</v>
      </c>
      <c r="E68" s="39" t="s">
        <v>118</v>
      </c>
    </row>
    <row r="69" customFormat="false" ht="15" hidden="false" customHeight="false" outlineLevel="0" collapsed="false">
      <c r="A69" s="38" t="str">
        <f aca="false">CONCATENATE(D69,"-",E69)</f>
        <v>AGUAS DE SANTA BARBARA-SP</v>
      </c>
      <c r="B69" s="38" t="n">
        <v>-22.88</v>
      </c>
      <c r="C69" s="38" t="n">
        <v>-49.23</v>
      </c>
      <c r="D69" s="38" t="s">
        <v>158</v>
      </c>
      <c r="E69" s="38" t="s">
        <v>118</v>
      </c>
    </row>
    <row r="70" customFormat="false" ht="15" hidden="false" customHeight="false" outlineLevel="0" collapsed="false">
      <c r="A70" s="38" t="str">
        <f aca="false">CONCATENATE(D70,"-",E70)</f>
        <v>AGUAS DE SAO PEDRO-SP</v>
      </c>
      <c r="B70" s="39" t="n">
        <v>-22.59</v>
      </c>
      <c r="C70" s="39" t="n">
        <v>-47.87</v>
      </c>
      <c r="D70" s="39" t="s">
        <v>159</v>
      </c>
      <c r="E70" s="39" t="s">
        <v>118</v>
      </c>
    </row>
    <row r="71" customFormat="false" ht="15" hidden="false" customHeight="false" outlineLevel="0" collapsed="false">
      <c r="A71" s="38" t="str">
        <f aca="false">CONCATENATE(D71,"-",E71)</f>
        <v>AGUAS FORMOSAS-MG</v>
      </c>
      <c r="B71" s="39" t="n">
        <v>-17.08</v>
      </c>
      <c r="C71" s="39" t="n">
        <v>-40.93</v>
      </c>
      <c r="D71" s="39" t="s">
        <v>160</v>
      </c>
      <c r="E71" s="39" t="s">
        <v>77</v>
      </c>
    </row>
    <row r="72" customFormat="false" ht="15" hidden="false" customHeight="false" outlineLevel="0" collapsed="false">
      <c r="A72" s="38" t="str">
        <f aca="false">CONCATENATE(D72,"-",E72)</f>
        <v>AGUAS FRIAS-SC</v>
      </c>
      <c r="B72" s="39" t="n">
        <v>-26.88</v>
      </c>
      <c r="C72" s="39" t="n">
        <v>-52.85</v>
      </c>
      <c r="D72" s="39" t="s">
        <v>161</v>
      </c>
      <c r="E72" s="39" t="s">
        <v>90</v>
      </c>
    </row>
    <row r="73" customFormat="false" ht="15" hidden="false" customHeight="false" outlineLevel="0" collapsed="false">
      <c r="A73" s="38" t="str">
        <f aca="false">CONCATENATE(D73,"-",E73)</f>
        <v>AGUAS LINDAS DE GOIAS-GO</v>
      </c>
      <c r="B73" s="38" t="n">
        <v>-15.76</v>
      </c>
      <c r="C73" s="38" t="n">
        <v>-48.28</v>
      </c>
      <c r="D73" s="38" t="s">
        <v>162</v>
      </c>
      <c r="E73" s="38" t="s">
        <v>75</v>
      </c>
    </row>
    <row r="74" customFormat="false" ht="15" hidden="false" customHeight="false" outlineLevel="0" collapsed="false">
      <c r="A74" s="38" t="str">
        <f aca="false">CONCATENATE(D74,"-",E74)</f>
        <v>AGUAS MORNAS-SC</v>
      </c>
      <c r="B74" s="38" t="n">
        <v>-27.69</v>
      </c>
      <c r="C74" s="38" t="n">
        <v>-48.82</v>
      </c>
      <c r="D74" s="38" t="s">
        <v>163</v>
      </c>
      <c r="E74" s="38" t="s">
        <v>90</v>
      </c>
    </row>
    <row r="75" customFormat="false" ht="15" hidden="false" customHeight="false" outlineLevel="0" collapsed="false">
      <c r="A75" s="38" t="str">
        <f aca="false">CONCATENATE(D75,"-",E75)</f>
        <v>AGUAS VERMELHAS-MG</v>
      </c>
      <c r="B75" s="38" t="n">
        <v>-15.74</v>
      </c>
      <c r="C75" s="38" t="n">
        <v>-41.46</v>
      </c>
      <c r="D75" s="38" t="s">
        <v>164</v>
      </c>
      <c r="E75" s="38" t="s">
        <v>77</v>
      </c>
    </row>
    <row r="76" customFormat="false" ht="15" hidden="false" customHeight="false" outlineLevel="0" collapsed="false">
      <c r="A76" s="38" t="str">
        <f aca="false">CONCATENATE(D76,"-",E76)</f>
        <v>AGUDO-RS</v>
      </c>
      <c r="B76" s="39" t="n">
        <v>-29.64</v>
      </c>
      <c r="C76" s="39" t="n">
        <v>-53.24</v>
      </c>
      <c r="D76" s="39" t="s">
        <v>165</v>
      </c>
      <c r="E76" s="39" t="s">
        <v>151</v>
      </c>
    </row>
    <row r="77" customFormat="false" ht="15" hidden="false" customHeight="false" outlineLevel="0" collapsed="false">
      <c r="A77" s="38" t="str">
        <f aca="false">CONCATENATE(D77,"-",E77)</f>
        <v>AGUDOS DO SUL-PR</v>
      </c>
      <c r="B77" s="39" t="n">
        <v>-25.99</v>
      </c>
      <c r="C77" s="39" t="n">
        <v>-49.33</v>
      </c>
      <c r="D77" s="39" t="s">
        <v>166</v>
      </c>
      <c r="E77" s="39" t="s">
        <v>88</v>
      </c>
    </row>
    <row r="78" customFormat="false" ht="15" hidden="false" customHeight="false" outlineLevel="0" collapsed="false">
      <c r="A78" s="38" t="str">
        <f aca="false">CONCATENATE(D78,"-",E78)</f>
        <v>AGUDOS-SP</v>
      </c>
      <c r="B78" s="38" t="n">
        <v>-22.46</v>
      </c>
      <c r="C78" s="38" t="n">
        <v>-48.98</v>
      </c>
      <c r="D78" s="38" t="s">
        <v>167</v>
      </c>
      <c r="E78" s="38" t="s">
        <v>118</v>
      </c>
    </row>
    <row r="79" customFormat="false" ht="15" hidden="false" customHeight="false" outlineLevel="0" collapsed="false">
      <c r="A79" s="38" t="str">
        <f aca="false">CONCATENATE(D79,"-",E79)</f>
        <v>AGUIA BRANCA-ES</v>
      </c>
      <c r="B79" s="39" t="n">
        <v>-18.98</v>
      </c>
      <c r="C79" s="39" t="n">
        <v>-40.74</v>
      </c>
      <c r="D79" s="39" t="s">
        <v>168</v>
      </c>
      <c r="E79" s="39" t="s">
        <v>126</v>
      </c>
    </row>
    <row r="80" customFormat="false" ht="15" hidden="false" customHeight="false" outlineLevel="0" collapsed="false">
      <c r="A80" s="38" t="str">
        <f aca="false">CONCATENATE(D80,"-",E80)</f>
        <v>AGUIARNOPOLIS-TO</v>
      </c>
      <c r="B80" s="39" t="n">
        <v>-6.56</v>
      </c>
      <c r="C80" s="39" t="n">
        <v>-47.46</v>
      </c>
      <c r="D80" s="39" t="s">
        <v>169</v>
      </c>
      <c r="E80" s="39" t="s">
        <v>97</v>
      </c>
    </row>
    <row r="81" customFormat="false" ht="15" hidden="false" customHeight="false" outlineLevel="0" collapsed="false">
      <c r="A81" s="38" t="str">
        <f aca="false">CONCATENATE(D81,"-",E81)</f>
        <v>AGUIAR-PB</v>
      </c>
      <c r="B81" s="39" t="n">
        <v>-7.09</v>
      </c>
      <c r="C81" s="39" t="n">
        <v>-38.17</v>
      </c>
      <c r="D81" s="39" t="s">
        <v>170</v>
      </c>
      <c r="E81" s="39" t="s">
        <v>138</v>
      </c>
    </row>
    <row r="82" customFormat="false" ht="15" hidden="false" customHeight="false" outlineLevel="0" collapsed="false">
      <c r="A82" s="38" t="str">
        <f aca="false">CONCATENATE(D82,"-",E82)</f>
        <v>AIMORES-MG</v>
      </c>
      <c r="B82" s="39" t="n">
        <v>-19.49</v>
      </c>
      <c r="C82" s="39" t="n">
        <v>-41.06</v>
      </c>
      <c r="D82" s="39" t="s">
        <v>171</v>
      </c>
      <c r="E82" s="39" t="s">
        <v>77</v>
      </c>
    </row>
    <row r="83" customFormat="false" ht="15" hidden="false" customHeight="false" outlineLevel="0" collapsed="false">
      <c r="A83" s="38" t="str">
        <f aca="false">CONCATENATE(D83,"-",E83)</f>
        <v>AIQUARA-BA</v>
      </c>
      <c r="B83" s="38" t="n">
        <v>-14.12</v>
      </c>
      <c r="C83" s="38" t="n">
        <v>-39.88</v>
      </c>
      <c r="D83" s="38" t="s">
        <v>172</v>
      </c>
      <c r="E83" s="38" t="s">
        <v>85</v>
      </c>
    </row>
    <row r="84" customFormat="false" ht="15" hidden="false" customHeight="false" outlineLevel="0" collapsed="false">
      <c r="A84" s="38" t="str">
        <f aca="false">CONCATENATE(D84,"-",E84)</f>
        <v>AIUABA-CE</v>
      </c>
      <c r="B84" s="38" t="n">
        <v>-6.57</v>
      </c>
      <c r="C84" s="38" t="n">
        <v>-40.12</v>
      </c>
      <c r="D84" s="38" t="s">
        <v>173</v>
      </c>
      <c r="E84" s="38" t="s">
        <v>83</v>
      </c>
    </row>
    <row r="85" customFormat="false" ht="15" hidden="false" customHeight="false" outlineLevel="0" collapsed="false">
      <c r="A85" s="38" t="str">
        <f aca="false">CONCATENATE(D85,"-",E85)</f>
        <v>AIURUOCA-MG</v>
      </c>
      <c r="B85" s="38" t="n">
        <v>-21.97</v>
      </c>
      <c r="C85" s="38" t="n">
        <v>-44.6</v>
      </c>
      <c r="D85" s="38" t="s">
        <v>174</v>
      </c>
      <c r="E85" s="38" t="s">
        <v>77</v>
      </c>
    </row>
    <row r="86" customFormat="false" ht="15" hidden="false" customHeight="false" outlineLevel="0" collapsed="false">
      <c r="A86" s="38" t="str">
        <f aca="false">CONCATENATE(D86,"-",E86)</f>
        <v>AJURICABA-RS</v>
      </c>
      <c r="B86" s="38" t="n">
        <v>-28.23</v>
      </c>
      <c r="C86" s="38" t="n">
        <v>-53.77</v>
      </c>
      <c r="D86" s="38" t="s">
        <v>175</v>
      </c>
      <c r="E86" s="38" t="s">
        <v>151</v>
      </c>
    </row>
    <row r="87" customFormat="false" ht="15" hidden="false" customHeight="false" outlineLevel="0" collapsed="false">
      <c r="A87" s="38" t="str">
        <f aca="false">CONCATENATE(D87,"-",E87)</f>
        <v>ALAGOA GRANDE-PB</v>
      </c>
      <c r="B87" s="38" t="n">
        <v>-7.08</v>
      </c>
      <c r="C87" s="38" t="n">
        <v>-35.63</v>
      </c>
      <c r="D87" s="38" t="s">
        <v>176</v>
      </c>
      <c r="E87" s="38" t="s">
        <v>138</v>
      </c>
    </row>
    <row r="88" customFormat="false" ht="15" hidden="false" customHeight="false" outlineLevel="0" collapsed="false">
      <c r="A88" s="38" t="str">
        <f aca="false">CONCATENATE(D88,"-",E88)</f>
        <v>ALAGOA NOVA-PB</v>
      </c>
      <c r="B88" s="39" t="n">
        <v>-7.07</v>
      </c>
      <c r="C88" s="39" t="n">
        <v>-35.75</v>
      </c>
      <c r="D88" s="39" t="s">
        <v>177</v>
      </c>
      <c r="E88" s="39" t="s">
        <v>138</v>
      </c>
    </row>
    <row r="89" customFormat="false" ht="15" hidden="false" customHeight="false" outlineLevel="0" collapsed="false">
      <c r="A89" s="38" t="str">
        <f aca="false">CONCATENATE(D89,"-",E89)</f>
        <v>ALAGOA-MG</v>
      </c>
      <c r="B89" s="39" t="n">
        <v>-22.17</v>
      </c>
      <c r="C89" s="39" t="n">
        <v>-44.64</v>
      </c>
      <c r="D89" s="39" t="s">
        <v>178</v>
      </c>
      <c r="E89" s="39" t="s">
        <v>77</v>
      </c>
    </row>
    <row r="90" customFormat="false" ht="15" hidden="false" customHeight="false" outlineLevel="0" collapsed="false">
      <c r="A90" s="38" t="str">
        <f aca="false">CONCATENATE(D90,"-",E90)</f>
        <v>ALAGOINHA DO PIAUI-PI</v>
      </c>
      <c r="B90" s="39" t="n">
        <v>-7</v>
      </c>
      <c r="C90" s="39" t="n">
        <v>-40.93</v>
      </c>
      <c r="D90" s="39" t="s">
        <v>179</v>
      </c>
      <c r="E90" s="39" t="s">
        <v>108</v>
      </c>
    </row>
    <row r="91" customFormat="false" ht="15" hidden="false" customHeight="false" outlineLevel="0" collapsed="false">
      <c r="A91" s="38" t="str">
        <f aca="false">CONCATENATE(D91,"-",E91)</f>
        <v>ALAGOINHA-PB</v>
      </c>
      <c r="B91" s="38" t="n">
        <v>-6.95</v>
      </c>
      <c r="C91" s="38" t="n">
        <v>-35.54</v>
      </c>
      <c r="D91" s="38" t="s">
        <v>180</v>
      </c>
      <c r="E91" s="38" t="s">
        <v>138</v>
      </c>
    </row>
    <row r="92" customFormat="false" ht="15" hidden="false" customHeight="false" outlineLevel="0" collapsed="false">
      <c r="A92" s="38" t="str">
        <f aca="false">CONCATENATE(D92,"-",E92)</f>
        <v>ALAGOINHA-PE</v>
      </c>
      <c r="B92" s="39" t="n">
        <v>-8.46</v>
      </c>
      <c r="C92" s="39" t="n">
        <v>-36.77</v>
      </c>
      <c r="D92" s="39" t="s">
        <v>180</v>
      </c>
      <c r="E92" s="39" t="s">
        <v>95</v>
      </c>
    </row>
    <row r="93" customFormat="false" ht="15" hidden="false" customHeight="false" outlineLevel="0" collapsed="false">
      <c r="A93" s="38" t="str">
        <f aca="false">CONCATENATE(D93,"-",E93)</f>
        <v>ALAGOINHAS-BA</v>
      </c>
      <c r="B93" s="39" t="n">
        <v>-12.13</v>
      </c>
      <c r="C93" s="39" t="n">
        <v>-38.41</v>
      </c>
      <c r="D93" s="39" t="s">
        <v>181</v>
      </c>
      <c r="E93" s="39" t="s">
        <v>85</v>
      </c>
    </row>
    <row r="94" customFormat="false" ht="15" hidden="false" customHeight="false" outlineLevel="0" collapsed="false">
      <c r="A94" s="38" t="str">
        <f aca="false">CONCATENATE(D94,"-",E94)</f>
        <v>ALAMBARI-SP</v>
      </c>
      <c r="B94" s="39" t="n">
        <v>-23.55</v>
      </c>
      <c r="C94" s="39" t="n">
        <v>-47.89</v>
      </c>
      <c r="D94" s="39" t="s">
        <v>182</v>
      </c>
      <c r="E94" s="39" t="s">
        <v>118</v>
      </c>
    </row>
    <row r="95" customFormat="false" ht="15" hidden="false" customHeight="false" outlineLevel="0" collapsed="false">
      <c r="A95" s="38" t="str">
        <f aca="false">CONCATENATE(D95,"-",E95)</f>
        <v>ALBERTINA-MG</v>
      </c>
      <c r="B95" s="38" t="n">
        <v>-22.2</v>
      </c>
      <c r="C95" s="38" t="n">
        <v>-46.61</v>
      </c>
      <c r="D95" s="38" t="s">
        <v>183</v>
      </c>
      <c r="E95" s="38" t="s">
        <v>77</v>
      </c>
    </row>
    <row r="96" customFormat="false" ht="15" hidden="false" customHeight="false" outlineLevel="0" collapsed="false">
      <c r="A96" s="38" t="str">
        <f aca="false">CONCATENATE(D96,"-",E96)</f>
        <v>ALCANTARA-MA</v>
      </c>
      <c r="B96" s="39" t="n">
        <v>-2.4</v>
      </c>
      <c r="C96" s="39" t="n">
        <v>-44.41</v>
      </c>
      <c r="D96" s="39" t="s">
        <v>184</v>
      </c>
      <c r="E96" s="39" t="s">
        <v>100</v>
      </c>
    </row>
    <row r="97" customFormat="false" ht="15" hidden="false" customHeight="false" outlineLevel="0" collapsed="false">
      <c r="A97" s="38" t="str">
        <f aca="false">CONCATENATE(D97,"-",E97)</f>
        <v>ALCANTARAS-CE</v>
      </c>
      <c r="B97" s="39" t="n">
        <v>-3.58</v>
      </c>
      <c r="C97" s="39" t="n">
        <v>-40.54</v>
      </c>
      <c r="D97" s="39" t="s">
        <v>185</v>
      </c>
      <c r="E97" s="39" t="s">
        <v>83</v>
      </c>
    </row>
    <row r="98" customFormat="false" ht="15" hidden="false" customHeight="false" outlineLevel="0" collapsed="false">
      <c r="A98" s="38" t="str">
        <f aca="false">CONCATENATE(D98,"-",E98)</f>
        <v>ALCANTIL-PB</v>
      </c>
      <c r="B98" s="39" t="n">
        <v>-7.74</v>
      </c>
      <c r="C98" s="39" t="n">
        <v>-36.05</v>
      </c>
      <c r="D98" s="39" t="s">
        <v>186</v>
      </c>
      <c r="E98" s="39" t="s">
        <v>138</v>
      </c>
    </row>
    <row r="99" customFormat="false" ht="15" hidden="false" customHeight="false" outlineLevel="0" collapsed="false">
      <c r="A99" s="38" t="str">
        <f aca="false">CONCATENATE(D99,"-",E99)</f>
        <v>ALCINOPOLIS-MS</v>
      </c>
      <c r="B99" s="39" t="n">
        <v>-18.32</v>
      </c>
      <c r="C99" s="39" t="n">
        <v>-53.7</v>
      </c>
      <c r="D99" s="39" t="s">
        <v>187</v>
      </c>
      <c r="E99" s="39" t="s">
        <v>140</v>
      </c>
    </row>
    <row r="100" customFormat="false" ht="15" hidden="false" customHeight="false" outlineLevel="0" collapsed="false">
      <c r="A100" s="38" t="str">
        <f aca="false">CONCATENATE(D100,"-",E100)</f>
        <v>ALCOBACA-BA</v>
      </c>
      <c r="B100" s="38" t="n">
        <v>-17.51</v>
      </c>
      <c r="C100" s="38" t="n">
        <v>-39.19</v>
      </c>
      <c r="D100" s="38" t="s">
        <v>188</v>
      </c>
      <c r="E100" s="38" t="s">
        <v>85</v>
      </c>
    </row>
    <row r="101" customFormat="false" ht="15" hidden="false" customHeight="false" outlineLevel="0" collapsed="false">
      <c r="A101" s="38" t="str">
        <f aca="false">CONCATENATE(D101,"-",E101)</f>
        <v>ALDEIAS ALTAS-MA</v>
      </c>
      <c r="B101" s="38" t="n">
        <v>-4.62</v>
      </c>
      <c r="C101" s="38" t="n">
        <v>-43.47</v>
      </c>
      <c r="D101" s="38" t="s">
        <v>189</v>
      </c>
      <c r="E101" s="38" t="s">
        <v>100</v>
      </c>
    </row>
    <row r="102" customFormat="false" ht="15" hidden="false" customHeight="false" outlineLevel="0" collapsed="false">
      <c r="A102" s="38" t="str">
        <f aca="false">CONCATENATE(D102,"-",E102)</f>
        <v>ALECRIM-RS</v>
      </c>
      <c r="B102" s="39" t="n">
        <v>-27.65</v>
      </c>
      <c r="C102" s="39" t="n">
        <v>-54.76</v>
      </c>
      <c r="D102" s="39" t="s">
        <v>190</v>
      </c>
      <c r="E102" s="39" t="s">
        <v>151</v>
      </c>
    </row>
    <row r="103" customFormat="false" ht="15" hidden="false" customHeight="false" outlineLevel="0" collapsed="false">
      <c r="A103" s="38" t="str">
        <f aca="false">CONCATENATE(D103,"-",E103)</f>
        <v>ALEGRE-ES</v>
      </c>
      <c r="B103" s="38" t="n">
        <v>-20.76</v>
      </c>
      <c r="C103" s="38" t="n">
        <v>-41.53</v>
      </c>
      <c r="D103" s="38" t="s">
        <v>191</v>
      </c>
      <c r="E103" s="38" t="s">
        <v>126</v>
      </c>
    </row>
    <row r="104" customFormat="false" ht="15" hidden="false" customHeight="false" outlineLevel="0" collapsed="false">
      <c r="A104" s="38" t="str">
        <f aca="false">CONCATENATE(D104,"-",E104)</f>
        <v>ALEGRETE DO PIAUI-PI</v>
      </c>
      <c r="B104" s="38" t="n">
        <v>-7.24</v>
      </c>
      <c r="C104" s="38" t="n">
        <v>-40.85</v>
      </c>
      <c r="D104" s="38" t="s">
        <v>192</v>
      </c>
      <c r="E104" s="38" t="s">
        <v>108</v>
      </c>
    </row>
    <row r="105" customFormat="false" ht="15" hidden="false" customHeight="false" outlineLevel="0" collapsed="false">
      <c r="A105" s="38" t="str">
        <f aca="false">CONCATENATE(D105,"-",E105)</f>
        <v>ALEGRETE-RS</v>
      </c>
      <c r="B105" s="38" t="n">
        <v>-29.78</v>
      </c>
      <c r="C105" s="38" t="n">
        <v>-55.79</v>
      </c>
      <c r="D105" s="38" t="s">
        <v>193</v>
      </c>
      <c r="E105" s="38" t="s">
        <v>151</v>
      </c>
    </row>
    <row r="106" customFormat="false" ht="15" hidden="false" customHeight="false" outlineLevel="0" collapsed="false">
      <c r="A106" s="38" t="str">
        <f aca="false">CONCATENATE(D106,"-",E106)</f>
        <v>ALEGRIA-RS</v>
      </c>
      <c r="B106" s="39" t="n">
        <v>-27.82</v>
      </c>
      <c r="C106" s="39" t="n">
        <v>-54.05</v>
      </c>
      <c r="D106" s="39" t="s">
        <v>194</v>
      </c>
      <c r="E106" s="39" t="s">
        <v>151</v>
      </c>
    </row>
    <row r="107" customFormat="false" ht="15" hidden="false" customHeight="false" outlineLevel="0" collapsed="false">
      <c r="A107" s="38" t="str">
        <f aca="false">CONCATENATE(D107,"-",E107)</f>
        <v>ALEM PARAIBA-MG</v>
      </c>
      <c r="B107" s="39" t="n">
        <v>-21.88</v>
      </c>
      <c r="C107" s="39" t="n">
        <v>-42.7</v>
      </c>
      <c r="D107" s="39" t="s">
        <v>195</v>
      </c>
      <c r="E107" s="39" t="s">
        <v>77</v>
      </c>
    </row>
    <row r="108" customFormat="false" ht="15" hidden="false" customHeight="false" outlineLevel="0" collapsed="false">
      <c r="A108" s="38" t="str">
        <f aca="false">CONCATENATE(D108,"-",E108)</f>
        <v>ALENQUER-PA</v>
      </c>
      <c r="B108" s="38" t="n">
        <v>-1.94</v>
      </c>
      <c r="C108" s="38" t="n">
        <v>-54.73</v>
      </c>
      <c r="D108" s="38" t="s">
        <v>196</v>
      </c>
      <c r="E108" s="38" t="s">
        <v>81</v>
      </c>
    </row>
    <row r="109" customFormat="false" ht="15" hidden="false" customHeight="false" outlineLevel="0" collapsed="false">
      <c r="A109" s="38" t="str">
        <f aca="false">CONCATENATE(D109,"-",E109)</f>
        <v>ALEXANDRIA-RN</v>
      </c>
      <c r="B109" s="39" t="n">
        <v>-6.41</v>
      </c>
      <c r="C109" s="39" t="n">
        <v>-38.01</v>
      </c>
      <c r="D109" s="39" t="s">
        <v>197</v>
      </c>
      <c r="E109" s="39" t="s">
        <v>106</v>
      </c>
    </row>
    <row r="110" customFormat="false" ht="15" hidden="false" customHeight="false" outlineLevel="0" collapsed="false">
      <c r="A110" s="38" t="str">
        <f aca="false">CONCATENATE(D110,"-",E110)</f>
        <v>ALEXANIA-GO</v>
      </c>
      <c r="B110" s="39" t="n">
        <v>-16.08</v>
      </c>
      <c r="C110" s="39" t="n">
        <v>-48.5</v>
      </c>
      <c r="D110" s="39" t="s">
        <v>198</v>
      </c>
      <c r="E110" s="39" t="s">
        <v>75</v>
      </c>
    </row>
    <row r="111" customFormat="false" ht="15" hidden="false" customHeight="false" outlineLevel="0" collapsed="false">
      <c r="A111" s="38" t="str">
        <f aca="false">CONCATENATE(D111,"-",E111)</f>
        <v>ALFENAS-MG</v>
      </c>
      <c r="B111" s="38" t="n">
        <v>-21.42</v>
      </c>
      <c r="C111" s="38" t="n">
        <v>-45.94</v>
      </c>
      <c r="D111" s="38" t="s">
        <v>199</v>
      </c>
      <c r="E111" s="38" t="s">
        <v>77</v>
      </c>
    </row>
    <row r="112" customFormat="false" ht="15" hidden="false" customHeight="false" outlineLevel="0" collapsed="false">
      <c r="A112" s="38" t="str">
        <f aca="false">CONCATENATE(D112,"-",E112)</f>
        <v>ALFREDO CHAVES-ES</v>
      </c>
      <c r="B112" s="39" t="n">
        <v>-20.63</v>
      </c>
      <c r="C112" s="39" t="n">
        <v>-40.75</v>
      </c>
      <c r="D112" s="39" t="s">
        <v>200</v>
      </c>
      <c r="E112" s="39" t="s">
        <v>126</v>
      </c>
    </row>
    <row r="113" customFormat="false" ht="15" hidden="false" customHeight="false" outlineLevel="0" collapsed="false">
      <c r="A113" s="38" t="str">
        <f aca="false">CONCATENATE(D113,"-",E113)</f>
        <v>ALFREDO MARCONDES-SP</v>
      </c>
      <c r="B113" s="38" t="n">
        <v>-21.95</v>
      </c>
      <c r="C113" s="38" t="n">
        <v>-51.41</v>
      </c>
      <c r="D113" s="38" t="s">
        <v>201</v>
      </c>
      <c r="E113" s="38" t="s">
        <v>118</v>
      </c>
    </row>
    <row r="114" customFormat="false" ht="15" hidden="false" customHeight="false" outlineLevel="0" collapsed="false">
      <c r="A114" s="38" t="str">
        <f aca="false">CONCATENATE(D114,"-",E114)</f>
        <v>ALFREDO VASCONCELOS-MG</v>
      </c>
      <c r="B114" s="39" t="n">
        <v>-21.14</v>
      </c>
      <c r="C114" s="39" t="n">
        <v>-43.77</v>
      </c>
      <c r="D114" s="39" t="s">
        <v>202</v>
      </c>
      <c r="E114" s="39" t="s">
        <v>77</v>
      </c>
    </row>
    <row r="115" customFormat="false" ht="15" hidden="false" customHeight="false" outlineLevel="0" collapsed="false">
      <c r="A115" s="38" t="str">
        <f aca="false">CONCATENATE(D115,"-",E115)</f>
        <v>ALFREDO WAGNER-SC</v>
      </c>
      <c r="B115" s="39" t="n">
        <v>-27.7</v>
      </c>
      <c r="C115" s="39" t="n">
        <v>-49.33</v>
      </c>
      <c r="D115" s="39" t="s">
        <v>203</v>
      </c>
      <c r="E115" s="39" t="s">
        <v>90</v>
      </c>
    </row>
    <row r="116" customFormat="false" ht="15" hidden="false" customHeight="false" outlineLevel="0" collapsed="false">
      <c r="A116" s="38" t="str">
        <f aca="false">CONCATENATE(D116,"-",E116)</f>
        <v>ALGODAO DE JANDAIRA-PB</v>
      </c>
      <c r="B116" s="38" t="n">
        <v>-6.81</v>
      </c>
      <c r="C116" s="38" t="n">
        <v>-35.92</v>
      </c>
      <c r="D116" s="38" t="s">
        <v>204</v>
      </c>
      <c r="E116" s="38" t="s">
        <v>138</v>
      </c>
    </row>
    <row r="117" customFormat="false" ht="15" hidden="false" customHeight="false" outlineLevel="0" collapsed="false">
      <c r="A117" s="38" t="str">
        <f aca="false">CONCATENATE(D117,"-",E117)</f>
        <v>ALHANDRA-PB</v>
      </c>
      <c r="B117" s="39" t="n">
        <v>-7.43</v>
      </c>
      <c r="C117" s="39" t="n">
        <v>-34.91</v>
      </c>
      <c r="D117" s="39" t="s">
        <v>205</v>
      </c>
      <c r="E117" s="39" t="s">
        <v>138</v>
      </c>
    </row>
    <row r="118" customFormat="false" ht="15" hidden="false" customHeight="false" outlineLevel="0" collapsed="false">
      <c r="A118" s="38" t="str">
        <f aca="false">CONCATENATE(D118,"-",E118)</f>
        <v>ALIANCA DO TOCANTINS-TO</v>
      </c>
      <c r="B118" s="38" t="n">
        <v>-11.3</v>
      </c>
      <c r="C118" s="38" t="n">
        <v>-48.93</v>
      </c>
      <c r="D118" s="38" t="s">
        <v>206</v>
      </c>
      <c r="E118" s="38" t="s">
        <v>97</v>
      </c>
    </row>
    <row r="119" customFormat="false" ht="15" hidden="false" customHeight="false" outlineLevel="0" collapsed="false">
      <c r="A119" s="38" t="str">
        <f aca="false">CONCATENATE(D119,"-",E119)</f>
        <v>ALIANCA-PE</v>
      </c>
      <c r="B119" s="38" t="n">
        <v>-7.6</v>
      </c>
      <c r="C119" s="38" t="n">
        <v>-35.23</v>
      </c>
      <c r="D119" s="38" t="s">
        <v>207</v>
      </c>
      <c r="E119" s="38" t="s">
        <v>95</v>
      </c>
    </row>
    <row r="120" customFormat="false" ht="15" hidden="false" customHeight="false" outlineLevel="0" collapsed="false">
      <c r="A120" s="38" t="str">
        <f aca="false">CONCATENATE(D120,"-",E120)</f>
        <v>ALMADINA-BA</v>
      </c>
      <c r="B120" s="39" t="n">
        <v>-14.7</v>
      </c>
      <c r="C120" s="39" t="n">
        <v>-39.63</v>
      </c>
      <c r="D120" s="39" t="s">
        <v>208</v>
      </c>
      <c r="E120" s="39" t="s">
        <v>85</v>
      </c>
    </row>
    <row r="121" customFormat="false" ht="15" hidden="false" customHeight="false" outlineLevel="0" collapsed="false">
      <c r="A121" s="38" t="str">
        <f aca="false">CONCATENATE(D121,"-",E121)</f>
        <v>ALMAS-TO</v>
      </c>
      <c r="B121" s="39" t="n">
        <v>-11.57</v>
      </c>
      <c r="C121" s="39" t="n">
        <v>-47.17</v>
      </c>
      <c r="D121" s="39" t="s">
        <v>209</v>
      </c>
      <c r="E121" s="39" t="s">
        <v>97</v>
      </c>
    </row>
    <row r="122" customFormat="false" ht="15" hidden="false" customHeight="false" outlineLevel="0" collapsed="false">
      <c r="A122" s="38" t="str">
        <f aca="false">CONCATENATE(D122,"-",E122)</f>
        <v>ALMEIRIM-PA</v>
      </c>
      <c r="B122" s="39" t="n">
        <v>-1.52</v>
      </c>
      <c r="C122" s="39" t="n">
        <v>-52.58</v>
      </c>
      <c r="D122" s="39" t="s">
        <v>210</v>
      </c>
      <c r="E122" s="39" t="s">
        <v>81</v>
      </c>
    </row>
    <row r="123" customFormat="false" ht="15" hidden="false" customHeight="false" outlineLevel="0" collapsed="false">
      <c r="A123" s="38" t="str">
        <f aca="false">CONCATENATE(D123,"-",E123)</f>
        <v>ALMENARA-MG</v>
      </c>
      <c r="B123" s="38" t="n">
        <v>-16.18</v>
      </c>
      <c r="C123" s="38" t="n">
        <v>-40.69</v>
      </c>
      <c r="D123" s="38" t="s">
        <v>211</v>
      </c>
      <c r="E123" s="38" t="s">
        <v>77</v>
      </c>
    </row>
    <row r="124" customFormat="false" ht="15" hidden="false" customHeight="false" outlineLevel="0" collapsed="false">
      <c r="A124" s="38" t="str">
        <f aca="false">CONCATENATE(D124,"-",E124)</f>
        <v>ALMINO AFONSO-RN</v>
      </c>
      <c r="B124" s="38" t="n">
        <v>-6.15</v>
      </c>
      <c r="C124" s="38" t="n">
        <v>-37.76</v>
      </c>
      <c r="D124" s="38" t="s">
        <v>212</v>
      </c>
      <c r="E124" s="38" t="s">
        <v>106</v>
      </c>
    </row>
    <row r="125" customFormat="false" ht="15" hidden="false" customHeight="false" outlineLevel="0" collapsed="false">
      <c r="A125" s="38" t="str">
        <f aca="false">CONCATENATE(D125,"-",E125)</f>
        <v>ALMIRANTE TAMANDARE-PR</v>
      </c>
      <c r="B125" s="38" t="n">
        <v>-25.32</v>
      </c>
      <c r="C125" s="38" t="n">
        <v>-49.31</v>
      </c>
      <c r="D125" s="38" t="s">
        <v>213</v>
      </c>
      <c r="E125" s="38" t="s">
        <v>88</v>
      </c>
    </row>
    <row r="126" customFormat="false" ht="15" hidden="false" customHeight="false" outlineLevel="0" collapsed="false">
      <c r="A126" s="38" t="str">
        <f aca="false">CONCATENATE(D126,"-",E126)</f>
        <v>ALOANDIA-GO</v>
      </c>
      <c r="B126" s="38" t="n">
        <v>-17.72</v>
      </c>
      <c r="C126" s="38" t="n">
        <v>-49.48</v>
      </c>
      <c r="D126" s="38" t="s">
        <v>214</v>
      </c>
      <c r="E126" s="38" t="s">
        <v>75</v>
      </c>
    </row>
    <row r="127" customFormat="false" ht="15" hidden="false" customHeight="false" outlineLevel="0" collapsed="false">
      <c r="A127" s="38" t="str">
        <f aca="false">CONCATENATE(D127,"-",E127)</f>
        <v>ALPERCATA-MG</v>
      </c>
      <c r="B127" s="39" t="n">
        <v>-18.97</v>
      </c>
      <c r="C127" s="39" t="n">
        <v>-41.97</v>
      </c>
      <c r="D127" s="39" t="s">
        <v>215</v>
      </c>
      <c r="E127" s="39" t="s">
        <v>77</v>
      </c>
    </row>
    <row r="128" customFormat="false" ht="15" hidden="false" customHeight="false" outlineLevel="0" collapsed="false">
      <c r="A128" s="38" t="str">
        <f aca="false">CONCATENATE(D128,"-",E128)</f>
        <v>ALPESTRE-RS</v>
      </c>
      <c r="B128" s="38" t="n">
        <v>-27.24</v>
      </c>
      <c r="C128" s="38" t="n">
        <v>-53.03</v>
      </c>
      <c r="D128" s="38" t="s">
        <v>216</v>
      </c>
      <c r="E128" s="38" t="s">
        <v>151</v>
      </c>
    </row>
    <row r="129" customFormat="false" ht="15" hidden="false" customHeight="false" outlineLevel="0" collapsed="false">
      <c r="A129" s="38" t="str">
        <f aca="false">CONCATENATE(D129,"-",E129)</f>
        <v>ALPINOPOLIS-MG</v>
      </c>
      <c r="B129" s="38" t="n">
        <v>-20.86</v>
      </c>
      <c r="C129" s="38" t="n">
        <v>-46.38</v>
      </c>
      <c r="D129" s="38" t="s">
        <v>217</v>
      </c>
      <c r="E129" s="38" t="s">
        <v>77</v>
      </c>
    </row>
    <row r="130" customFormat="false" ht="15" hidden="false" customHeight="false" outlineLevel="0" collapsed="false">
      <c r="A130" s="38" t="str">
        <f aca="false">CONCATENATE(D130,"-",E130)</f>
        <v>ALTA FLORESTA D'OESTE-RO</v>
      </c>
      <c r="B130" s="39" t="n">
        <v>-11.94</v>
      </c>
      <c r="C130" s="39" t="n">
        <v>-61.9</v>
      </c>
      <c r="D130" s="39" t="s">
        <v>218</v>
      </c>
      <c r="E130" s="39" t="s">
        <v>219</v>
      </c>
    </row>
    <row r="131" customFormat="false" ht="15" hidden="false" customHeight="false" outlineLevel="0" collapsed="false">
      <c r="A131" s="38" t="str">
        <f aca="false">CONCATENATE(D131,"-",E131)</f>
        <v>ALTA FLORESTA-MT</v>
      </c>
      <c r="B131" s="39" t="n">
        <v>-9.87</v>
      </c>
      <c r="C131" s="39" t="n">
        <v>-56.08</v>
      </c>
      <c r="D131" s="39" t="s">
        <v>220</v>
      </c>
      <c r="E131" s="39" t="s">
        <v>111</v>
      </c>
    </row>
    <row r="132" customFormat="false" ht="15" hidden="false" customHeight="false" outlineLevel="0" collapsed="false">
      <c r="A132" s="38" t="str">
        <f aca="false">CONCATENATE(D132,"-",E132)</f>
        <v>ALTAIR-SP</v>
      </c>
      <c r="B132" s="39" t="n">
        <v>-20.52</v>
      </c>
      <c r="C132" s="39" t="n">
        <v>-49.05</v>
      </c>
      <c r="D132" s="39" t="s">
        <v>221</v>
      </c>
      <c r="E132" s="39" t="s">
        <v>118</v>
      </c>
    </row>
    <row r="133" customFormat="false" ht="15" hidden="false" customHeight="false" outlineLevel="0" collapsed="false">
      <c r="A133" s="38" t="str">
        <f aca="false">CONCATENATE(D133,"-",E133)</f>
        <v>ALTAMIRA DO MARANHAO-MA</v>
      </c>
      <c r="B133" s="39" t="n">
        <v>-4.16</v>
      </c>
      <c r="C133" s="39" t="n">
        <v>-45.47</v>
      </c>
      <c r="D133" s="39" t="s">
        <v>222</v>
      </c>
      <c r="E133" s="39" t="s">
        <v>100</v>
      </c>
    </row>
    <row r="134" customFormat="false" ht="15" hidden="false" customHeight="false" outlineLevel="0" collapsed="false">
      <c r="A134" s="38" t="str">
        <f aca="false">CONCATENATE(D134,"-",E134)</f>
        <v>ALTAMIRA DO PARANA-PR</v>
      </c>
      <c r="B134" s="39" t="n">
        <v>-24.79</v>
      </c>
      <c r="C134" s="39" t="n">
        <v>-52.71</v>
      </c>
      <c r="D134" s="39" t="s">
        <v>223</v>
      </c>
      <c r="E134" s="39" t="s">
        <v>88</v>
      </c>
    </row>
    <row r="135" customFormat="false" ht="15" hidden="false" customHeight="false" outlineLevel="0" collapsed="false">
      <c r="A135" s="38" t="str">
        <f aca="false">CONCATENATE(D135,"-",E135)</f>
        <v>ALTAMIRA-PA</v>
      </c>
      <c r="B135" s="38" t="n">
        <v>-3.2</v>
      </c>
      <c r="C135" s="38" t="n">
        <v>-52.2</v>
      </c>
      <c r="D135" s="38" t="s">
        <v>224</v>
      </c>
      <c r="E135" s="38" t="s">
        <v>81</v>
      </c>
    </row>
    <row r="136" customFormat="false" ht="15" hidden="false" customHeight="false" outlineLevel="0" collapsed="false">
      <c r="A136" s="38" t="str">
        <f aca="false">CONCATENATE(D136,"-",E136)</f>
        <v>ALTANEIRA-CE</v>
      </c>
      <c r="B136" s="38" t="n">
        <v>-7</v>
      </c>
      <c r="C136" s="38" t="n">
        <v>-39.74</v>
      </c>
      <c r="D136" s="38" t="s">
        <v>225</v>
      </c>
      <c r="E136" s="38" t="s">
        <v>83</v>
      </c>
    </row>
    <row r="137" customFormat="false" ht="15" hidden="false" customHeight="false" outlineLevel="0" collapsed="false">
      <c r="A137" s="38" t="str">
        <f aca="false">CONCATENATE(D137,"-",E137)</f>
        <v>ALTEROSA-MG</v>
      </c>
      <c r="B137" s="39" t="n">
        <v>-21.24</v>
      </c>
      <c r="C137" s="39" t="n">
        <v>-46.14</v>
      </c>
      <c r="D137" s="39" t="s">
        <v>226</v>
      </c>
      <c r="E137" s="39" t="s">
        <v>77</v>
      </c>
    </row>
    <row r="138" customFormat="false" ht="15" hidden="false" customHeight="false" outlineLevel="0" collapsed="false">
      <c r="A138" s="38" t="str">
        <f aca="false">CONCATENATE(D138,"-",E138)</f>
        <v>ALTINHO-PE</v>
      </c>
      <c r="B138" s="39" t="n">
        <v>-8.49</v>
      </c>
      <c r="C138" s="39" t="n">
        <v>-36.05</v>
      </c>
      <c r="D138" s="39" t="s">
        <v>227</v>
      </c>
      <c r="E138" s="39" t="s">
        <v>95</v>
      </c>
    </row>
    <row r="139" customFormat="false" ht="15" hidden="false" customHeight="false" outlineLevel="0" collapsed="false">
      <c r="A139" s="38" t="str">
        <f aca="false">CONCATENATE(D139,"-",E139)</f>
        <v>ALTINOPOLIS-SP</v>
      </c>
      <c r="B139" s="38" t="n">
        <v>-21.02</v>
      </c>
      <c r="C139" s="38" t="n">
        <v>-47.37</v>
      </c>
      <c r="D139" s="38" t="s">
        <v>228</v>
      </c>
      <c r="E139" s="38" t="s">
        <v>118</v>
      </c>
    </row>
    <row r="140" customFormat="false" ht="15" hidden="false" customHeight="false" outlineLevel="0" collapsed="false">
      <c r="A140" s="38" t="str">
        <f aca="false">CONCATENATE(D140,"-",E140)</f>
        <v>ALTO ALEGRE DO MARANHAO-MA</v>
      </c>
      <c r="B140" s="38" t="n">
        <v>-4.21</v>
      </c>
      <c r="C140" s="38" t="n">
        <v>-44.44</v>
      </c>
      <c r="D140" s="38" t="s">
        <v>229</v>
      </c>
      <c r="E140" s="38" t="s">
        <v>100</v>
      </c>
    </row>
    <row r="141" customFormat="false" ht="15" hidden="false" customHeight="false" outlineLevel="0" collapsed="false">
      <c r="A141" s="38" t="str">
        <f aca="false">CONCATENATE(D141,"-",E141)</f>
        <v>ALTO ALEGRE DO PARECIS-RO</v>
      </c>
      <c r="B141" s="38" t="n">
        <v>-12.12</v>
      </c>
      <c r="C141" s="38" t="n">
        <v>-61.85</v>
      </c>
      <c r="D141" s="38" t="s">
        <v>230</v>
      </c>
      <c r="E141" s="38" t="s">
        <v>219</v>
      </c>
    </row>
    <row r="142" customFormat="false" ht="15" hidden="false" customHeight="false" outlineLevel="0" collapsed="false">
      <c r="A142" s="38" t="str">
        <f aca="false">CONCATENATE(D142,"-",E142)</f>
        <v>ALTO ALEGRE DO PINDARE-MA</v>
      </c>
      <c r="B142" s="39" t="n">
        <v>-3.69</v>
      </c>
      <c r="C142" s="39" t="n">
        <v>-45.9</v>
      </c>
      <c r="D142" s="39" t="s">
        <v>231</v>
      </c>
      <c r="E142" s="39" t="s">
        <v>100</v>
      </c>
    </row>
    <row r="143" customFormat="false" ht="15" hidden="false" customHeight="false" outlineLevel="0" collapsed="false">
      <c r="A143" s="38" t="str">
        <f aca="false">CONCATENATE(D143,"-",E143)</f>
        <v>ALTO ALEGRE-RR</v>
      </c>
      <c r="B143" s="39" t="n">
        <v>2.89</v>
      </c>
      <c r="C143" s="39" t="n">
        <v>-61.49</v>
      </c>
      <c r="D143" s="39" t="s">
        <v>232</v>
      </c>
      <c r="E143" s="39" t="s">
        <v>233</v>
      </c>
    </row>
    <row r="144" customFormat="false" ht="15" hidden="false" customHeight="false" outlineLevel="0" collapsed="false">
      <c r="A144" s="38" t="str">
        <f aca="false">CONCATENATE(D144,"-",E144)</f>
        <v>ALTO ALEGRE-RS</v>
      </c>
      <c r="B144" s="39" t="n">
        <v>-28.77</v>
      </c>
      <c r="C144" s="39" t="n">
        <v>-52.99</v>
      </c>
      <c r="D144" s="39" t="s">
        <v>232</v>
      </c>
      <c r="E144" s="39" t="s">
        <v>151</v>
      </c>
    </row>
    <row r="145" customFormat="false" ht="15" hidden="false" customHeight="false" outlineLevel="0" collapsed="false">
      <c r="A145" s="38" t="str">
        <f aca="false">CONCATENATE(D145,"-",E145)</f>
        <v>ALTO ALEGRE-SP</v>
      </c>
      <c r="B145" s="39" t="n">
        <v>-21.58</v>
      </c>
      <c r="C145" s="39" t="n">
        <v>-50.16</v>
      </c>
      <c r="D145" s="39" t="s">
        <v>232</v>
      </c>
      <c r="E145" s="39" t="s">
        <v>118</v>
      </c>
    </row>
    <row r="146" customFormat="false" ht="15" hidden="false" customHeight="false" outlineLevel="0" collapsed="false">
      <c r="A146" s="38" t="str">
        <f aca="false">CONCATENATE(D146,"-",E146)</f>
        <v>ALTO ARAGUAIA-MT</v>
      </c>
      <c r="B146" s="38" t="n">
        <v>-17.31</v>
      </c>
      <c r="C146" s="38" t="n">
        <v>-53.21</v>
      </c>
      <c r="D146" s="38" t="s">
        <v>234</v>
      </c>
      <c r="E146" s="38" t="s">
        <v>111</v>
      </c>
    </row>
    <row r="147" customFormat="false" ht="15" hidden="false" customHeight="false" outlineLevel="0" collapsed="false">
      <c r="A147" s="38" t="str">
        <f aca="false">CONCATENATE(D147,"-",E147)</f>
        <v>ALTO BELA VISTA-SC</v>
      </c>
      <c r="B147" s="38" t="n">
        <v>-27.45</v>
      </c>
      <c r="C147" s="38" t="n">
        <v>-51.87</v>
      </c>
      <c r="D147" s="38" t="s">
        <v>235</v>
      </c>
      <c r="E147" s="38" t="s">
        <v>90</v>
      </c>
    </row>
    <row r="148" customFormat="false" ht="15" hidden="false" customHeight="false" outlineLevel="0" collapsed="false">
      <c r="A148" s="38" t="str">
        <f aca="false">CONCATENATE(D148,"-",E148)</f>
        <v>ALTO BOA VISTA-MT</v>
      </c>
      <c r="B148" s="39" t="n">
        <v>-11.67</v>
      </c>
      <c r="C148" s="39" t="n">
        <v>-51.38</v>
      </c>
      <c r="D148" s="39" t="s">
        <v>236</v>
      </c>
      <c r="E148" s="39" t="s">
        <v>111</v>
      </c>
    </row>
    <row r="149" customFormat="false" ht="15" hidden="false" customHeight="false" outlineLevel="0" collapsed="false">
      <c r="A149" s="38" t="str">
        <f aca="false">CONCATENATE(D149,"-",E149)</f>
        <v>ALTO CAPARAO-MG</v>
      </c>
      <c r="B149" s="38" t="n">
        <v>-20.52</v>
      </c>
      <c r="C149" s="38" t="n">
        <v>-41.89</v>
      </c>
      <c r="D149" s="38" t="s">
        <v>237</v>
      </c>
      <c r="E149" s="38" t="s">
        <v>77</v>
      </c>
    </row>
    <row r="150" customFormat="false" ht="15" hidden="false" customHeight="false" outlineLevel="0" collapsed="false">
      <c r="A150" s="38" t="str">
        <f aca="false">CONCATENATE(D150,"-",E150)</f>
        <v>ALTO DO RODRIGUES-RN</v>
      </c>
      <c r="B150" s="39" t="n">
        <v>-5.28</v>
      </c>
      <c r="C150" s="39" t="n">
        <v>-36.76</v>
      </c>
      <c r="D150" s="39" t="s">
        <v>238</v>
      </c>
      <c r="E150" s="39" t="s">
        <v>106</v>
      </c>
    </row>
    <row r="151" customFormat="false" ht="15" hidden="false" customHeight="false" outlineLevel="0" collapsed="false">
      <c r="A151" s="38" t="str">
        <f aca="false">CONCATENATE(D151,"-",E151)</f>
        <v>ALTO FELIZ-RS</v>
      </c>
      <c r="B151" s="38" t="n">
        <v>-29.39</v>
      </c>
      <c r="C151" s="38" t="n">
        <v>-51.31</v>
      </c>
      <c r="D151" s="38" t="s">
        <v>239</v>
      </c>
      <c r="E151" s="38" t="s">
        <v>151</v>
      </c>
    </row>
    <row r="152" customFormat="false" ht="15" hidden="false" customHeight="false" outlineLevel="0" collapsed="false">
      <c r="A152" s="38" t="str">
        <f aca="false">CONCATENATE(D152,"-",E152)</f>
        <v>ALTO GARCAS-MT</v>
      </c>
      <c r="B152" s="38" t="n">
        <v>-16.94</v>
      </c>
      <c r="C152" s="38" t="n">
        <v>-53.52</v>
      </c>
      <c r="D152" s="38" t="s">
        <v>240</v>
      </c>
      <c r="E152" s="38" t="s">
        <v>111</v>
      </c>
    </row>
    <row r="153" customFormat="false" ht="15" hidden="false" customHeight="false" outlineLevel="0" collapsed="false">
      <c r="A153" s="38" t="str">
        <f aca="false">CONCATENATE(D153,"-",E153)</f>
        <v>ALTO HORIZONTE-GO</v>
      </c>
      <c r="B153" s="39" t="n">
        <v>-14.19</v>
      </c>
      <c r="C153" s="39" t="n">
        <v>-49.33</v>
      </c>
      <c r="D153" s="39" t="s">
        <v>241</v>
      </c>
      <c r="E153" s="39" t="s">
        <v>75</v>
      </c>
    </row>
    <row r="154" customFormat="false" ht="15" hidden="false" customHeight="false" outlineLevel="0" collapsed="false">
      <c r="A154" s="38" t="str">
        <f aca="false">CONCATENATE(D154,"-",E154)</f>
        <v>ALTO JEQUITIBA-MG</v>
      </c>
      <c r="B154" s="39" t="n">
        <v>-20.42</v>
      </c>
      <c r="C154" s="39" t="n">
        <v>-41.96</v>
      </c>
      <c r="D154" s="39" t="s">
        <v>242</v>
      </c>
      <c r="E154" s="39" t="s">
        <v>77</v>
      </c>
    </row>
    <row r="155" customFormat="false" ht="15" hidden="false" customHeight="false" outlineLevel="0" collapsed="false">
      <c r="A155" s="38" t="str">
        <f aca="false">CONCATENATE(D155,"-",E155)</f>
        <v>ALTO LONGA-PI</v>
      </c>
      <c r="B155" s="39" t="n">
        <v>-5.25</v>
      </c>
      <c r="C155" s="39" t="n">
        <v>-42.21</v>
      </c>
      <c r="D155" s="39" t="s">
        <v>243</v>
      </c>
      <c r="E155" s="39" t="s">
        <v>108</v>
      </c>
    </row>
    <row r="156" customFormat="false" ht="15" hidden="false" customHeight="false" outlineLevel="0" collapsed="false">
      <c r="A156" s="38" t="str">
        <f aca="false">CONCATENATE(D156,"-",E156)</f>
        <v>ALTO PARAGUAI-MT</v>
      </c>
      <c r="B156" s="39" t="n">
        <v>-14.51</v>
      </c>
      <c r="C156" s="39" t="n">
        <v>-56.48</v>
      </c>
      <c r="D156" s="39" t="s">
        <v>244</v>
      </c>
      <c r="E156" s="39" t="s">
        <v>111</v>
      </c>
    </row>
    <row r="157" customFormat="false" ht="15" hidden="false" customHeight="false" outlineLevel="0" collapsed="false">
      <c r="A157" s="38" t="str">
        <f aca="false">CONCATENATE(D157,"-",E157)</f>
        <v>ALTO PARAISO DE GOIAS-GO</v>
      </c>
      <c r="B157" s="38" t="n">
        <v>-14.13</v>
      </c>
      <c r="C157" s="38" t="n">
        <v>-47.51</v>
      </c>
      <c r="D157" s="38" t="s">
        <v>245</v>
      </c>
      <c r="E157" s="38" t="s">
        <v>75</v>
      </c>
    </row>
    <row r="158" customFormat="false" ht="15" hidden="false" customHeight="false" outlineLevel="0" collapsed="false">
      <c r="A158" s="38" t="str">
        <f aca="false">CONCATENATE(D158,"-",E158)</f>
        <v>ALTO PARAISO-RO</v>
      </c>
      <c r="B158" s="39" t="n">
        <v>-9.71</v>
      </c>
      <c r="C158" s="39" t="n">
        <v>-63.32</v>
      </c>
      <c r="D158" s="39" t="s">
        <v>246</v>
      </c>
      <c r="E158" s="39" t="s">
        <v>219</v>
      </c>
    </row>
    <row r="159" customFormat="false" ht="15" hidden="false" customHeight="false" outlineLevel="0" collapsed="false">
      <c r="A159" s="38" t="str">
        <f aca="false">CONCATENATE(D159,"-",E159)</f>
        <v>ALTO PARANA-PR</v>
      </c>
      <c r="B159" s="38" t="n">
        <v>-23.12</v>
      </c>
      <c r="C159" s="38" t="n">
        <v>-52.31</v>
      </c>
      <c r="D159" s="38" t="s">
        <v>247</v>
      </c>
      <c r="E159" s="38" t="s">
        <v>88</v>
      </c>
    </row>
    <row r="160" customFormat="false" ht="15" hidden="false" customHeight="false" outlineLevel="0" collapsed="false">
      <c r="A160" s="38" t="str">
        <f aca="false">CONCATENATE(D160,"-",E160)</f>
        <v>ALTO PARNAIBA-MA</v>
      </c>
      <c r="B160" s="38" t="n">
        <v>-9.11</v>
      </c>
      <c r="C160" s="38" t="n">
        <v>-45.93</v>
      </c>
      <c r="D160" s="38" t="s">
        <v>248</v>
      </c>
      <c r="E160" s="38" t="s">
        <v>100</v>
      </c>
    </row>
    <row r="161" customFormat="false" ht="15" hidden="false" customHeight="false" outlineLevel="0" collapsed="false">
      <c r="A161" s="38" t="str">
        <f aca="false">CONCATENATE(D161,"-",E161)</f>
        <v>ALTO PIQUIRI-PR</v>
      </c>
      <c r="B161" s="39" t="n">
        <v>-24.02</v>
      </c>
      <c r="C161" s="39" t="n">
        <v>-53.44</v>
      </c>
      <c r="D161" s="39" t="s">
        <v>249</v>
      </c>
      <c r="E161" s="39" t="s">
        <v>88</v>
      </c>
    </row>
    <row r="162" customFormat="false" ht="15" hidden="false" customHeight="false" outlineLevel="0" collapsed="false">
      <c r="A162" s="38" t="str">
        <f aca="false">CONCATENATE(D162,"-",E162)</f>
        <v>ALTO RIO DOCE-MG</v>
      </c>
      <c r="B162" s="38" t="n">
        <v>-21.02</v>
      </c>
      <c r="C162" s="38" t="n">
        <v>-43.41</v>
      </c>
      <c r="D162" s="38" t="s">
        <v>250</v>
      </c>
      <c r="E162" s="38" t="s">
        <v>77</v>
      </c>
    </row>
    <row r="163" customFormat="false" ht="15" hidden="false" customHeight="false" outlineLevel="0" collapsed="false">
      <c r="A163" s="38" t="str">
        <f aca="false">CONCATENATE(D163,"-",E163)</f>
        <v>ALTO RIO NOVO-ES</v>
      </c>
      <c r="B163" s="38" t="n">
        <v>-19.05</v>
      </c>
      <c r="C163" s="38" t="n">
        <v>-41.01</v>
      </c>
      <c r="D163" s="38" t="s">
        <v>251</v>
      </c>
      <c r="E163" s="38" t="s">
        <v>126</v>
      </c>
    </row>
    <row r="164" customFormat="false" ht="15" hidden="false" customHeight="false" outlineLevel="0" collapsed="false">
      <c r="A164" s="38" t="str">
        <f aca="false">CONCATENATE(D164,"-",E164)</f>
        <v>ALTO SANTO-CE</v>
      </c>
      <c r="B164" s="39" t="n">
        <v>-5.52</v>
      </c>
      <c r="C164" s="39" t="n">
        <v>-38.27</v>
      </c>
      <c r="D164" s="39" t="s">
        <v>252</v>
      </c>
      <c r="E164" s="39" t="s">
        <v>83</v>
      </c>
    </row>
    <row r="165" customFormat="false" ht="15" hidden="false" customHeight="false" outlineLevel="0" collapsed="false">
      <c r="A165" s="38" t="str">
        <f aca="false">CONCATENATE(D165,"-",E165)</f>
        <v>ALTO TAQUARI-MT</v>
      </c>
      <c r="B165" s="38" t="n">
        <v>-17.82</v>
      </c>
      <c r="C165" s="38" t="n">
        <v>-53.28</v>
      </c>
      <c r="D165" s="38" t="s">
        <v>253</v>
      </c>
      <c r="E165" s="38" t="s">
        <v>111</v>
      </c>
    </row>
    <row r="166" customFormat="false" ht="15" hidden="false" customHeight="false" outlineLevel="0" collapsed="false">
      <c r="A166" s="38" t="str">
        <f aca="false">CONCATENATE(D166,"-",E166)</f>
        <v>ALTONIA-PR</v>
      </c>
      <c r="B166" s="38" t="n">
        <v>-23.87</v>
      </c>
      <c r="C166" s="38" t="n">
        <v>-53.9</v>
      </c>
      <c r="D166" s="38" t="s">
        <v>254</v>
      </c>
      <c r="E166" s="38" t="s">
        <v>88</v>
      </c>
    </row>
    <row r="167" customFormat="false" ht="15" hidden="false" customHeight="false" outlineLevel="0" collapsed="false">
      <c r="A167" s="38" t="str">
        <f aca="false">CONCATENATE(D167,"-",E167)</f>
        <v>ALTOS-PI</v>
      </c>
      <c r="B167" s="38" t="n">
        <v>-5.03</v>
      </c>
      <c r="C167" s="38" t="n">
        <v>-42.46</v>
      </c>
      <c r="D167" s="38" t="s">
        <v>255</v>
      </c>
      <c r="E167" s="38" t="s">
        <v>108</v>
      </c>
    </row>
    <row r="168" customFormat="false" ht="15" hidden="false" customHeight="false" outlineLevel="0" collapsed="false">
      <c r="A168" s="38" t="str">
        <f aca="false">CONCATENATE(D168,"-",E168)</f>
        <v>ALUMINIO-SP</v>
      </c>
      <c r="B168" s="38" t="n">
        <v>-23.53</v>
      </c>
      <c r="C168" s="38" t="n">
        <v>-47.26</v>
      </c>
      <c r="D168" s="38" t="s">
        <v>256</v>
      </c>
      <c r="E168" s="38" t="s">
        <v>118</v>
      </c>
    </row>
    <row r="169" customFormat="false" ht="15" hidden="false" customHeight="false" outlineLevel="0" collapsed="false">
      <c r="A169" s="38" t="str">
        <f aca="false">CONCATENATE(D169,"-",E169)</f>
        <v>ALVARAES-AM</v>
      </c>
      <c r="B169" s="39" t="n">
        <v>-3.22</v>
      </c>
      <c r="C169" s="39" t="n">
        <v>-64.8</v>
      </c>
      <c r="D169" s="39" t="s">
        <v>257</v>
      </c>
      <c r="E169" s="39" t="s">
        <v>258</v>
      </c>
    </row>
    <row r="170" customFormat="false" ht="15" hidden="false" customHeight="false" outlineLevel="0" collapsed="false">
      <c r="A170" s="38" t="str">
        <f aca="false">CONCATENATE(D170,"-",E170)</f>
        <v>ALVARENGA-MG</v>
      </c>
      <c r="B170" s="39" t="n">
        <v>-19.41</v>
      </c>
      <c r="C170" s="39" t="n">
        <v>-41.72</v>
      </c>
      <c r="D170" s="39" t="s">
        <v>259</v>
      </c>
      <c r="E170" s="39" t="s">
        <v>77</v>
      </c>
    </row>
    <row r="171" customFormat="false" ht="15" hidden="false" customHeight="false" outlineLevel="0" collapsed="false">
      <c r="A171" s="38" t="str">
        <f aca="false">CONCATENATE(D171,"-",E171)</f>
        <v>ALVARES FLORENCE-SP</v>
      </c>
      <c r="B171" s="39" t="n">
        <v>-20.32</v>
      </c>
      <c r="C171" s="39" t="n">
        <v>-49.91</v>
      </c>
      <c r="D171" s="39" t="s">
        <v>260</v>
      </c>
      <c r="E171" s="39" t="s">
        <v>118</v>
      </c>
    </row>
    <row r="172" customFormat="false" ht="15" hidden="false" customHeight="false" outlineLevel="0" collapsed="false">
      <c r="A172" s="38" t="str">
        <f aca="false">CONCATENATE(D172,"-",E172)</f>
        <v>ALVARES MACHADO-SP</v>
      </c>
      <c r="B172" s="38" t="n">
        <v>-22.07</v>
      </c>
      <c r="C172" s="38" t="n">
        <v>-51.47</v>
      </c>
      <c r="D172" s="38" t="s">
        <v>261</v>
      </c>
      <c r="E172" s="38" t="s">
        <v>118</v>
      </c>
    </row>
    <row r="173" customFormat="false" ht="15" hidden="false" customHeight="false" outlineLevel="0" collapsed="false">
      <c r="A173" s="38" t="str">
        <f aca="false">CONCATENATE(D173,"-",E173)</f>
        <v>ALVARO DE CARVALHO-SP</v>
      </c>
      <c r="B173" s="39" t="n">
        <v>-22.08</v>
      </c>
      <c r="C173" s="39" t="n">
        <v>-49.71</v>
      </c>
      <c r="D173" s="39" t="s">
        <v>262</v>
      </c>
      <c r="E173" s="39" t="s">
        <v>118</v>
      </c>
    </row>
    <row r="174" customFormat="false" ht="15" hidden="false" customHeight="false" outlineLevel="0" collapsed="false">
      <c r="A174" s="38" t="str">
        <f aca="false">CONCATENATE(D174,"-",E174)</f>
        <v>ALVINLANDIA-SP</v>
      </c>
      <c r="B174" s="38" t="n">
        <v>-22.44</v>
      </c>
      <c r="C174" s="38" t="n">
        <v>-49.76</v>
      </c>
      <c r="D174" s="38" t="s">
        <v>263</v>
      </c>
      <c r="E174" s="38" t="s">
        <v>118</v>
      </c>
    </row>
    <row r="175" customFormat="false" ht="15" hidden="false" customHeight="false" outlineLevel="0" collapsed="false">
      <c r="A175" s="38" t="str">
        <f aca="false">CONCATENATE(D175,"-",E175)</f>
        <v>ALVINOPOLIS-MG</v>
      </c>
      <c r="B175" s="38" t="n">
        <v>-20.1</v>
      </c>
      <c r="C175" s="38" t="n">
        <v>-43.04</v>
      </c>
      <c r="D175" s="38" t="s">
        <v>264</v>
      </c>
      <c r="E175" s="38" t="s">
        <v>77</v>
      </c>
    </row>
    <row r="176" customFormat="false" ht="15" hidden="false" customHeight="false" outlineLevel="0" collapsed="false">
      <c r="A176" s="38" t="str">
        <f aca="false">CONCATENATE(D176,"-",E176)</f>
        <v>ALVORADA DE MINAS-MG</v>
      </c>
      <c r="B176" s="39" t="n">
        <v>-18.73</v>
      </c>
      <c r="C176" s="39" t="n">
        <v>-43.36</v>
      </c>
      <c r="D176" s="39" t="s">
        <v>265</v>
      </c>
      <c r="E176" s="39" t="s">
        <v>77</v>
      </c>
    </row>
    <row r="177" customFormat="false" ht="15" hidden="false" customHeight="false" outlineLevel="0" collapsed="false">
      <c r="A177" s="38" t="str">
        <f aca="false">CONCATENATE(D177,"-",E177)</f>
        <v>ALVORADA DO GURGUEIA-PI</v>
      </c>
      <c r="B177" s="39" t="n">
        <v>-8.42</v>
      </c>
      <c r="C177" s="39" t="n">
        <v>-43.77</v>
      </c>
      <c r="D177" s="39" t="s">
        <v>266</v>
      </c>
      <c r="E177" s="39" t="s">
        <v>108</v>
      </c>
    </row>
    <row r="178" customFormat="false" ht="15" hidden="false" customHeight="false" outlineLevel="0" collapsed="false">
      <c r="A178" s="38" t="str">
        <f aca="false">CONCATENATE(D178,"-",E178)</f>
        <v>ALVORADA DO NORTE-GO</v>
      </c>
      <c r="B178" s="39" t="n">
        <v>-14.48</v>
      </c>
      <c r="C178" s="39" t="n">
        <v>-46.49</v>
      </c>
      <c r="D178" s="39" t="s">
        <v>267</v>
      </c>
      <c r="E178" s="39" t="s">
        <v>75</v>
      </c>
    </row>
    <row r="179" customFormat="false" ht="15" hidden="false" customHeight="false" outlineLevel="0" collapsed="false">
      <c r="A179" s="38" t="str">
        <f aca="false">CONCATENATE(D179,"-",E179)</f>
        <v>ALVORADA DO SUL-PR</v>
      </c>
      <c r="B179" s="39" t="n">
        <v>-22.78</v>
      </c>
      <c r="C179" s="39" t="n">
        <v>-51.23</v>
      </c>
      <c r="D179" s="39" t="s">
        <v>268</v>
      </c>
      <c r="E179" s="39" t="s">
        <v>88</v>
      </c>
    </row>
    <row r="180" customFormat="false" ht="15" hidden="false" customHeight="false" outlineLevel="0" collapsed="false">
      <c r="A180" s="38" t="str">
        <f aca="false">CONCATENATE(D180,"-",E180)</f>
        <v>ALVORADA D'OESTE-RO</v>
      </c>
      <c r="B180" s="38" t="n">
        <v>-11.4</v>
      </c>
      <c r="C180" s="38" t="n">
        <v>-62.38</v>
      </c>
      <c r="D180" s="38" t="s">
        <v>269</v>
      </c>
      <c r="E180" s="38" t="s">
        <v>219</v>
      </c>
    </row>
    <row r="181" customFormat="false" ht="15" hidden="false" customHeight="false" outlineLevel="0" collapsed="false">
      <c r="A181" s="38" t="str">
        <f aca="false">CONCATENATE(D181,"-",E181)</f>
        <v>ALVORADA-RS</v>
      </c>
      <c r="B181" s="39" t="n">
        <v>-29.99</v>
      </c>
      <c r="C181" s="39" t="n">
        <v>-51.08</v>
      </c>
      <c r="D181" s="39" t="s">
        <v>270</v>
      </c>
      <c r="E181" s="39" t="s">
        <v>151</v>
      </c>
    </row>
    <row r="182" customFormat="false" ht="15" hidden="false" customHeight="false" outlineLevel="0" collapsed="false">
      <c r="A182" s="38" t="str">
        <f aca="false">CONCATENATE(D182,"-",E182)</f>
        <v>ALVORADA-TO</v>
      </c>
      <c r="B182" s="38" t="n">
        <v>-12.48</v>
      </c>
      <c r="C182" s="38" t="n">
        <v>-49.12</v>
      </c>
      <c r="D182" s="38" t="s">
        <v>270</v>
      </c>
      <c r="E182" s="38" t="s">
        <v>97</v>
      </c>
    </row>
    <row r="183" customFormat="false" ht="15" hidden="false" customHeight="false" outlineLevel="0" collapsed="false">
      <c r="A183" s="38" t="str">
        <f aca="false">CONCATENATE(D183,"-",E183)</f>
        <v>AMAJARI-RR</v>
      </c>
      <c r="B183" s="38" t="n">
        <v>3.65</v>
      </c>
      <c r="C183" s="38" t="n">
        <v>-61.37</v>
      </c>
      <c r="D183" s="38" t="s">
        <v>271</v>
      </c>
      <c r="E183" s="38" t="s">
        <v>233</v>
      </c>
    </row>
    <row r="184" customFormat="false" ht="15" hidden="false" customHeight="false" outlineLevel="0" collapsed="false">
      <c r="A184" s="38" t="str">
        <f aca="false">CONCATENATE(D184,"-",E184)</f>
        <v>AMAMBAI-MS</v>
      </c>
      <c r="B184" s="38" t="n">
        <v>-23.1</v>
      </c>
      <c r="C184" s="38" t="n">
        <v>-55.22</v>
      </c>
      <c r="D184" s="38" t="s">
        <v>272</v>
      </c>
      <c r="E184" s="38" t="s">
        <v>140</v>
      </c>
    </row>
    <row r="185" customFormat="false" ht="15" hidden="false" customHeight="false" outlineLevel="0" collapsed="false">
      <c r="A185" s="38" t="str">
        <f aca="false">CONCATENATE(D185,"-",E185)</f>
        <v>AMAPA DO MARANHAO-MA</v>
      </c>
      <c r="B185" s="39" t="n">
        <v>-1.56</v>
      </c>
      <c r="C185" s="39" t="n">
        <v>-45.93</v>
      </c>
      <c r="D185" s="39" t="s">
        <v>273</v>
      </c>
      <c r="E185" s="39" t="s">
        <v>100</v>
      </c>
    </row>
    <row r="186" customFormat="false" ht="15" hidden="false" customHeight="false" outlineLevel="0" collapsed="false">
      <c r="A186" s="38" t="str">
        <f aca="false">CONCATENATE(D186,"-",E186)</f>
        <v>AMAPA-AP</v>
      </c>
      <c r="B186" s="39" t="n">
        <v>2.05</v>
      </c>
      <c r="C186" s="39" t="n">
        <v>-50.79</v>
      </c>
      <c r="D186" s="39" t="s">
        <v>274</v>
      </c>
      <c r="E186" s="39" t="s">
        <v>275</v>
      </c>
    </row>
    <row r="187" customFormat="false" ht="15" hidden="false" customHeight="false" outlineLevel="0" collapsed="false">
      <c r="A187" s="38" t="str">
        <f aca="false">CONCATENATE(D187,"-",E187)</f>
        <v>AMAPORA-PR</v>
      </c>
      <c r="B187" s="38" t="n">
        <v>-23.09</v>
      </c>
      <c r="C187" s="38" t="n">
        <v>-52.78</v>
      </c>
      <c r="D187" s="38" t="s">
        <v>276</v>
      </c>
      <c r="E187" s="38" t="s">
        <v>88</v>
      </c>
    </row>
    <row r="188" customFormat="false" ht="15" hidden="false" customHeight="false" outlineLevel="0" collapsed="false">
      <c r="A188" s="38" t="str">
        <f aca="false">CONCATENATE(D188,"-",E188)</f>
        <v>AMARAJI-PE</v>
      </c>
      <c r="B188" s="38" t="n">
        <v>-8.38</v>
      </c>
      <c r="C188" s="38" t="n">
        <v>-35.45</v>
      </c>
      <c r="D188" s="38" t="s">
        <v>277</v>
      </c>
      <c r="E188" s="38" t="s">
        <v>95</v>
      </c>
    </row>
    <row r="189" customFormat="false" ht="15" hidden="false" customHeight="false" outlineLevel="0" collapsed="false">
      <c r="A189" s="38" t="str">
        <f aca="false">CONCATENATE(D189,"-",E189)</f>
        <v>AMARAL FERRADOR-RS</v>
      </c>
      <c r="B189" s="38" t="n">
        <v>-30.87</v>
      </c>
      <c r="C189" s="38" t="n">
        <v>-52.25</v>
      </c>
      <c r="D189" s="38" t="s">
        <v>278</v>
      </c>
      <c r="E189" s="38" t="s">
        <v>151</v>
      </c>
    </row>
    <row r="190" customFormat="false" ht="15" hidden="false" customHeight="false" outlineLevel="0" collapsed="false">
      <c r="A190" s="38" t="str">
        <f aca="false">CONCATENATE(D190,"-",E190)</f>
        <v>AMARALINA-GO</v>
      </c>
      <c r="B190" s="38" t="n">
        <v>-13.92</v>
      </c>
      <c r="C190" s="38" t="n">
        <v>-49.29</v>
      </c>
      <c r="D190" s="38" t="s">
        <v>279</v>
      </c>
      <c r="E190" s="38" t="s">
        <v>75</v>
      </c>
    </row>
    <row r="191" customFormat="false" ht="15" hidden="false" customHeight="false" outlineLevel="0" collapsed="false">
      <c r="A191" s="38" t="str">
        <f aca="false">CONCATENATE(D191,"-",E191)</f>
        <v>AMARANTE DO MARANHAO-MA</v>
      </c>
      <c r="B191" s="38" t="n">
        <v>-5.56</v>
      </c>
      <c r="C191" s="38" t="n">
        <v>-46.74</v>
      </c>
      <c r="D191" s="38" t="s">
        <v>280</v>
      </c>
      <c r="E191" s="38" t="s">
        <v>100</v>
      </c>
    </row>
    <row r="192" customFormat="false" ht="15" hidden="false" customHeight="false" outlineLevel="0" collapsed="false">
      <c r="A192" s="38" t="str">
        <f aca="false">CONCATENATE(D192,"-",E192)</f>
        <v>AMARANTE-PI</v>
      </c>
      <c r="B192" s="38" t="n">
        <v>-6.24</v>
      </c>
      <c r="C192" s="38" t="n">
        <v>-42.85</v>
      </c>
      <c r="D192" s="38" t="s">
        <v>281</v>
      </c>
      <c r="E192" s="38" t="s">
        <v>108</v>
      </c>
    </row>
    <row r="193" customFormat="false" ht="15" hidden="false" customHeight="false" outlineLevel="0" collapsed="false">
      <c r="A193" s="38" t="str">
        <f aca="false">CONCATENATE(D193,"-",E193)</f>
        <v>AMARGOSA-BA</v>
      </c>
      <c r="B193" s="38" t="n">
        <v>-13.03</v>
      </c>
      <c r="C193" s="38" t="n">
        <v>-39.6</v>
      </c>
      <c r="D193" s="38" t="s">
        <v>282</v>
      </c>
      <c r="E193" s="38" t="s">
        <v>85</v>
      </c>
    </row>
    <row r="194" customFormat="false" ht="15" hidden="false" customHeight="false" outlineLevel="0" collapsed="false">
      <c r="A194" s="38" t="str">
        <f aca="false">CONCATENATE(D194,"-",E194)</f>
        <v>AMATURA-AM</v>
      </c>
      <c r="B194" s="38" t="n">
        <v>-3.36</v>
      </c>
      <c r="C194" s="38" t="n">
        <v>-68.19</v>
      </c>
      <c r="D194" s="38" t="s">
        <v>283</v>
      </c>
      <c r="E194" s="38" t="s">
        <v>258</v>
      </c>
    </row>
    <row r="195" customFormat="false" ht="15" hidden="false" customHeight="false" outlineLevel="0" collapsed="false">
      <c r="A195" s="38" t="str">
        <f aca="false">CONCATENATE(D195,"-",E195)</f>
        <v>AMELIA RODRIGUES-BA</v>
      </c>
      <c r="B195" s="39" t="n">
        <v>-12.39</v>
      </c>
      <c r="C195" s="39" t="n">
        <v>-38.75</v>
      </c>
      <c r="D195" s="39" t="s">
        <v>284</v>
      </c>
      <c r="E195" s="39" t="s">
        <v>85</v>
      </c>
    </row>
    <row r="196" customFormat="false" ht="15" hidden="false" customHeight="false" outlineLevel="0" collapsed="false">
      <c r="A196" s="38" t="str">
        <f aca="false">CONCATENATE(D196,"-",E196)</f>
        <v>AMERICA DOURADA-BA</v>
      </c>
      <c r="B196" s="38" t="n">
        <v>-11.45</v>
      </c>
      <c r="C196" s="38" t="n">
        <v>-41.43</v>
      </c>
      <c r="D196" s="38" t="s">
        <v>285</v>
      </c>
      <c r="E196" s="38" t="s">
        <v>85</v>
      </c>
    </row>
    <row r="197" customFormat="false" ht="15" hidden="false" customHeight="false" outlineLevel="0" collapsed="false">
      <c r="A197" s="38" t="str">
        <f aca="false">CONCATENATE(D197,"-",E197)</f>
        <v>AMERICANA-SP</v>
      </c>
      <c r="B197" s="39" t="n">
        <v>-22.73</v>
      </c>
      <c r="C197" s="39" t="n">
        <v>-47.33</v>
      </c>
      <c r="D197" s="39" t="s">
        <v>286</v>
      </c>
      <c r="E197" s="39" t="s">
        <v>118</v>
      </c>
    </row>
    <row r="198" customFormat="false" ht="15" hidden="false" customHeight="false" outlineLevel="0" collapsed="false">
      <c r="A198" s="38" t="str">
        <f aca="false">CONCATENATE(D198,"-",E198)</f>
        <v>AMERICANO DO BRASIL-GO</v>
      </c>
      <c r="B198" s="39" t="n">
        <v>-16.25</v>
      </c>
      <c r="C198" s="39" t="n">
        <v>-49.98</v>
      </c>
      <c r="D198" s="39" t="s">
        <v>287</v>
      </c>
      <c r="E198" s="39" t="s">
        <v>75</v>
      </c>
    </row>
    <row r="199" customFormat="false" ht="15" hidden="false" customHeight="false" outlineLevel="0" collapsed="false">
      <c r="A199" s="38" t="str">
        <f aca="false">CONCATENATE(D199,"-",E199)</f>
        <v>AMERICO BRASILIENSE-SP</v>
      </c>
      <c r="B199" s="38" t="n">
        <v>-21.72</v>
      </c>
      <c r="C199" s="38" t="n">
        <v>-48.1</v>
      </c>
      <c r="D199" s="38" t="s">
        <v>288</v>
      </c>
      <c r="E199" s="38" t="s">
        <v>118</v>
      </c>
    </row>
    <row r="200" customFormat="false" ht="15" hidden="false" customHeight="false" outlineLevel="0" collapsed="false">
      <c r="A200" s="38" t="str">
        <f aca="false">CONCATENATE(D200,"-",E200)</f>
        <v>AMERICO DE CAMPOS-SP</v>
      </c>
      <c r="B200" s="39" t="n">
        <v>-20.29</v>
      </c>
      <c r="C200" s="39" t="n">
        <v>-49.73</v>
      </c>
      <c r="D200" s="39" t="s">
        <v>289</v>
      </c>
      <c r="E200" s="39" t="s">
        <v>118</v>
      </c>
    </row>
    <row r="201" customFormat="false" ht="15" hidden="false" customHeight="false" outlineLevel="0" collapsed="false">
      <c r="A201" s="38" t="str">
        <f aca="false">CONCATENATE(D201,"-",E201)</f>
        <v>AMETISTA DO SUL-RS</v>
      </c>
      <c r="B201" s="39" t="n">
        <v>-27.36</v>
      </c>
      <c r="C201" s="39" t="n">
        <v>-53.18</v>
      </c>
      <c r="D201" s="39" t="s">
        <v>290</v>
      </c>
      <c r="E201" s="39" t="s">
        <v>151</v>
      </c>
    </row>
    <row r="202" customFormat="false" ht="15" hidden="false" customHeight="false" outlineLevel="0" collapsed="false">
      <c r="A202" s="38" t="str">
        <f aca="false">CONCATENATE(D202,"-",E202)</f>
        <v>AMONTADA-CE</v>
      </c>
      <c r="B202" s="38" t="n">
        <v>-3.49</v>
      </c>
      <c r="C202" s="38" t="n">
        <v>-39.57</v>
      </c>
      <c r="D202" s="38" t="s">
        <v>291</v>
      </c>
      <c r="E202" s="38" t="s">
        <v>83</v>
      </c>
    </row>
    <row r="203" customFormat="false" ht="15" hidden="false" customHeight="false" outlineLevel="0" collapsed="false">
      <c r="A203" s="38" t="str">
        <f aca="false">CONCATENATE(D203,"-",E203)</f>
        <v>AMORINOPOLIS-GO</v>
      </c>
      <c r="B203" s="38" t="n">
        <v>-16.61</v>
      </c>
      <c r="C203" s="38" t="n">
        <v>-51.09</v>
      </c>
      <c r="D203" s="38" t="s">
        <v>292</v>
      </c>
      <c r="E203" s="38" t="s">
        <v>75</v>
      </c>
    </row>
    <row r="204" customFormat="false" ht="15" hidden="false" customHeight="false" outlineLevel="0" collapsed="false">
      <c r="A204" s="38" t="str">
        <f aca="false">CONCATENATE(D204,"-",E204)</f>
        <v>AMPARO DE SAO FRANCISCO-SE</v>
      </c>
      <c r="B204" s="38" t="n">
        <v>-10.13</v>
      </c>
      <c r="C204" s="38" t="n">
        <v>-36.93</v>
      </c>
      <c r="D204" s="38" t="s">
        <v>293</v>
      </c>
      <c r="E204" s="38" t="s">
        <v>294</v>
      </c>
    </row>
    <row r="205" customFormat="false" ht="15" hidden="false" customHeight="false" outlineLevel="0" collapsed="false">
      <c r="A205" s="38" t="str">
        <f aca="false">CONCATENATE(D205,"-",E205)</f>
        <v>AMPARO DO SERRA-MG</v>
      </c>
      <c r="B205" s="38" t="n">
        <v>-20.5</v>
      </c>
      <c r="C205" s="38" t="n">
        <v>-42.8</v>
      </c>
      <c r="D205" s="38" t="s">
        <v>295</v>
      </c>
      <c r="E205" s="38" t="s">
        <v>77</v>
      </c>
    </row>
    <row r="206" customFormat="false" ht="15" hidden="false" customHeight="false" outlineLevel="0" collapsed="false">
      <c r="A206" s="38" t="str">
        <f aca="false">CONCATENATE(D206,"-",E206)</f>
        <v>AMPARO-PB</v>
      </c>
      <c r="B206" s="38" t="n">
        <v>-7.56</v>
      </c>
      <c r="C206" s="38" t="n">
        <v>-37.06</v>
      </c>
      <c r="D206" s="38" t="s">
        <v>296</v>
      </c>
      <c r="E206" s="38" t="s">
        <v>138</v>
      </c>
    </row>
    <row r="207" customFormat="false" ht="15" hidden="false" customHeight="false" outlineLevel="0" collapsed="false">
      <c r="A207" s="38" t="str">
        <f aca="false">CONCATENATE(D207,"-",E207)</f>
        <v>AMPARO-SP</v>
      </c>
      <c r="B207" s="38" t="n">
        <v>-22.7</v>
      </c>
      <c r="C207" s="38" t="n">
        <v>-46.76</v>
      </c>
      <c r="D207" s="38" t="s">
        <v>296</v>
      </c>
      <c r="E207" s="38" t="s">
        <v>118</v>
      </c>
    </row>
    <row r="208" customFormat="false" ht="15" hidden="false" customHeight="false" outlineLevel="0" collapsed="false">
      <c r="A208" s="38" t="str">
        <f aca="false">CONCATENATE(D208,"-",E208)</f>
        <v>AMPERE-PR</v>
      </c>
      <c r="B208" s="39" t="n">
        <v>-25.91</v>
      </c>
      <c r="C208" s="39" t="n">
        <v>-53.47</v>
      </c>
      <c r="D208" s="39" t="s">
        <v>297</v>
      </c>
      <c r="E208" s="39" t="s">
        <v>88</v>
      </c>
    </row>
    <row r="209" customFormat="false" ht="15" hidden="false" customHeight="false" outlineLevel="0" collapsed="false">
      <c r="A209" s="38" t="str">
        <f aca="false">CONCATENATE(D209,"-",E209)</f>
        <v>ANADIA-AL</v>
      </c>
      <c r="B209" s="39" t="n">
        <v>-9.68</v>
      </c>
      <c r="C209" s="39" t="n">
        <v>-36.3</v>
      </c>
      <c r="D209" s="39" t="s">
        <v>298</v>
      </c>
      <c r="E209" s="39" t="s">
        <v>137</v>
      </c>
    </row>
    <row r="210" customFormat="false" ht="15" hidden="false" customHeight="false" outlineLevel="0" collapsed="false">
      <c r="A210" s="38" t="str">
        <f aca="false">CONCATENATE(D210,"-",E210)</f>
        <v>ANAGE-BA</v>
      </c>
      <c r="B210" s="39" t="n">
        <v>-14.61</v>
      </c>
      <c r="C210" s="39" t="n">
        <v>-41.13</v>
      </c>
      <c r="D210" s="39" t="s">
        <v>299</v>
      </c>
      <c r="E210" s="39" t="s">
        <v>85</v>
      </c>
    </row>
    <row r="211" customFormat="false" ht="15" hidden="false" customHeight="false" outlineLevel="0" collapsed="false">
      <c r="A211" s="38" t="str">
        <f aca="false">CONCATENATE(D211,"-",E211)</f>
        <v>ANAHY-PR</v>
      </c>
      <c r="B211" s="38" t="n">
        <v>-24.71</v>
      </c>
      <c r="C211" s="38" t="n">
        <v>-53.08</v>
      </c>
      <c r="D211" s="38" t="s">
        <v>300</v>
      </c>
      <c r="E211" s="38" t="s">
        <v>88</v>
      </c>
    </row>
    <row r="212" customFormat="false" ht="15" hidden="false" customHeight="false" outlineLevel="0" collapsed="false">
      <c r="A212" s="38" t="str">
        <f aca="false">CONCATENATE(D212,"-",E212)</f>
        <v>ANAJAS-PA</v>
      </c>
      <c r="B212" s="39" t="n">
        <v>-0.98</v>
      </c>
      <c r="C212" s="39" t="n">
        <v>-49.94</v>
      </c>
      <c r="D212" s="39" t="s">
        <v>301</v>
      </c>
      <c r="E212" s="39" t="s">
        <v>81</v>
      </c>
    </row>
    <row r="213" customFormat="false" ht="15" hidden="false" customHeight="false" outlineLevel="0" collapsed="false">
      <c r="A213" s="38" t="str">
        <f aca="false">CONCATENATE(D213,"-",E213)</f>
        <v>ANAJATUBA-MA</v>
      </c>
      <c r="B213" s="39" t="n">
        <v>-3.26</v>
      </c>
      <c r="C213" s="39" t="n">
        <v>-44.62</v>
      </c>
      <c r="D213" s="39" t="s">
        <v>302</v>
      </c>
      <c r="E213" s="39" t="s">
        <v>100</v>
      </c>
    </row>
    <row r="214" customFormat="false" ht="15" hidden="false" customHeight="false" outlineLevel="0" collapsed="false">
      <c r="A214" s="38" t="str">
        <f aca="false">CONCATENATE(D214,"-",E214)</f>
        <v>ANALANDIA-SP</v>
      </c>
      <c r="B214" s="39" t="n">
        <v>-22.12</v>
      </c>
      <c r="C214" s="39" t="n">
        <v>-47.66</v>
      </c>
      <c r="D214" s="39" t="s">
        <v>303</v>
      </c>
      <c r="E214" s="39" t="s">
        <v>118</v>
      </c>
    </row>
    <row r="215" customFormat="false" ht="15" hidden="false" customHeight="false" outlineLevel="0" collapsed="false">
      <c r="A215" s="38" t="str">
        <f aca="false">CONCATENATE(D215,"-",E215)</f>
        <v>ANAMA-AM</v>
      </c>
      <c r="B215" s="39" t="n">
        <v>-3.58</v>
      </c>
      <c r="C215" s="39" t="n">
        <v>-61.4</v>
      </c>
      <c r="D215" s="39" t="s">
        <v>304</v>
      </c>
      <c r="E215" s="39" t="s">
        <v>258</v>
      </c>
    </row>
    <row r="216" customFormat="false" ht="15" hidden="false" customHeight="false" outlineLevel="0" collapsed="false">
      <c r="A216" s="38" t="str">
        <f aca="false">CONCATENATE(D216,"-",E216)</f>
        <v>ANANAS-TO</v>
      </c>
      <c r="B216" s="39" t="n">
        <v>-6.36</v>
      </c>
      <c r="C216" s="39" t="n">
        <v>-48.07</v>
      </c>
      <c r="D216" s="39" t="s">
        <v>305</v>
      </c>
      <c r="E216" s="39" t="s">
        <v>97</v>
      </c>
    </row>
    <row r="217" customFormat="false" ht="15" hidden="false" customHeight="false" outlineLevel="0" collapsed="false">
      <c r="A217" s="38" t="str">
        <f aca="false">CONCATENATE(D217,"-",E217)</f>
        <v>ANANINDEUA-PA</v>
      </c>
      <c r="B217" s="38" t="n">
        <v>-1.36</v>
      </c>
      <c r="C217" s="38" t="n">
        <v>-48.37</v>
      </c>
      <c r="D217" s="38" t="s">
        <v>306</v>
      </c>
      <c r="E217" s="38" t="s">
        <v>81</v>
      </c>
    </row>
    <row r="218" customFormat="false" ht="15" hidden="false" customHeight="false" outlineLevel="0" collapsed="false">
      <c r="A218" s="38" t="str">
        <f aca="false">CONCATENATE(D218,"-",E218)</f>
        <v>ANAPOLIS-GO</v>
      </c>
      <c r="B218" s="39" t="n">
        <v>-16.32</v>
      </c>
      <c r="C218" s="39" t="n">
        <v>-48.95</v>
      </c>
      <c r="D218" s="39" t="s">
        <v>307</v>
      </c>
      <c r="E218" s="39" t="s">
        <v>75</v>
      </c>
    </row>
    <row r="219" customFormat="false" ht="15" hidden="false" customHeight="false" outlineLevel="0" collapsed="false">
      <c r="A219" s="38" t="str">
        <f aca="false">CONCATENATE(D219,"-",E219)</f>
        <v>ANAPU-PA</v>
      </c>
      <c r="B219" s="39" t="n">
        <v>-3.47</v>
      </c>
      <c r="C219" s="39" t="n">
        <v>-51.19</v>
      </c>
      <c r="D219" s="39" t="s">
        <v>308</v>
      </c>
      <c r="E219" s="39" t="s">
        <v>81</v>
      </c>
    </row>
    <row r="220" customFormat="false" ht="15" hidden="false" customHeight="false" outlineLevel="0" collapsed="false">
      <c r="A220" s="38" t="str">
        <f aca="false">CONCATENATE(D220,"-",E220)</f>
        <v>ANAPURUS-MA</v>
      </c>
      <c r="B220" s="38" t="n">
        <v>-3.67</v>
      </c>
      <c r="C220" s="38" t="n">
        <v>-43.11</v>
      </c>
      <c r="D220" s="38" t="s">
        <v>309</v>
      </c>
      <c r="E220" s="38" t="s">
        <v>100</v>
      </c>
    </row>
    <row r="221" customFormat="false" ht="15" hidden="false" customHeight="false" outlineLevel="0" collapsed="false">
      <c r="A221" s="38" t="str">
        <f aca="false">CONCATENATE(D221,"-",E221)</f>
        <v>ANASTACIO-MS</v>
      </c>
      <c r="B221" s="39" t="n">
        <v>-20.48</v>
      </c>
      <c r="C221" s="39" t="n">
        <v>-55.8</v>
      </c>
      <c r="D221" s="39" t="s">
        <v>310</v>
      </c>
      <c r="E221" s="39" t="s">
        <v>140</v>
      </c>
    </row>
    <row r="222" customFormat="false" ht="15" hidden="false" customHeight="false" outlineLevel="0" collapsed="false">
      <c r="A222" s="38" t="str">
        <f aca="false">CONCATENATE(D222,"-",E222)</f>
        <v>ANAURILANDIA-MS</v>
      </c>
      <c r="B222" s="38" t="n">
        <v>-22.18</v>
      </c>
      <c r="C222" s="38" t="n">
        <v>-52.71</v>
      </c>
      <c r="D222" s="38" t="s">
        <v>311</v>
      </c>
      <c r="E222" s="38" t="s">
        <v>140</v>
      </c>
    </row>
    <row r="223" customFormat="false" ht="15" hidden="false" customHeight="false" outlineLevel="0" collapsed="false">
      <c r="A223" s="38" t="str">
        <f aca="false">CONCATENATE(D223,"-",E223)</f>
        <v>ANCHIETA-ES</v>
      </c>
      <c r="B223" s="39" t="n">
        <v>-20.79</v>
      </c>
      <c r="C223" s="39" t="n">
        <v>-40.65</v>
      </c>
      <c r="D223" s="39" t="s">
        <v>312</v>
      </c>
      <c r="E223" s="39" t="s">
        <v>126</v>
      </c>
    </row>
    <row r="224" customFormat="false" ht="15" hidden="false" customHeight="false" outlineLevel="0" collapsed="false">
      <c r="A224" s="38" t="str">
        <f aca="false">CONCATENATE(D224,"-",E224)</f>
        <v>ANCHIETA-SC</v>
      </c>
      <c r="B224" s="39" t="n">
        <v>-26.53</v>
      </c>
      <c r="C224" s="39" t="n">
        <v>-53.33</v>
      </c>
      <c r="D224" s="39" t="s">
        <v>312</v>
      </c>
      <c r="E224" s="39" t="s">
        <v>90</v>
      </c>
    </row>
    <row r="225" customFormat="false" ht="15" hidden="false" customHeight="false" outlineLevel="0" collapsed="false">
      <c r="A225" s="38" t="str">
        <f aca="false">CONCATENATE(D225,"-",E225)</f>
        <v>ANDARAI-BA</v>
      </c>
      <c r="B225" s="38" t="n">
        <v>-12.8</v>
      </c>
      <c r="C225" s="38" t="n">
        <v>-41.33</v>
      </c>
      <c r="D225" s="38" t="s">
        <v>313</v>
      </c>
      <c r="E225" s="38" t="s">
        <v>85</v>
      </c>
    </row>
    <row r="226" customFormat="false" ht="15" hidden="false" customHeight="false" outlineLevel="0" collapsed="false">
      <c r="A226" s="38" t="str">
        <f aca="false">CONCATENATE(D226,"-",E226)</f>
        <v>ANDIRA-PR</v>
      </c>
      <c r="B226" s="39" t="n">
        <v>-23.05</v>
      </c>
      <c r="C226" s="39" t="n">
        <v>-50.22</v>
      </c>
      <c r="D226" s="39" t="s">
        <v>314</v>
      </c>
      <c r="E226" s="39" t="s">
        <v>88</v>
      </c>
    </row>
    <row r="227" customFormat="false" ht="15" hidden="false" customHeight="false" outlineLevel="0" collapsed="false">
      <c r="A227" s="38" t="str">
        <f aca="false">CONCATENATE(D227,"-",E227)</f>
        <v>ANDORINHA-BA</v>
      </c>
      <c r="B227" s="39" t="n">
        <v>-10.34</v>
      </c>
      <c r="C227" s="39" t="n">
        <v>-39.83</v>
      </c>
      <c r="D227" s="39" t="s">
        <v>315</v>
      </c>
      <c r="E227" s="39" t="s">
        <v>85</v>
      </c>
    </row>
    <row r="228" customFormat="false" ht="15" hidden="false" customHeight="false" outlineLevel="0" collapsed="false">
      <c r="A228" s="38" t="str">
        <f aca="false">CONCATENATE(D228,"-",E228)</f>
        <v>ANDRADAS-MG</v>
      </c>
      <c r="B228" s="39" t="n">
        <v>-22.06</v>
      </c>
      <c r="C228" s="39" t="n">
        <v>-46.56</v>
      </c>
      <c r="D228" s="39" t="s">
        <v>316</v>
      </c>
      <c r="E228" s="39" t="s">
        <v>77</v>
      </c>
    </row>
    <row r="229" customFormat="false" ht="15" hidden="false" customHeight="false" outlineLevel="0" collapsed="false">
      <c r="A229" s="38" t="str">
        <f aca="false">CONCATENATE(D229,"-",E229)</f>
        <v>ANDRADINA-SP</v>
      </c>
      <c r="B229" s="38" t="n">
        <v>-20.89</v>
      </c>
      <c r="C229" s="38" t="n">
        <v>-51.37</v>
      </c>
      <c r="D229" s="38" t="s">
        <v>317</v>
      </c>
      <c r="E229" s="38" t="s">
        <v>118</v>
      </c>
    </row>
    <row r="230" customFormat="false" ht="15" hidden="false" customHeight="false" outlineLevel="0" collapsed="false">
      <c r="A230" s="38" t="str">
        <f aca="false">CONCATENATE(D230,"-",E230)</f>
        <v>ANDRE DA ROCHA-RS</v>
      </c>
      <c r="B230" s="38" t="n">
        <v>-28.63</v>
      </c>
      <c r="C230" s="38" t="n">
        <v>-51.57</v>
      </c>
      <c r="D230" s="38" t="s">
        <v>318</v>
      </c>
      <c r="E230" s="38" t="s">
        <v>151</v>
      </c>
    </row>
    <row r="231" customFormat="false" ht="15" hidden="false" customHeight="false" outlineLevel="0" collapsed="false">
      <c r="A231" s="38" t="str">
        <f aca="false">CONCATENATE(D231,"-",E231)</f>
        <v>ANDRELANDIA-MG</v>
      </c>
      <c r="B231" s="38" t="n">
        <v>-21.74</v>
      </c>
      <c r="C231" s="38" t="n">
        <v>-44.3</v>
      </c>
      <c r="D231" s="38" t="s">
        <v>319</v>
      </c>
      <c r="E231" s="38" t="s">
        <v>77</v>
      </c>
    </row>
    <row r="232" customFormat="false" ht="15" hidden="false" customHeight="false" outlineLevel="0" collapsed="false">
      <c r="A232" s="38" t="str">
        <f aca="false">CONCATENATE(D232,"-",E232)</f>
        <v>ANGATUBA-SP</v>
      </c>
      <c r="B232" s="39" t="n">
        <v>-23.49</v>
      </c>
      <c r="C232" s="39" t="n">
        <v>-48.41</v>
      </c>
      <c r="D232" s="39" t="s">
        <v>320</v>
      </c>
      <c r="E232" s="39" t="s">
        <v>118</v>
      </c>
    </row>
    <row r="233" customFormat="false" ht="15" hidden="false" customHeight="false" outlineLevel="0" collapsed="false">
      <c r="A233" s="38" t="str">
        <f aca="false">CONCATENATE(D233,"-",E233)</f>
        <v>ANGELANDIA-MG</v>
      </c>
      <c r="B233" s="39" t="n">
        <v>-17.6</v>
      </c>
      <c r="C233" s="39" t="n">
        <v>-42.16</v>
      </c>
      <c r="D233" s="39" t="s">
        <v>321</v>
      </c>
      <c r="E233" s="39" t="s">
        <v>77</v>
      </c>
    </row>
    <row r="234" customFormat="false" ht="15" hidden="false" customHeight="false" outlineLevel="0" collapsed="false">
      <c r="A234" s="38" t="str">
        <f aca="false">CONCATENATE(D234,"-",E234)</f>
        <v>ANGELICA-MS</v>
      </c>
      <c r="B234" s="39" t="n">
        <v>-22.15</v>
      </c>
      <c r="C234" s="39" t="n">
        <v>-53.77</v>
      </c>
      <c r="D234" s="39" t="s">
        <v>322</v>
      </c>
      <c r="E234" s="39" t="s">
        <v>140</v>
      </c>
    </row>
    <row r="235" customFormat="false" ht="15" hidden="false" customHeight="false" outlineLevel="0" collapsed="false">
      <c r="A235" s="38" t="str">
        <f aca="false">CONCATENATE(D235,"-",E235)</f>
        <v>ANGELIM-PE</v>
      </c>
      <c r="B235" s="39" t="n">
        <v>-8.89</v>
      </c>
      <c r="C235" s="39" t="n">
        <v>-36.28</v>
      </c>
      <c r="D235" s="39" t="s">
        <v>323</v>
      </c>
      <c r="E235" s="39" t="s">
        <v>95</v>
      </c>
    </row>
    <row r="236" customFormat="false" ht="15" hidden="false" customHeight="false" outlineLevel="0" collapsed="false">
      <c r="A236" s="38" t="str">
        <f aca="false">CONCATENATE(D236,"-",E236)</f>
        <v>ANGELINA-SC</v>
      </c>
      <c r="B236" s="38" t="n">
        <v>-27.56</v>
      </c>
      <c r="C236" s="38" t="n">
        <v>-48.98</v>
      </c>
      <c r="D236" s="38" t="s">
        <v>324</v>
      </c>
      <c r="E236" s="38" t="s">
        <v>90</v>
      </c>
    </row>
    <row r="237" customFormat="false" ht="15" hidden="false" customHeight="false" outlineLevel="0" collapsed="false">
      <c r="A237" s="38" t="str">
        <f aca="false">CONCATENATE(D237,"-",E237)</f>
        <v>ANGICAL DO PIAUI-PI</v>
      </c>
      <c r="B237" s="39" t="n">
        <v>-6.08</v>
      </c>
      <c r="C237" s="39" t="n">
        <v>-42.73</v>
      </c>
      <c r="D237" s="39" t="s">
        <v>325</v>
      </c>
      <c r="E237" s="39" t="s">
        <v>108</v>
      </c>
    </row>
    <row r="238" customFormat="false" ht="15" hidden="false" customHeight="false" outlineLevel="0" collapsed="false">
      <c r="A238" s="38" t="str">
        <f aca="false">CONCATENATE(D238,"-",E238)</f>
        <v>ANGICAL-BA</v>
      </c>
      <c r="B238" s="38" t="n">
        <v>-12</v>
      </c>
      <c r="C238" s="38" t="n">
        <v>-44.69</v>
      </c>
      <c r="D238" s="38" t="s">
        <v>326</v>
      </c>
      <c r="E238" s="38" t="s">
        <v>85</v>
      </c>
    </row>
    <row r="239" customFormat="false" ht="15" hidden="false" customHeight="false" outlineLevel="0" collapsed="false">
      <c r="A239" s="38" t="str">
        <f aca="false">CONCATENATE(D239,"-",E239)</f>
        <v>ANGICOS-RN</v>
      </c>
      <c r="B239" s="38" t="n">
        <v>-5.66</v>
      </c>
      <c r="C239" s="38" t="n">
        <v>-36.6</v>
      </c>
      <c r="D239" s="38" t="s">
        <v>327</v>
      </c>
      <c r="E239" s="38" t="s">
        <v>106</v>
      </c>
    </row>
    <row r="240" customFormat="false" ht="15" hidden="false" customHeight="false" outlineLevel="0" collapsed="false">
      <c r="A240" s="38" t="str">
        <f aca="false">CONCATENATE(D240,"-",E240)</f>
        <v>ANGICO-TO</v>
      </c>
      <c r="B240" s="38" t="n">
        <v>-6.39</v>
      </c>
      <c r="C240" s="38" t="n">
        <v>-47.86</v>
      </c>
      <c r="D240" s="38" t="s">
        <v>328</v>
      </c>
      <c r="E240" s="38" t="s">
        <v>97</v>
      </c>
    </row>
    <row r="241" customFormat="false" ht="15" hidden="false" customHeight="false" outlineLevel="0" collapsed="false">
      <c r="A241" s="38" t="str">
        <f aca="false">CONCATENATE(D241,"-",E241)</f>
        <v>ANGRA DOS REIS-RJ</v>
      </c>
      <c r="B241" s="38" t="n">
        <v>-23</v>
      </c>
      <c r="C241" s="38" t="n">
        <v>-44.31</v>
      </c>
      <c r="D241" s="38" t="s">
        <v>329</v>
      </c>
      <c r="E241" s="38" t="s">
        <v>330</v>
      </c>
    </row>
    <row r="242" customFormat="false" ht="15" hidden="false" customHeight="false" outlineLevel="0" collapsed="false">
      <c r="A242" s="38" t="str">
        <f aca="false">CONCATENATE(D242,"-",E242)</f>
        <v>ANGUERA-BA</v>
      </c>
      <c r="B242" s="39" t="n">
        <v>-12.15</v>
      </c>
      <c r="C242" s="39" t="n">
        <v>-39.24</v>
      </c>
      <c r="D242" s="39" t="s">
        <v>331</v>
      </c>
      <c r="E242" s="39" t="s">
        <v>85</v>
      </c>
    </row>
    <row r="243" customFormat="false" ht="15" hidden="false" customHeight="false" outlineLevel="0" collapsed="false">
      <c r="A243" s="38" t="str">
        <f aca="false">CONCATENATE(D243,"-",E243)</f>
        <v>ANGULO-PR</v>
      </c>
      <c r="B243" s="38" t="n">
        <v>-23.19</v>
      </c>
      <c r="C243" s="38" t="n">
        <v>-51.91</v>
      </c>
      <c r="D243" s="38" t="s">
        <v>332</v>
      </c>
      <c r="E243" s="38" t="s">
        <v>88</v>
      </c>
    </row>
    <row r="244" customFormat="false" ht="15" hidden="false" customHeight="false" outlineLevel="0" collapsed="false">
      <c r="A244" s="38" t="str">
        <f aca="false">CONCATENATE(D244,"-",E244)</f>
        <v>ANHANGUERA-GO</v>
      </c>
      <c r="B244" s="38" t="n">
        <v>-18.33</v>
      </c>
      <c r="C244" s="38" t="n">
        <v>-48.21</v>
      </c>
      <c r="D244" s="38" t="s">
        <v>333</v>
      </c>
      <c r="E244" s="38" t="s">
        <v>75</v>
      </c>
    </row>
    <row r="245" customFormat="false" ht="15" hidden="false" customHeight="false" outlineLevel="0" collapsed="false">
      <c r="A245" s="38" t="str">
        <f aca="false">CONCATENATE(D245,"-",E245)</f>
        <v>ANHEMBI-SP</v>
      </c>
      <c r="B245" s="38" t="n">
        <v>-22.78</v>
      </c>
      <c r="C245" s="38" t="n">
        <v>-48.12</v>
      </c>
      <c r="D245" s="38" t="s">
        <v>334</v>
      </c>
      <c r="E245" s="38" t="s">
        <v>118</v>
      </c>
    </row>
    <row r="246" customFormat="false" ht="15" hidden="false" customHeight="false" outlineLevel="0" collapsed="false">
      <c r="A246" s="38" t="str">
        <f aca="false">CONCATENATE(D246,"-",E246)</f>
        <v>ANHUMAS-SP</v>
      </c>
      <c r="B246" s="39" t="n">
        <v>-22.29</v>
      </c>
      <c r="C246" s="39" t="n">
        <v>-51.38</v>
      </c>
      <c r="D246" s="39" t="s">
        <v>335</v>
      </c>
      <c r="E246" s="39" t="s">
        <v>118</v>
      </c>
    </row>
    <row r="247" customFormat="false" ht="15" hidden="false" customHeight="false" outlineLevel="0" collapsed="false">
      <c r="A247" s="38" t="str">
        <f aca="false">CONCATENATE(D247,"-",E247)</f>
        <v>ANICUNS-GO</v>
      </c>
      <c r="B247" s="39" t="n">
        <v>-16.46</v>
      </c>
      <c r="C247" s="39" t="n">
        <v>-49.96</v>
      </c>
      <c r="D247" s="39" t="s">
        <v>336</v>
      </c>
      <c r="E247" s="39" t="s">
        <v>75</v>
      </c>
    </row>
    <row r="248" customFormat="false" ht="15" hidden="false" customHeight="false" outlineLevel="0" collapsed="false">
      <c r="A248" s="38" t="str">
        <f aca="false">CONCATENATE(D248,"-",E248)</f>
        <v>ANISIO DE ABREU-PI</v>
      </c>
      <c r="B248" s="38" t="n">
        <v>-9.18</v>
      </c>
      <c r="C248" s="38" t="n">
        <v>-43.04</v>
      </c>
      <c r="D248" s="38" t="s">
        <v>337</v>
      </c>
      <c r="E248" s="38" t="s">
        <v>108</v>
      </c>
    </row>
    <row r="249" customFormat="false" ht="15" hidden="false" customHeight="false" outlineLevel="0" collapsed="false">
      <c r="A249" s="38" t="str">
        <f aca="false">CONCATENATE(D249,"-",E249)</f>
        <v>ANITA GARIBALDI-SC</v>
      </c>
      <c r="B249" s="39" t="n">
        <v>-27.68</v>
      </c>
      <c r="C249" s="39" t="n">
        <v>-51.13</v>
      </c>
      <c r="D249" s="39" t="s">
        <v>338</v>
      </c>
      <c r="E249" s="39" t="s">
        <v>90</v>
      </c>
    </row>
    <row r="250" customFormat="false" ht="15" hidden="false" customHeight="false" outlineLevel="0" collapsed="false">
      <c r="A250" s="38" t="str">
        <f aca="false">CONCATENATE(D250,"-",E250)</f>
        <v>ANITAPOLIS-SC</v>
      </c>
      <c r="B250" s="38" t="n">
        <v>-27.9</v>
      </c>
      <c r="C250" s="38" t="n">
        <v>-49.12</v>
      </c>
      <c r="D250" s="38" t="s">
        <v>339</v>
      </c>
      <c r="E250" s="38" t="s">
        <v>90</v>
      </c>
    </row>
    <row r="251" customFormat="false" ht="15" hidden="false" customHeight="false" outlineLevel="0" collapsed="false">
      <c r="A251" s="38" t="str">
        <f aca="false">CONCATENATE(D251,"-",E251)</f>
        <v>ANORI-AM</v>
      </c>
      <c r="B251" s="38" t="n">
        <v>-3.77</v>
      </c>
      <c r="C251" s="38" t="n">
        <v>-61.64</v>
      </c>
      <c r="D251" s="38" t="s">
        <v>340</v>
      </c>
      <c r="E251" s="38" t="s">
        <v>258</v>
      </c>
    </row>
    <row r="252" customFormat="false" ht="15" hidden="false" customHeight="false" outlineLevel="0" collapsed="false">
      <c r="A252" s="38" t="str">
        <f aca="false">CONCATENATE(D252,"-",E252)</f>
        <v>ANTA GORDA-RS</v>
      </c>
      <c r="B252" s="39" t="n">
        <v>-28.97</v>
      </c>
      <c r="C252" s="39" t="n">
        <v>-52</v>
      </c>
      <c r="D252" s="39" t="s">
        <v>341</v>
      </c>
      <c r="E252" s="39" t="s">
        <v>151</v>
      </c>
    </row>
    <row r="253" customFormat="false" ht="15" hidden="false" customHeight="false" outlineLevel="0" collapsed="false">
      <c r="A253" s="38" t="str">
        <f aca="false">CONCATENATE(D253,"-",E253)</f>
        <v>ANTAS-BA</v>
      </c>
      <c r="B253" s="38" t="n">
        <v>-10.4</v>
      </c>
      <c r="C253" s="38" t="n">
        <v>-38.33</v>
      </c>
      <c r="D253" s="38" t="s">
        <v>342</v>
      </c>
      <c r="E253" s="38" t="s">
        <v>85</v>
      </c>
    </row>
    <row r="254" customFormat="false" ht="15" hidden="false" customHeight="false" outlineLevel="0" collapsed="false">
      <c r="A254" s="38" t="str">
        <f aca="false">CONCATENATE(D254,"-",E254)</f>
        <v>ANTONINA DO NORTE-CE</v>
      </c>
      <c r="B254" s="39" t="n">
        <v>-6.77</v>
      </c>
      <c r="C254" s="39" t="n">
        <v>-39.98</v>
      </c>
      <c r="D254" s="39" t="s">
        <v>343</v>
      </c>
      <c r="E254" s="39" t="s">
        <v>83</v>
      </c>
    </row>
    <row r="255" customFormat="false" ht="15" hidden="false" customHeight="false" outlineLevel="0" collapsed="false">
      <c r="A255" s="38" t="str">
        <f aca="false">CONCATENATE(D255,"-",E255)</f>
        <v>ANTONINA-PR</v>
      </c>
      <c r="B255" s="39" t="n">
        <v>-25.42</v>
      </c>
      <c r="C255" s="39" t="n">
        <v>-48.71</v>
      </c>
      <c r="D255" s="39" t="s">
        <v>344</v>
      </c>
      <c r="E255" s="39" t="s">
        <v>88</v>
      </c>
    </row>
    <row r="256" customFormat="false" ht="15" hidden="false" customHeight="false" outlineLevel="0" collapsed="false">
      <c r="A256" s="38" t="str">
        <f aca="false">CONCATENATE(D256,"-",E256)</f>
        <v>ANTONIO ALMEIDA-PI</v>
      </c>
      <c r="B256" s="39" t="n">
        <v>-7.21</v>
      </c>
      <c r="C256" s="39" t="n">
        <v>-44.19</v>
      </c>
      <c r="D256" s="39" t="s">
        <v>345</v>
      </c>
      <c r="E256" s="39" t="s">
        <v>108</v>
      </c>
    </row>
    <row r="257" customFormat="false" ht="15" hidden="false" customHeight="false" outlineLevel="0" collapsed="false">
      <c r="A257" s="38" t="str">
        <f aca="false">CONCATENATE(D257,"-",E257)</f>
        <v>ANTONIO CARDOSO-BA</v>
      </c>
      <c r="B257" s="39" t="n">
        <v>-12.43</v>
      </c>
      <c r="C257" s="39" t="n">
        <v>-39.12</v>
      </c>
      <c r="D257" s="39" t="s">
        <v>346</v>
      </c>
      <c r="E257" s="39" t="s">
        <v>85</v>
      </c>
    </row>
    <row r="258" customFormat="false" ht="15" hidden="false" customHeight="false" outlineLevel="0" collapsed="false">
      <c r="A258" s="38" t="str">
        <f aca="false">CONCATENATE(D258,"-",E258)</f>
        <v>ANTONIO CARLOS-MG</v>
      </c>
      <c r="B258" s="38" t="n">
        <v>-21.31</v>
      </c>
      <c r="C258" s="38" t="n">
        <v>-43.74</v>
      </c>
      <c r="D258" s="38" t="s">
        <v>347</v>
      </c>
      <c r="E258" s="38" t="s">
        <v>77</v>
      </c>
    </row>
    <row r="259" customFormat="false" ht="15" hidden="false" customHeight="false" outlineLevel="0" collapsed="false">
      <c r="A259" s="38" t="str">
        <f aca="false">CONCATENATE(D259,"-",E259)</f>
        <v>ANTONIO CARLOS-SC</v>
      </c>
      <c r="B259" s="39" t="n">
        <v>-27.51</v>
      </c>
      <c r="C259" s="39" t="n">
        <v>-48.76</v>
      </c>
      <c r="D259" s="39" t="s">
        <v>347</v>
      </c>
      <c r="E259" s="39" t="s">
        <v>90</v>
      </c>
    </row>
    <row r="260" customFormat="false" ht="15" hidden="false" customHeight="false" outlineLevel="0" collapsed="false">
      <c r="A260" s="38" t="str">
        <f aca="false">CONCATENATE(D260,"-",E260)</f>
        <v>ANTONIO DIAS-MG</v>
      </c>
      <c r="B260" s="39" t="n">
        <v>-19.65</v>
      </c>
      <c r="C260" s="39" t="n">
        <v>-42.87</v>
      </c>
      <c r="D260" s="39" t="s">
        <v>348</v>
      </c>
      <c r="E260" s="39" t="s">
        <v>77</v>
      </c>
    </row>
    <row r="261" customFormat="false" ht="15" hidden="false" customHeight="false" outlineLevel="0" collapsed="false">
      <c r="A261" s="38" t="str">
        <f aca="false">CONCATENATE(D261,"-",E261)</f>
        <v>ANTONIO GONCALVES-BA</v>
      </c>
      <c r="B261" s="38" t="n">
        <v>-10.57</v>
      </c>
      <c r="C261" s="38" t="n">
        <v>-40.27</v>
      </c>
      <c r="D261" s="38" t="s">
        <v>349</v>
      </c>
      <c r="E261" s="38" t="s">
        <v>85</v>
      </c>
    </row>
    <row r="262" customFormat="false" ht="15" hidden="false" customHeight="false" outlineLevel="0" collapsed="false">
      <c r="A262" s="38" t="str">
        <f aca="false">CONCATENATE(D262,"-",E262)</f>
        <v>ANTONIO JOAO-MS</v>
      </c>
      <c r="B262" s="38" t="n">
        <v>-22.19</v>
      </c>
      <c r="C262" s="38" t="n">
        <v>-55.94</v>
      </c>
      <c r="D262" s="38" t="s">
        <v>350</v>
      </c>
      <c r="E262" s="38" t="s">
        <v>140</v>
      </c>
    </row>
    <row r="263" customFormat="false" ht="15" hidden="false" customHeight="false" outlineLevel="0" collapsed="false">
      <c r="A263" s="38" t="str">
        <f aca="false">CONCATENATE(D263,"-",E263)</f>
        <v>ANTONIO MARTINS-RN</v>
      </c>
      <c r="B263" s="39" t="n">
        <v>-6.21</v>
      </c>
      <c r="C263" s="39" t="n">
        <v>-37.9</v>
      </c>
      <c r="D263" s="39" t="s">
        <v>351</v>
      </c>
      <c r="E263" s="39" t="s">
        <v>106</v>
      </c>
    </row>
    <row r="264" customFormat="false" ht="15" hidden="false" customHeight="false" outlineLevel="0" collapsed="false">
      <c r="A264" s="38" t="str">
        <f aca="false">CONCATENATE(D264,"-",E264)</f>
        <v>ANTONIO OLINTO-PR</v>
      </c>
      <c r="B264" s="38" t="n">
        <v>-25.98</v>
      </c>
      <c r="C264" s="38" t="n">
        <v>-50.19</v>
      </c>
      <c r="D264" s="38" t="s">
        <v>352</v>
      </c>
      <c r="E264" s="38" t="s">
        <v>88</v>
      </c>
    </row>
    <row r="265" customFormat="false" ht="15" hidden="false" customHeight="false" outlineLevel="0" collapsed="false">
      <c r="A265" s="38" t="str">
        <f aca="false">CONCATENATE(D265,"-",E265)</f>
        <v>ANTONIO PRADO DE MINAS-MG</v>
      </c>
      <c r="B265" s="38" t="n">
        <v>-21.01</v>
      </c>
      <c r="C265" s="38" t="n">
        <v>-42.1</v>
      </c>
      <c r="D265" s="38" t="s">
        <v>353</v>
      </c>
      <c r="E265" s="38" t="s">
        <v>77</v>
      </c>
    </row>
    <row r="266" customFormat="false" ht="15" hidden="false" customHeight="false" outlineLevel="0" collapsed="false">
      <c r="A266" s="38" t="str">
        <f aca="false">CONCATENATE(D266,"-",E266)</f>
        <v>ANTONIO PRADO-RS</v>
      </c>
      <c r="B266" s="38" t="n">
        <v>-28.85</v>
      </c>
      <c r="C266" s="38" t="n">
        <v>-51.28</v>
      </c>
      <c r="D266" s="38" t="s">
        <v>354</v>
      </c>
      <c r="E266" s="38" t="s">
        <v>151</v>
      </c>
    </row>
    <row r="267" customFormat="false" ht="15" hidden="false" customHeight="false" outlineLevel="0" collapsed="false">
      <c r="A267" s="38" t="str">
        <f aca="false">CONCATENATE(D267,"-",E267)</f>
        <v>APARECIDA DE GOIANIA-GO</v>
      </c>
      <c r="B267" s="38" t="n">
        <v>-16.82</v>
      </c>
      <c r="C267" s="38" t="n">
        <v>-49.24</v>
      </c>
      <c r="D267" s="38" t="s">
        <v>355</v>
      </c>
      <c r="E267" s="38" t="s">
        <v>75</v>
      </c>
    </row>
    <row r="268" customFormat="false" ht="15" hidden="false" customHeight="false" outlineLevel="0" collapsed="false">
      <c r="A268" s="38" t="str">
        <f aca="false">CONCATENATE(D268,"-",E268)</f>
        <v>APARECIDA DO RIO DOCE-GO</v>
      </c>
      <c r="B268" s="39" t="n">
        <v>-18.29</v>
      </c>
      <c r="C268" s="39" t="n">
        <v>-51.14</v>
      </c>
      <c r="D268" s="39" t="s">
        <v>356</v>
      </c>
      <c r="E268" s="39" t="s">
        <v>75</v>
      </c>
    </row>
    <row r="269" customFormat="false" ht="15" hidden="false" customHeight="false" outlineLevel="0" collapsed="false">
      <c r="A269" s="38" t="str">
        <f aca="false">CONCATENATE(D269,"-",E269)</f>
        <v>APARECIDA DO RIO NEGRO-TO</v>
      </c>
      <c r="B269" s="39" t="n">
        <v>-9.95</v>
      </c>
      <c r="C269" s="39" t="n">
        <v>-47.97</v>
      </c>
      <c r="D269" s="39" t="s">
        <v>357</v>
      </c>
      <c r="E269" s="39" t="s">
        <v>97</v>
      </c>
    </row>
    <row r="270" customFormat="false" ht="15" hidden="false" customHeight="false" outlineLevel="0" collapsed="false">
      <c r="A270" s="38" t="str">
        <f aca="false">CONCATENATE(D270,"-",E270)</f>
        <v>APARECIDA DO TABOADO-MS</v>
      </c>
      <c r="B270" s="39" t="n">
        <v>-20.08</v>
      </c>
      <c r="C270" s="39" t="n">
        <v>-51.09</v>
      </c>
      <c r="D270" s="39" t="s">
        <v>358</v>
      </c>
      <c r="E270" s="39" t="s">
        <v>140</v>
      </c>
    </row>
    <row r="271" customFormat="false" ht="15" hidden="false" customHeight="false" outlineLevel="0" collapsed="false">
      <c r="A271" s="38" t="str">
        <f aca="false">CONCATENATE(D271,"-",E271)</f>
        <v>APARECIDA D'OESTE-SP</v>
      </c>
      <c r="B271" s="39" t="n">
        <v>-20.44</v>
      </c>
      <c r="C271" s="39" t="n">
        <v>-50.88</v>
      </c>
      <c r="D271" s="39" t="s">
        <v>359</v>
      </c>
      <c r="E271" s="39" t="s">
        <v>118</v>
      </c>
    </row>
    <row r="272" customFormat="false" ht="15" hidden="false" customHeight="false" outlineLevel="0" collapsed="false">
      <c r="A272" s="38" t="str">
        <f aca="false">CONCATENATE(D272,"-",E272)</f>
        <v>APARECIDA-PB</v>
      </c>
      <c r="B272" s="39" t="n">
        <v>-6.78</v>
      </c>
      <c r="C272" s="39" t="n">
        <v>-38.08</v>
      </c>
      <c r="D272" s="39" t="s">
        <v>360</v>
      </c>
      <c r="E272" s="39" t="s">
        <v>138</v>
      </c>
    </row>
    <row r="273" customFormat="false" ht="15" hidden="false" customHeight="false" outlineLevel="0" collapsed="false">
      <c r="A273" s="38" t="str">
        <f aca="false">CONCATENATE(D273,"-",E273)</f>
        <v>APARECIDA-SP</v>
      </c>
      <c r="B273" s="38" t="n">
        <v>-22.84</v>
      </c>
      <c r="C273" s="38" t="n">
        <v>-45.23</v>
      </c>
      <c r="D273" s="38" t="s">
        <v>360</v>
      </c>
      <c r="E273" s="38" t="s">
        <v>118</v>
      </c>
    </row>
    <row r="274" customFormat="false" ht="15" hidden="false" customHeight="false" outlineLevel="0" collapsed="false">
      <c r="A274" s="38" t="str">
        <f aca="false">CONCATENATE(D274,"-",E274)</f>
        <v>APERIBE-RJ</v>
      </c>
      <c r="B274" s="39" t="n">
        <v>-21.62</v>
      </c>
      <c r="C274" s="39" t="n">
        <v>-42.1</v>
      </c>
      <c r="D274" s="39" t="s">
        <v>361</v>
      </c>
      <c r="E274" s="39" t="s">
        <v>330</v>
      </c>
    </row>
    <row r="275" customFormat="false" ht="15" hidden="false" customHeight="false" outlineLevel="0" collapsed="false">
      <c r="A275" s="38" t="str">
        <f aca="false">CONCATENATE(D275,"-",E275)</f>
        <v>APIACA-ES</v>
      </c>
      <c r="B275" s="38" t="n">
        <v>-21.15</v>
      </c>
      <c r="C275" s="38" t="n">
        <v>-41.56</v>
      </c>
      <c r="D275" s="38" t="s">
        <v>362</v>
      </c>
      <c r="E275" s="38" t="s">
        <v>126</v>
      </c>
    </row>
    <row r="276" customFormat="false" ht="15" hidden="false" customHeight="false" outlineLevel="0" collapsed="false">
      <c r="A276" s="38" t="str">
        <f aca="false">CONCATENATE(D276,"-",E276)</f>
        <v>APIACAS-MT</v>
      </c>
      <c r="B276" s="39" t="n">
        <v>-9.54</v>
      </c>
      <c r="C276" s="39" t="n">
        <v>-57.44</v>
      </c>
      <c r="D276" s="39" t="s">
        <v>363</v>
      </c>
      <c r="E276" s="39" t="s">
        <v>111</v>
      </c>
    </row>
    <row r="277" customFormat="false" ht="15" hidden="false" customHeight="false" outlineLevel="0" collapsed="false">
      <c r="A277" s="38" t="str">
        <f aca="false">CONCATENATE(D277,"-",E277)</f>
        <v>APIAI-SP</v>
      </c>
      <c r="B277" s="38" t="n">
        <v>-24.5</v>
      </c>
      <c r="C277" s="38" t="n">
        <v>-48.84</v>
      </c>
      <c r="D277" s="38" t="s">
        <v>364</v>
      </c>
      <c r="E277" s="38" t="s">
        <v>118</v>
      </c>
    </row>
    <row r="278" customFormat="false" ht="15" hidden="false" customHeight="false" outlineLevel="0" collapsed="false">
      <c r="A278" s="38" t="str">
        <f aca="false">CONCATENATE(D278,"-",E278)</f>
        <v>APICUM-ACU-MA</v>
      </c>
      <c r="B278" s="39" t="n">
        <v>-1.46</v>
      </c>
      <c r="C278" s="39" t="n">
        <v>-45.1</v>
      </c>
      <c r="D278" s="39" t="s">
        <v>365</v>
      </c>
      <c r="E278" s="39" t="s">
        <v>100</v>
      </c>
    </row>
    <row r="279" customFormat="false" ht="15" hidden="false" customHeight="false" outlineLevel="0" collapsed="false">
      <c r="A279" s="38" t="str">
        <f aca="false">CONCATENATE(D279,"-",E279)</f>
        <v>APIUNA-SC</v>
      </c>
      <c r="B279" s="38" t="n">
        <v>-27.03</v>
      </c>
      <c r="C279" s="38" t="n">
        <v>-49.39</v>
      </c>
      <c r="D279" s="38" t="s">
        <v>366</v>
      </c>
      <c r="E279" s="38" t="s">
        <v>90</v>
      </c>
    </row>
    <row r="280" customFormat="false" ht="15" hidden="false" customHeight="false" outlineLevel="0" collapsed="false">
      <c r="A280" s="38" t="str">
        <f aca="false">CONCATENATE(D280,"-",E280)</f>
        <v>APODI-RN</v>
      </c>
      <c r="B280" s="38" t="n">
        <v>-5.66</v>
      </c>
      <c r="C280" s="38" t="n">
        <v>-37.79</v>
      </c>
      <c r="D280" s="38" t="s">
        <v>367</v>
      </c>
      <c r="E280" s="38" t="s">
        <v>106</v>
      </c>
    </row>
    <row r="281" customFormat="false" ht="15" hidden="false" customHeight="false" outlineLevel="0" collapsed="false">
      <c r="A281" s="38" t="str">
        <f aca="false">CONCATENATE(D281,"-",E281)</f>
        <v>APORA-BA</v>
      </c>
      <c r="B281" s="39" t="n">
        <v>-11.66</v>
      </c>
      <c r="C281" s="39" t="n">
        <v>-38.08</v>
      </c>
      <c r="D281" s="39" t="s">
        <v>368</v>
      </c>
      <c r="E281" s="39" t="s">
        <v>85</v>
      </c>
    </row>
    <row r="282" customFormat="false" ht="15" hidden="false" customHeight="false" outlineLevel="0" collapsed="false">
      <c r="A282" s="38" t="str">
        <f aca="false">CONCATENATE(D282,"-",E282)</f>
        <v>APORE-GO</v>
      </c>
      <c r="B282" s="38" t="n">
        <v>-18.96</v>
      </c>
      <c r="C282" s="38" t="n">
        <v>-51.92</v>
      </c>
      <c r="D282" s="38" t="s">
        <v>369</v>
      </c>
      <c r="E282" s="38" t="s">
        <v>75</v>
      </c>
    </row>
    <row r="283" customFormat="false" ht="15" hidden="false" customHeight="false" outlineLevel="0" collapsed="false">
      <c r="A283" s="38" t="str">
        <f aca="false">CONCATENATE(D283,"-",E283)</f>
        <v>APUAREMA-BA</v>
      </c>
      <c r="B283" s="38" t="n">
        <v>-13.85</v>
      </c>
      <c r="C283" s="38" t="n">
        <v>-39.74</v>
      </c>
      <c r="D283" s="38" t="s">
        <v>370</v>
      </c>
      <c r="E283" s="38" t="s">
        <v>85</v>
      </c>
    </row>
    <row r="284" customFormat="false" ht="15" hidden="false" customHeight="false" outlineLevel="0" collapsed="false">
      <c r="A284" s="38" t="str">
        <f aca="false">CONCATENATE(D284,"-",E284)</f>
        <v>APUCARANA-PR</v>
      </c>
      <c r="B284" s="39" t="n">
        <v>-23.55</v>
      </c>
      <c r="C284" s="39" t="n">
        <v>-51.46</v>
      </c>
      <c r="D284" s="39" t="s">
        <v>371</v>
      </c>
      <c r="E284" s="39" t="s">
        <v>88</v>
      </c>
    </row>
    <row r="285" customFormat="false" ht="15" hidden="false" customHeight="false" outlineLevel="0" collapsed="false">
      <c r="A285" s="38" t="str">
        <f aca="false">CONCATENATE(D285,"-",E285)</f>
        <v>APUI-AM</v>
      </c>
      <c r="B285" s="39" t="n">
        <v>-7.19</v>
      </c>
      <c r="C285" s="39" t="n">
        <v>-59.89</v>
      </c>
      <c r="D285" s="39" t="s">
        <v>372</v>
      </c>
      <c r="E285" s="39" t="s">
        <v>258</v>
      </c>
    </row>
    <row r="286" customFormat="false" ht="15" hidden="false" customHeight="false" outlineLevel="0" collapsed="false">
      <c r="A286" s="38" t="str">
        <f aca="false">CONCATENATE(D286,"-",E286)</f>
        <v>APUIARES-CE</v>
      </c>
      <c r="B286" s="38" t="n">
        <v>-3.94</v>
      </c>
      <c r="C286" s="38" t="n">
        <v>-39.43</v>
      </c>
      <c r="D286" s="38" t="s">
        <v>373</v>
      </c>
      <c r="E286" s="38" t="s">
        <v>83</v>
      </c>
    </row>
    <row r="287" customFormat="false" ht="15" hidden="false" customHeight="false" outlineLevel="0" collapsed="false">
      <c r="A287" s="38" t="str">
        <f aca="false">CONCATENATE(D287,"-",E287)</f>
        <v>AQUIDABA-SE</v>
      </c>
      <c r="B287" s="39" t="n">
        <v>-10.28</v>
      </c>
      <c r="C287" s="39" t="n">
        <v>-37.01</v>
      </c>
      <c r="D287" s="39" t="s">
        <v>374</v>
      </c>
      <c r="E287" s="39" t="s">
        <v>294</v>
      </c>
    </row>
    <row r="288" customFormat="false" ht="15" hidden="false" customHeight="false" outlineLevel="0" collapsed="false">
      <c r="A288" s="38" t="str">
        <f aca="false">CONCATENATE(D288,"-",E288)</f>
        <v>AQUIDAUANA-MS</v>
      </c>
      <c r="B288" s="38" t="n">
        <v>-20.47</v>
      </c>
      <c r="C288" s="38" t="n">
        <v>-55.78</v>
      </c>
      <c r="D288" s="38" t="s">
        <v>375</v>
      </c>
      <c r="E288" s="38" t="s">
        <v>140</v>
      </c>
    </row>
    <row r="289" customFormat="false" ht="15" hidden="false" customHeight="false" outlineLevel="0" collapsed="false">
      <c r="A289" s="38" t="str">
        <f aca="false">CONCATENATE(D289,"-",E289)</f>
        <v>AQUIRAZ-CE</v>
      </c>
      <c r="B289" s="39" t="n">
        <v>-3.9</v>
      </c>
      <c r="C289" s="39" t="n">
        <v>-38.39</v>
      </c>
      <c r="D289" s="39" t="s">
        <v>376</v>
      </c>
      <c r="E289" s="39" t="s">
        <v>83</v>
      </c>
    </row>
    <row r="290" customFormat="false" ht="15" hidden="false" customHeight="false" outlineLevel="0" collapsed="false">
      <c r="A290" s="38" t="str">
        <f aca="false">CONCATENATE(D290,"-",E290)</f>
        <v>ARABUTA-SC</v>
      </c>
      <c r="B290" s="39" t="n">
        <v>-27.16</v>
      </c>
      <c r="C290" s="39" t="n">
        <v>-52.14</v>
      </c>
      <c r="D290" s="39" t="s">
        <v>377</v>
      </c>
      <c r="E290" s="39" t="s">
        <v>90</v>
      </c>
    </row>
    <row r="291" customFormat="false" ht="15" hidden="false" customHeight="false" outlineLevel="0" collapsed="false">
      <c r="A291" s="38" t="str">
        <f aca="false">CONCATENATE(D291,"-",E291)</f>
        <v>ARACAGI-PB</v>
      </c>
      <c r="B291" s="38" t="n">
        <v>-6.85</v>
      </c>
      <c r="C291" s="38" t="n">
        <v>-35.38</v>
      </c>
      <c r="D291" s="38" t="s">
        <v>378</v>
      </c>
      <c r="E291" s="38" t="s">
        <v>138</v>
      </c>
    </row>
    <row r="292" customFormat="false" ht="15" hidden="false" customHeight="false" outlineLevel="0" collapsed="false">
      <c r="A292" s="38" t="str">
        <f aca="false">CONCATENATE(D292,"-",E292)</f>
        <v>ARACAI-MG</v>
      </c>
      <c r="B292" s="39" t="n">
        <v>-19.19</v>
      </c>
      <c r="C292" s="39" t="n">
        <v>-44.24</v>
      </c>
      <c r="D292" s="39" t="s">
        <v>379</v>
      </c>
      <c r="E292" s="39" t="s">
        <v>77</v>
      </c>
    </row>
    <row r="293" customFormat="false" ht="15" hidden="false" customHeight="false" outlineLevel="0" collapsed="false">
      <c r="A293" s="38" t="str">
        <f aca="false">CONCATENATE(D293,"-",E293)</f>
        <v>ARACAJU-SE</v>
      </c>
      <c r="B293" s="38" t="n">
        <v>-10.91</v>
      </c>
      <c r="C293" s="38" t="n">
        <v>-37.07</v>
      </c>
      <c r="D293" s="38" t="s">
        <v>380</v>
      </c>
      <c r="E293" s="38" t="s">
        <v>294</v>
      </c>
    </row>
    <row r="294" customFormat="false" ht="15" hidden="false" customHeight="false" outlineLevel="0" collapsed="false">
      <c r="A294" s="38" t="str">
        <f aca="false">CONCATENATE(D294,"-",E294)</f>
        <v>ARACARIGUAMA-SP</v>
      </c>
      <c r="B294" s="39" t="n">
        <v>-23.43</v>
      </c>
      <c r="C294" s="39" t="n">
        <v>-47.06</v>
      </c>
      <c r="D294" s="39" t="s">
        <v>381</v>
      </c>
      <c r="E294" s="39" t="s">
        <v>118</v>
      </c>
    </row>
    <row r="295" customFormat="false" ht="15" hidden="false" customHeight="false" outlineLevel="0" collapsed="false">
      <c r="A295" s="38" t="str">
        <f aca="false">CONCATENATE(D295,"-",E295)</f>
        <v>ARACAS-BA</v>
      </c>
      <c r="B295" s="39" t="n">
        <v>-12.22</v>
      </c>
      <c r="C295" s="39" t="n">
        <v>-38.2</v>
      </c>
      <c r="D295" s="39" t="s">
        <v>382</v>
      </c>
      <c r="E295" s="39" t="s">
        <v>85</v>
      </c>
    </row>
    <row r="296" customFormat="false" ht="15" hidden="false" customHeight="false" outlineLevel="0" collapsed="false">
      <c r="A296" s="38" t="str">
        <f aca="false">CONCATENATE(D296,"-",E296)</f>
        <v>ARACATI-CE</v>
      </c>
      <c r="B296" s="38" t="n">
        <v>-4.56</v>
      </c>
      <c r="C296" s="38" t="n">
        <v>-37.77</v>
      </c>
      <c r="D296" s="38" t="s">
        <v>383</v>
      </c>
      <c r="E296" s="38" t="s">
        <v>83</v>
      </c>
    </row>
    <row r="297" customFormat="false" ht="15" hidden="false" customHeight="false" outlineLevel="0" collapsed="false">
      <c r="A297" s="38" t="str">
        <f aca="false">CONCATENATE(D297,"-",E297)</f>
        <v>ARACATU-BA</v>
      </c>
      <c r="B297" s="38" t="n">
        <v>-14.42</v>
      </c>
      <c r="C297" s="38" t="n">
        <v>-41.46</v>
      </c>
      <c r="D297" s="38" t="s">
        <v>384</v>
      </c>
      <c r="E297" s="38" t="s">
        <v>85</v>
      </c>
    </row>
    <row r="298" customFormat="false" ht="15" hidden="false" customHeight="false" outlineLevel="0" collapsed="false">
      <c r="A298" s="38" t="str">
        <f aca="false">CONCATENATE(D298,"-",E298)</f>
        <v>ARACATUBA-SP</v>
      </c>
      <c r="B298" s="38" t="n">
        <v>-21.2</v>
      </c>
      <c r="C298" s="38" t="n">
        <v>-50.43</v>
      </c>
      <c r="D298" s="38" t="s">
        <v>385</v>
      </c>
      <c r="E298" s="38" t="s">
        <v>118</v>
      </c>
    </row>
    <row r="299" customFormat="false" ht="15" hidden="false" customHeight="false" outlineLevel="0" collapsed="false">
      <c r="A299" s="38" t="str">
        <f aca="false">CONCATENATE(D299,"-",E299)</f>
        <v>ARACI-BA</v>
      </c>
      <c r="B299" s="39" t="n">
        <v>-11.33</v>
      </c>
      <c r="C299" s="39" t="n">
        <v>-38.96</v>
      </c>
      <c r="D299" s="39" t="s">
        <v>386</v>
      </c>
      <c r="E299" s="39" t="s">
        <v>85</v>
      </c>
    </row>
    <row r="300" customFormat="false" ht="15" hidden="false" customHeight="false" outlineLevel="0" collapsed="false">
      <c r="A300" s="38" t="str">
        <f aca="false">CONCATENATE(D300,"-",E300)</f>
        <v>ARACITABA-MG</v>
      </c>
      <c r="B300" s="38" t="n">
        <v>-21.34</v>
      </c>
      <c r="C300" s="38" t="n">
        <v>-43.37</v>
      </c>
      <c r="D300" s="38" t="s">
        <v>387</v>
      </c>
      <c r="E300" s="38" t="s">
        <v>77</v>
      </c>
    </row>
    <row r="301" customFormat="false" ht="15" hidden="false" customHeight="false" outlineLevel="0" collapsed="false">
      <c r="A301" s="38" t="str">
        <f aca="false">CONCATENATE(D301,"-",E301)</f>
        <v>ARACOIABA DA SERRA-SP</v>
      </c>
      <c r="B301" s="39" t="n">
        <v>-23.5</v>
      </c>
      <c r="C301" s="39" t="n">
        <v>-47.61</v>
      </c>
      <c r="D301" s="39" t="s">
        <v>388</v>
      </c>
      <c r="E301" s="39" t="s">
        <v>118</v>
      </c>
    </row>
    <row r="302" customFormat="false" ht="15" hidden="false" customHeight="false" outlineLevel="0" collapsed="false">
      <c r="A302" s="38" t="str">
        <f aca="false">CONCATENATE(D302,"-",E302)</f>
        <v>ARACOIABA-CE</v>
      </c>
      <c r="B302" s="39" t="n">
        <v>-4.37</v>
      </c>
      <c r="C302" s="39" t="n">
        <v>-38.81</v>
      </c>
      <c r="D302" s="39" t="s">
        <v>389</v>
      </c>
      <c r="E302" s="39" t="s">
        <v>83</v>
      </c>
    </row>
    <row r="303" customFormat="false" ht="15" hidden="false" customHeight="false" outlineLevel="0" collapsed="false">
      <c r="A303" s="38" t="str">
        <f aca="false">CONCATENATE(D303,"-",E303)</f>
        <v>ARACOIABA-PE</v>
      </c>
      <c r="B303" s="38" t="n">
        <v>-7.79</v>
      </c>
      <c r="C303" s="38" t="n">
        <v>-35.09</v>
      </c>
      <c r="D303" s="38" t="s">
        <v>389</v>
      </c>
      <c r="E303" s="38" t="s">
        <v>95</v>
      </c>
    </row>
    <row r="304" customFormat="false" ht="15" hidden="false" customHeight="false" outlineLevel="0" collapsed="false">
      <c r="A304" s="38" t="str">
        <f aca="false">CONCATENATE(D304,"-",E304)</f>
        <v>ARACRUZ-ES</v>
      </c>
      <c r="B304" s="39" t="n">
        <v>-19.82</v>
      </c>
      <c r="C304" s="39" t="n">
        <v>-40.27</v>
      </c>
      <c r="D304" s="39" t="s">
        <v>390</v>
      </c>
      <c r="E304" s="39" t="s">
        <v>126</v>
      </c>
    </row>
    <row r="305" customFormat="false" ht="15" hidden="false" customHeight="false" outlineLevel="0" collapsed="false">
      <c r="A305" s="38" t="str">
        <f aca="false">CONCATENATE(D305,"-",E305)</f>
        <v>ARACUAI-MG</v>
      </c>
      <c r="B305" s="39" t="n">
        <v>-16.85</v>
      </c>
      <c r="C305" s="39" t="n">
        <v>-42.07</v>
      </c>
      <c r="D305" s="39" t="s">
        <v>391</v>
      </c>
      <c r="E305" s="39" t="s">
        <v>77</v>
      </c>
    </row>
    <row r="306" customFormat="false" ht="15" hidden="false" customHeight="false" outlineLevel="0" collapsed="false">
      <c r="A306" s="38" t="str">
        <f aca="false">CONCATENATE(D306,"-",E306)</f>
        <v>ARACU-GO</v>
      </c>
      <c r="B306" s="39" t="n">
        <v>-16.35</v>
      </c>
      <c r="C306" s="39" t="n">
        <v>-49.68</v>
      </c>
      <c r="D306" s="39" t="s">
        <v>392</v>
      </c>
      <c r="E306" s="39" t="s">
        <v>75</v>
      </c>
    </row>
    <row r="307" customFormat="false" ht="15" hidden="false" customHeight="false" outlineLevel="0" collapsed="false">
      <c r="A307" s="38" t="str">
        <f aca="false">CONCATENATE(D307,"-",E307)</f>
        <v>ARAGARCAS-GO</v>
      </c>
      <c r="B307" s="38" t="n">
        <v>-15.89</v>
      </c>
      <c r="C307" s="38" t="n">
        <v>-52.25</v>
      </c>
      <c r="D307" s="38" t="s">
        <v>393</v>
      </c>
      <c r="E307" s="38" t="s">
        <v>75</v>
      </c>
    </row>
    <row r="308" customFormat="false" ht="15" hidden="false" customHeight="false" outlineLevel="0" collapsed="false">
      <c r="A308" s="38" t="str">
        <f aca="false">CONCATENATE(D308,"-",E308)</f>
        <v>ARAGOIANIA-GO</v>
      </c>
      <c r="B308" s="39" t="n">
        <v>-16.91</v>
      </c>
      <c r="C308" s="39" t="n">
        <v>-49.45</v>
      </c>
      <c r="D308" s="39" t="s">
        <v>394</v>
      </c>
      <c r="E308" s="39" t="s">
        <v>75</v>
      </c>
    </row>
    <row r="309" customFormat="false" ht="15" hidden="false" customHeight="false" outlineLevel="0" collapsed="false">
      <c r="A309" s="38" t="str">
        <f aca="false">CONCATENATE(D309,"-",E309)</f>
        <v>ARAGOMINAS-TO</v>
      </c>
      <c r="B309" s="38" t="n">
        <v>-7.16</v>
      </c>
      <c r="C309" s="38" t="n">
        <v>-48.52</v>
      </c>
      <c r="D309" s="38" t="s">
        <v>395</v>
      </c>
      <c r="E309" s="38" t="s">
        <v>97</v>
      </c>
    </row>
    <row r="310" customFormat="false" ht="15" hidden="false" customHeight="false" outlineLevel="0" collapsed="false">
      <c r="A310" s="38" t="str">
        <f aca="false">CONCATENATE(D310,"-",E310)</f>
        <v>ARAGUACEMA-TO</v>
      </c>
      <c r="B310" s="39" t="n">
        <v>-8.8</v>
      </c>
      <c r="C310" s="39" t="n">
        <v>-49.55</v>
      </c>
      <c r="D310" s="39" t="s">
        <v>396</v>
      </c>
      <c r="E310" s="39" t="s">
        <v>97</v>
      </c>
    </row>
    <row r="311" customFormat="false" ht="15" hidden="false" customHeight="false" outlineLevel="0" collapsed="false">
      <c r="A311" s="38" t="str">
        <f aca="false">CONCATENATE(D311,"-",E311)</f>
        <v>ARAGUACU-TO</v>
      </c>
      <c r="B311" s="38" t="n">
        <v>-12.93</v>
      </c>
      <c r="C311" s="38" t="n">
        <v>-49.82</v>
      </c>
      <c r="D311" s="38" t="s">
        <v>397</v>
      </c>
      <c r="E311" s="38" t="s">
        <v>97</v>
      </c>
    </row>
    <row r="312" customFormat="false" ht="15" hidden="false" customHeight="false" outlineLevel="0" collapsed="false">
      <c r="A312" s="38" t="str">
        <f aca="false">CONCATENATE(D312,"-",E312)</f>
        <v>ARAGUAIANA-MT</v>
      </c>
      <c r="B312" s="38" t="n">
        <v>-15.73</v>
      </c>
      <c r="C312" s="38" t="n">
        <v>-51.83</v>
      </c>
      <c r="D312" s="38" t="s">
        <v>398</v>
      </c>
      <c r="E312" s="38" t="s">
        <v>111</v>
      </c>
    </row>
    <row r="313" customFormat="false" ht="15" hidden="false" customHeight="false" outlineLevel="0" collapsed="false">
      <c r="A313" s="38" t="str">
        <f aca="false">CONCATENATE(D313,"-",E313)</f>
        <v>ARAGUAINA-TO</v>
      </c>
      <c r="B313" s="39" t="n">
        <v>-7.19</v>
      </c>
      <c r="C313" s="39" t="n">
        <v>-48.2</v>
      </c>
      <c r="D313" s="39" t="s">
        <v>399</v>
      </c>
      <c r="E313" s="39" t="s">
        <v>97</v>
      </c>
    </row>
    <row r="314" customFormat="false" ht="15" hidden="false" customHeight="false" outlineLevel="0" collapsed="false">
      <c r="A314" s="38" t="str">
        <f aca="false">CONCATENATE(D314,"-",E314)</f>
        <v>ARAGUAINHA-MT</v>
      </c>
      <c r="B314" s="39" t="n">
        <v>-16.85</v>
      </c>
      <c r="C314" s="39" t="n">
        <v>-53.03</v>
      </c>
      <c r="D314" s="39" t="s">
        <v>400</v>
      </c>
      <c r="E314" s="39" t="s">
        <v>111</v>
      </c>
    </row>
    <row r="315" customFormat="false" ht="15" hidden="false" customHeight="false" outlineLevel="0" collapsed="false">
      <c r="A315" s="38" t="str">
        <f aca="false">CONCATENATE(D315,"-",E315)</f>
        <v>ARAGUANA-MA</v>
      </c>
      <c r="B315" s="38" t="n">
        <v>-2.95</v>
      </c>
      <c r="C315" s="38" t="n">
        <v>-45.66</v>
      </c>
      <c r="D315" s="38" t="s">
        <v>401</v>
      </c>
      <c r="E315" s="38" t="s">
        <v>100</v>
      </c>
    </row>
    <row r="316" customFormat="false" ht="15" hidden="false" customHeight="false" outlineLevel="0" collapsed="false">
      <c r="A316" s="38" t="str">
        <f aca="false">CONCATENATE(D316,"-",E316)</f>
        <v>ARAGUANA-TO</v>
      </c>
      <c r="B316" s="38" t="n">
        <v>-6.58</v>
      </c>
      <c r="C316" s="38" t="n">
        <v>-48.64</v>
      </c>
      <c r="D316" s="38" t="s">
        <v>401</v>
      </c>
      <c r="E316" s="38" t="s">
        <v>97</v>
      </c>
    </row>
    <row r="317" customFormat="false" ht="15" hidden="false" customHeight="false" outlineLevel="0" collapsed="false">
      <c r="A317" s="38" t="str">
        <f aca="false">CONCATENATE(D317,"-",E317)</f>
        <v>ARAGUAPAZ-GO</v>
      </c>
      <c r="B317" s="38" t="n">
        <v>-15.09</v>
      </c>
      <c r="C317" s="38" t="n">
        <v>-50.63</v>
      </c>
      <c r="D317" s="38" t="s">
        <v>402</v>
      </c>
      <c r="E317" s="38" t="s">
        <v>75</v>
      </c>
    </row>
    <row r="318" customFormat="false" ht="15" hidden="false" customHeight="false" outlineLevel="0" collapsed="false">
      <c r="A318" s="38" t="str">
        <f aca="false">CONCATENATE(D318,"-",E318)</f>
        <v>ARAGUARI-MG</v>
      </c>
      <c r="B318" s="38" t="n">
        <v>-18.64</v>
      </c>
      <c r="C318" s="38" t="n">
        <v>-48.18</v>
      </c>
      <c r="D318" s="38" t="s">
        <v>403</v>
      </c>
      <c r="E318" s="38" t="s">
        <v>77</v>
      </c>
    </row>
    <row r="319" customFormat="false" ht="15" hidden="false" customHeight="false" outlineLevel="0" collapsed="false">
      <c r="A319" s="38" t="str">
        <f aca="false">CONCATENATE(D319,"-",E319)</f>
        <v>ARAGUATINS-TO</v>
      </c>
      <c r="B319" s="39" t="n">
        <v>-5.65</v>
      </c>
      <c r="C319" s="39" t="n">
        <v>-48.12</v>
      </c>
      <c r="D319" s="39" t="s">
        <v>404</v>
      </c>
      <c r="E319" s="39" t="s">
        <v>97</v>
      </c>
    </row>
    <row r="320" customFormat="false" ht="15" hidden="false" customHeight="false" outlineLevel="0" collapsed="false">
      <c r="A320" s="38" t="str">
        <f aca="false">CONCATENATE(D320,"-",E320)</f>
        <v>ARAIOSES-MA</v>
      </c>
      <c r="B320" s="39" t="n">
        <v>-2.89</v>
      </c>
      <c r="C320" s="39" t="n">
        <v>-41.9</v>
      </c>
      <c r="D320" s="39" t="s">
        <v>405</v>
      </c>
      <c r="E320" s="39" t="s">
        <v>100</v>
      </c>
    </row>
    <row r="321" customFormat="false" ht="15" hidden="false" customHeight="false" outlineLevel="0" collapsed="false">
      <c r="A321" s="38" t="str">
        <f aca="false">CONCATENATE(D321,"-",E321)</f>
        <v>ARAL MOREIRA-MS</v>
      </c>
      <c r="B321" s="39" t="n">
        <v>-22.93</v>
      </c>
      <c r="C321" s="39" t="n">
        <v>-55.63</v>
      </c>
      <c r="D321" s="39" t="s">
        <v>406</v>
      </c>
      <c r="E321" s="39" t="s">
        <v>140</v>
      </c>
    </row>
    <row r="322" customFormat="false" ht="15" hidden="false" customHeight="false" outlineLevel="0" collapsed="false">
      <c r="A322" s="38" t="str">
        <f aca="false">CONCATENATE(D322,"-",E322)</f>
        <v>ARAMARI-BA</v>
      </c>
      <c r="B322" s="38" t="n">
        <v>-12.08</v>
      </c>
      <c r="C322" s="38" t="n">
        <v>-38.49</v>
      </c>
      <c r="D322" s="38" t="s">
        <v>407</v>
      </c>
      <c r="E322" s="38" t="s">
        <v>85</v>
      </c>
    </row>
    <row r="323" customFormat="false" ht="15" hidden="false" customHeight="false" outlineLevel="0" collapsed="false">
      <c r="A323" s="38" t="str">
        <f aca="false">CONCATENATE(D323,"-",E323)</f>
        <v>ARAMBARE-RS</v>
      </c>
      <c r="B323" s="39" t="n">
        <v>-30.91</v>
      </c>
      <c r="C323" s="39" t="n">
        <v>-51.49</v>
      </c>
      <c r="D323" s="39" t="s">
        <v>408</v>
      </c>
      <c r="E323" s="39" t="s">
        <v>151</v>
      </c>
    </row>
    <row r="324" customFormat="false" ht="15" hidden="false" customHeight="false" outlineLevel="0" collapsed="false">
      <c r="A324" s="38" t="str">
        <f aca="false">CONCATENATE(D324,"-",E324)</f>
        <v>ARAME-MA</v>
      </c>
      <c r="B324" s="38" t="n">
        <v>-4.73</v>
      </c>
      <c r="C324" s="38" t="n">
        <v>-45.9</v>
      </c>
      <c r="D324" s="38" t="s">
        <v>409</v>
      </c>
      <c r="E324" s="38" t="s">
        <v>100</v>
      </c>
    </row>
    <row r="325" customFormat="false" ht="15" hidden="false" customHeight="false" outlineLevel="0" collapsed="false">
      <c r="A325" s="38" t="str">
        <f aca="false">CONCATENATE(D325,"-",E325)</f>
        <v>ARAMINA-SP</v>
      </c>
      <c r="B325" s="38" t="n">
        <v>-20.09</v>
      </c>
      <c r="C325" s="38" t="n">
        <v>-47.78</v>
      </c>
      <c r="D325" s="38" t="s">
        <v>410</v>
      </c>
      <c r="E325" s="38" t="s">
        <v>118</v>
      </c>
    </row>
    <row r="326" customFormat="false" ht="15" hidden="false" customHeight="false" outlineLevel="0" collapsed="false">
      <c r="A326" s="38" t="str">
        <f aca="false">CONCATENATE(D326,"-",E326)</f>
        <v>ARANDU-SP</v>
      </c>
      <c r="B326" s="39" t="n">
        <v>-23.13</v>
      </c>
      <c r="C326" s="39" t="n">
        <v>-49.05</v>
      </c>
      <c r="D326" s="39" t="s">
        <v>411</v>
      </c>
      <c r="E326" s="39" t="s">
        <v>118</v>
      </c>
    </row>
    <row r="327" customFormat="false" ht="15" hidden="false" customHeight="false" outlineLevel="0" collapsed="false">
      <c r="A327" s="38" t="str">
        <f aca="false">CONCATENATE(D327,"-",E327)</f>
        <v>ARANTINA-MG</v>
      </c>
      <c r="B327" s="39" t="n">
        <v>-21.91</v>
      </c>
      <c r="C327" s="39" t="n">
        <v>-44.25</v>
      </c>
      <c r="D327" s="39" t="s">
        <v>412</v>
      </c>
      <c r="E327" s="39" t="s">
        <v>77</v>
      </c>
    </row>
    <row r="328" customFormat="false" ht="15" hidden="false" customHeight="false" outlineLevel="0" collapsed="false">
      <c r="A328" s="38" t="str">
        <f aca="false">CONCATENATE(D328,"-",E328)</f>
        <v>ARAPEI-SP</v>
      </c>
      <c r="B328" s="38" t="n">
        <v>-22.67</v>
      </c>
      <c r="C328" s="38" t="n">
        <v>-44.44</v>
      </c>
      <c r="D328" s="38" t="s">
        <v>413</v>
      </c>
      <c r="E328" s="38" t="s">
        <v>118</v>
      </c>
    </row>
    <row r="329" customFormat="false" ht="15" hidden="false" customHeight="false" outlineLevel="0" collapsed="false">
      <c r="A329" s="38" t="str">
        <f aca="false">CONCATENATE(D329,"-",E329)</f>
        <v>ARAPIRACA-AL</v>
      </c>
      <c r="B329" s="38" t="n">
        <v>-9.75</v>
      </c>
      <c r="C329" s="38" t="n">
        <v>-36.66</v>
      </c>
      <c r="D329" s="38" t="s">
        <v>414</v>
      </c>
      <c r="E329" s="38" t="s">
        <v>137</v>
      </c>
    </row>
    <row r="330" customFormat="false" ht="15" hidden="false" customHeight="false" outlineLevel="0" collapsed="false">
      <c r="A330" s="38" t="str">
        <f aca="false">CONCATENATE(D330,"-",E330)</f>
        <v>ARAPOEMA-TO</v>
      </c>
      <c r="B330" s="38" t="n">
        <v>-7.65</v>
      </c>
      <c r="C330" s="38" t="n">
        <v>-49.06</v>
      </c>
      <c r="D330" s="38" t="s">
        <v>415</v>
      </c>
      <c r="E330" s="38" t="s">
        <v>97</v>
      </c>
    </row>
    <row r="331" customFormat="false" ht="15" hidden="false" customHeight="false" outlineLevel="0" collapsed="false">
      <c r="A331" s="38" t="str">
        <f aca="false">CONCATENATE(D331,"-",E331)</f>
        <v>ARAPONGA-MG</v>
      </c>
      <c r="B331" s="38" t="n">
        <v>-20.66</v>
      </c>
      <c r="C331" s="38" t="n">
        <v>-42.52</v>
      </c>
      <c r="D331" s="38" t="s">
        <v>416</v>
      </c>
      <c r="E331" s="38" t="s">
        <v>77</v>
      </c>
    </row>
    <row r="332" customFormat="false" ht="15" hidden="false" customHeight="false" outlineLevel="0" collapsed="false">
      <c r="A332" s="38" t="str">
        <f aca="false">CONCATENATE(D332,"-",E332)</f>
        <v>ARAPONGAS-PR</v>
      </c>
      <c r="B332" s="38" t="n">
        <v>-23.41</v>
      </c>
      <c r="C332" s="38" t="n">
        <v>-51.42</v>
      </c>
      <c r="D332" s="38" t="s">
        <v>417</v>
      </c>
      <c r="E332" s="38" t="s">
        <v>88</v>
      </c>
    </row>
    <row r="333" customFormat="false" ht="15" hidden="false" customHeight="false" outlineLevel="0" collapsed="false">
      <c r="A333" s="38" t="str">
        <f aca="false">CONCATENATE(D333,"-",E333)</f>
        <v>ARAPORA-MG</v>
      </c>
      <c r="B333" s="39" t="n">
        <v>-18.43</v>
      </c>
      <c r="C333" s="39" t="n">
        <v>-49.18</v>
      </c>
      <c r="D333" s="39" t="s">
        <v>418</v>
      </c>
      <c r="E333" s="39" t="s">
        <v>77</v>
      </c>
    </row>
    <row r="334" customFormat="false" ht="15" hidden="false" customHeight="false" outlineLevel="0" collapsed="false">
      <c r="A334" s="38" t="str">
        <f aca="false">CONCATENATE(D334,"-",E334)</f>
        <v>ARAPOTI-PR</v>
      </c>
      <c r="B334" s="39" t="n">
        <v>-24.15</v>
      </c>
      <c r="C334" s="39" t="n">
        <v>-49.82</v>
      </c>
      <c r="D334" s="39" t="s">
        <v>419</v>
      </c>
      <c r="E334" s="39" t="s">
        <v>88</v>
      </c>
    </row>
    <row r="335" customFormat="false" ht="15" hidden="false" customHeight="false" outlineLevel="0" collapsed="false">
      <c r="A335" s="38" t="str">
        <f aca="false">CONCATENATE(D335,"-",E335)</f>
        <v>ARAPUA-MG</v>
      </c>
      <c r="B335" s="38" t="n">
        <v>-19.03</v>
      </c>
      <c r="C335" s="38" t="n">
        <v>-46.15</v>
      </c>
      <c r="D335" s="38" t="s">
        <v>420</v>
      </c>
      <c r="E335" s="38" t="s">
        <v>77</v>
      </c>
    </row>
    <row r="336" customFormat="false" ht="15" hidden="false" customHeight="false" outlineLevel="0" collapsed="false">
      <c r="A336" s="38" t="str">
        <f aca="false">CONCATENATE(D336,"-",E336)</f>
        <v>ARAPUA-PR</v>
      </c>
      <c r="B336" s="38" t="n">
        <v>-24.31</v>
      </c>
      <c r="C336" s="38" t="n">
        <v>-51.78</v>
      </c>
      <c r="D336" s="38" t="s">
        <v>420</v>
      </c>
      <c r="E336" s="38" t="s">
        <v>88</v>
      </c>
    </row>
    <row r="337" customFormat="false" ht="15" hidden="false" customHeight="false" outlineLevel="0" collapsed="false">
      <c r="A337" s="38" t="str">
        <f aca="false">CONCATENATE(D337,"-",E337)</f>
        <v>ARAPUTANGA-MT</v>
      </c>
      <c r="B337" s="38" t="n">
        <v>-15.47</v>
      </c>
      <c r="C337" s="38" t="n">
        <v>-58.35</v>
      </c>
      <c r="D337" s="38" t="s">
        <v>421</v>
      </c>
      <c r="E337" s="38" t="s">
        <v>111</v>
      </c>
    </row>
    <row r="338" customFormat="false" ht="15" hidden="false" customHeight="false" outlineLevel="0" collapsed="false">
      <c r="A338" s="38" t="str">
        <f aca="false">CONCATENATE(D338,"-",E338)</f>
        <v>ARAQUARI-SC</v>
      </c>
      <c r="B338" s="38" t="n">
        <v>-26.37</v>
      </c>
      <c r="C338" s="38" t="n">
        <v>-48.72</v>
      </c>
      <c r="D338" s="38" t="s">
        <v>422</v>
      </c>
      <c r="E338" s="38" t="s">
        <v>90</v>
      </c>
    </row>
    <row r="339" customFormat="false" ht="15" hidden="false" customHeight="false" outlineLevel="0" collapsed="false">
      <c r="A339" s="38" t="str">
        <f aca="false">CONCATENATE(D339,"-",E339)</f>
        <v>ARARANGUA-SC</v>
      </c>
      <c r="B339" s="39" t="n">
        <v>-28.93</v>
      </c>
      <c r="C339" s="39" t="n">
        <v>-49.48</v>
      </c>
      <c r="D339" s="39" t="s">
        <v>423</v>
      </c>
      <c r="E339" s="39" t="s">
        <v>90</v>
      </c>
    </row>
    <row r="340" customFormat="false" ht="15" hidden="false" customHeight="false" outlineLevel="0" collapsed="false">
      <c r="A340" s="38" t="str">
        <f aca="false">CONCATENATE(D340,"-",E340)</f>
        <v>ARARA-PB</v>
      </c>
      <c r="B340" s="39" t="n">
        <v>-6.82</v>
      </c>
      <c r="C340" s="39" t="n">
        <v>-35.75</v>
      </c>
      <c r="D340" s="39" t="s">
        <v>424</v>
      </c>
      <c r="E340" s="39" t="s">
        <v>138</v>
      </c>
    </row>
    <row r="341" customFormat="false" ht="15" hidden="false" customHeight="false" outlineLevel="0" collapsed="false">
      <c r="A341" s="38" t="str">
        <f aca="false">CONCATENATE(D341,"-",E341)</f>
        <v>ARARAQUARA-SP</v>
      </c>
      <c r="B341" s="39" t="n">
        <v>-21.79</v>
      </c>
      <c r="C341" s="39" t="n">
        <v>-48.17</v>
      </c>
      <c r="D341" s="39" t="s">
        <v>425</v>
      </c>
      <c r="E341" s="39" t="s">
        <v>118</v>
      </c>
    </row>
    <row r="342" customFormat="false" ht="15" hidden="false" customHeight="false" outlineLevel="0" collapsed="false">
      <c r="A342" s="38" t="str">
        <f aca="false">CONCATENATE(D342,"-",E342)</f>
        <v>ARARAS-SP</v>
      </c>
      <c r="B342" s="38" t="n">
        <v>-22.35</v>
      </c>
      <c r="C342" s="38" t="n">
        <v>-47.38</v>
      </c>
      <c r="D342" s="38" t="s">
        <v>426</v>
      </c>
      <c r="E342" s="38" t="s">
        <v>118</v>
      </c>
    </row>
    <row r="343" customFormat="false" ht="15" hidden="false" customHeight="false" outlineLevel="0" collapsed="false">
      <c r="A343" s="38" t="str">
        <f aca="false">CONCATENATE(D343,"-",E343)</f>
        <v>ARARENDA-CE</v>
      </c>
      <c r="B343" s="38" t="n">
        <v>-4.75</v>
      </c>
      <c r="C343" s="38" t="n">
        <v>-40.83</v>
      </c>
      <c r="D343" s="38" t="s">
        <v>427</v>
      </c>
      <c r="E343" s="38" t="s">
        <v>83</v>
      </c>
    </row>
    <row r="344" customFormat="false" ht="15" hidden="false" customHeight="false" outlineLevel="0" collapsed="false">
      <c r="A344" s="38" t="str">
        <f aca="false">CONCATENATE(D344,"-",E344)</f>
        <v>ARARICA-RS</v>
      </c>
      <c r="B344" s="38" t="n">
        <v>-29.61</v>
      </c>
      <c r="C344" s="38" t="n">
        <v>-50.92</v>
      </c>
      <c r="D344" s="38" t="s">
        <v>428</v>
      </c>
      <c r="E344" s="38" t="s">
        <v>151</v>
      </c>
    </row>
    <row r="345" customFormat="false" ht="15" hidden="false" customHeight="false" outlineLevel="0" collapsed="false">
      <c r="A345" s="38" t="str">
        <f aca="false">CONCATENATE(D345,"-",E345)</f>
        <v>ARARI-MA</v>
      </c>
      <c r="B345" s="39" t="n">
        <v>-3.45</v>
      </c>
      <c r="C345" s="39" t="n">
        <v>-44.78</v>
      </c>
      <c r="D345" s="39" t="s">
        <v>429</v>
      </c>
      <c r="E345" s="39" t="s">
        <v>100</v>
      </c>
    </row>
    <row r="346" customFormat="false" ht="15" hidden="false" customHeight="false" outlineLevel="0" collapsed="false">
      <c r="A346" s="38" t="str">
        <f aca="false">CONCATENATE(D346,"-",E346)</f>
        <v>ARARIPE-CE</v>
      </c>
      <c r="B346" s="39" t="n">
        <v>-7.21</v>
      </c>
      <c r="C346" s="39" t="n">
        <v>-40.04</v>
      </c>
      <c r="D346" s="39" t="s">
        <v>430</v>
      </c>
      <c r="E346" s="39" t="s">
        <v>83</v>
      </c>
    </row>
    <row r="347" customFormat="false" ht="15" hidden="false" customHeight="false" outlineLevel="0" collapsed="false">
      <c r="A347" s="38" t="str">
        <f aca="false">CONCATENATE(D347,"-",E347)</f>
        <v>ARARIPINA-PE</v>
      </c>
      <c r="B347" s="39" t="n">
        <v>-7.57</v>
      </c>
      <c r="C347" s="39" t="n">
        <v>-40.49</v>
      </c>
      <c r="D347" s="39" t="s">
        <v>431</v>
      </c>
      <c r="E347" s="39" t="s">
        <v>95</v>
      </c>
    </row>
    <row r="348" customFormat="false" ht="15" hidden="false" customHeight="false" outlineLevel="0" collapsed="false">
      <c r="A348" s="38" t="str">
        <f aca="false">CONCATENATE(D348,"-",E348)</f>
        <v>ARARUAMA-RJ</v>
      </c>
      <c r="B348" s="38" t="n">
        <v>-22.87</v>
      </c>
      <c r="C348" s="38" t="n">
        <v>-42.34</v>
      </c>
      <c r="D348" s="38" t="s">
        <v>432</v>
      </c>
      <c r="E348" s="38" t="s">
        <v>330</v>
      </c>
    </row>
    <row r="349" customFormat="false" ht="15" hidden="false" customHeight="false" outlineLevel="0" collapsed="false">
      <c r="A349" s="38" t="str">
        <f aca="false">CONCATENATE(D349,"-",E349)</f>
        <v>ARARUNA-PB</v>
      </c>
      <c r="B349" s="38" t="n">
        <v>-6.55</v>
      </c>
      <c r="C349" s="38" t="n">
        <v>-35.74</v>
      </c>
      <c r="D349" s="38" t="s">
        <v>433</v>
      </c>
      <c r="E349" s="38" t="s">
        <v>138</v>
      </c>
    </row>
    <row r="350" customFormat="false" ht="15" hidden="false" customHeight="false" outlineLevel="0" collapsed="false">
      <c r="A350" s="38" t="str">
        <f aca="false">CONCATENATE(D350,"-",E350)</f>
        <v>ARARUNA-PR</v>
      </c>
      <c r="B350" s="39" t="n">
        <v>-23.93</v>
      </c>
      <c r="C350" s="39" t="n">
        <v>-52.49</v>
      </c>
      <c r="D350" s="39" t="s">
        <v>433</v>
      </c>
      <c r="E350" s="39" t="s">
        <v>88</v>
      </c>
    </row>
    <row r="351" customFormat="false" ht="15" hidden="false" customHeight="false" outlineLevel="0" collapsed="false">
      <c r="A351" s="38" t="str">
        <f aca="false">CONCATENATE(D351,"-",E351)</f>
        <v>ARATACA-BA</v>
      </c>
      <c r="B351" s="39" t="n">
        <v>-15.26</v>
      </c>
      <c r="C351" s="39" t="n">
        <v>-39.41</v>
      </c>
      <c r="D351" s="39" t="s">
        <v>434</v>
      </c>
      <c r="E351" s="39" t="s">
        <v>85</v>
      </c>
    </row>
    <row r="352" customFormat="false" ht="15" hidden="false" customHeight="false" outlineLevel="0" collapsed="false">
      <c r="A352" s="38" t="str">
        <f aca="false">CONCATENATE(D352,"-",E352)</f>
        <v>ARATIBA-RS</v>
      </c>
      <c r="B352" s="39" t="n">
        <v>-27.39</v>
      </c>
      <c r="C352" s="39" t="n">
        <v>-52.3</v>
      </c>
      <c r="D352" s="39" t="s">
        <v>435</v>
      </c>
      <c r="E352" s="39" t="s">
        <v>151</v>
      </c>
    </row>
    <row r="353" customFormat="false" ht="15" hidden="false" customHeight="false" outlineLevel="0" collapsed="false">
      <c r="A353" s="38" t="str">
        <f aca="false">CONCATENATE(D353,"-",E353)</f>
        <v>ARATUBA-CE</v>
      </c>
      <c r="B353" s="38" t="n">
        <v>-4.41</v>
      </c>
      <c r="C353" s="38" t="n">
        <v>-39.04</v>
      </c>
      <c r="D353" s="38" t="s">
        <v>436</v>
      </c>
      <c r="E353" s="38" t="s">
        <v>83</v>
      </c>
    </row>
    <row r="354" customFormat="false" ht="15" hidden="false" customHeight="false" outlineLevel="0" collapsed="false">
      <c r="A354" s="38" t="str">
        <f aca="false">CONCATENATE(D354,"-",E354)</f>
        <v>ARATUIPE-BA</v>
      </c>
      <c r="B354" s="38" t="n">
        <v>-13.07</v>
      </c>
      <c r="C354" s="38" t="n">
        <v>-39</v>
      </c>
      <c r="D354" s="38" t="s">
        <v>437</v>
      </c>
      <c r="E354" s="38" t="s">
        <v>85</v>
      </c>
    </row>
    <row r="355" customFormat="false" ht="15" hidden="false" customHeight="false" outlineLevel="0" collapsed="false">
      <c r="A355" s="38" t="str">
        <f aca="false">CONCATENATE(D355,"-",E355)</f>
        <v>ARAUA-SE</v>
      </c>
      <c r="B355" s="39" t="n">
        <v>-11.26</v>
      </c>
      <c r="C355" s="39" t="n">
        <v>-37.62</v>
      </c>
      <c r="D355" s="39" t="s">
        <v>438</v>
      </c>
      <c r="E355" s="39" t="s">
        <v>294</v>
      </c>
    </row>
    <row r="356" customFormat="false" ht="15" hidden="false" customHeight="false" outlineLevel="0" collapsed="false">
      <c r="A356" s="38" t="str">
        <f aca="false">CONCATENATE(D356,"-",E356)</f>
        <v>ARAUCARIA-PR</v>
      </c>
      <c r="B356" s="38" t="n">
        <v>-25.59</v>
      </c>
      <c r="C356" s="38" t="n">
        <v>-49.41</v>
      </c>
      <c r="D356" s="38" t="s">
        <v>439</v>
      </c>
      <c r="E356" s="38" t="s">
        <v>88</v>
      </c>
    </row>
    <row r="357" customFormat="false" ht="15" hidden="false" customHeight="false" outlineLevel="0" collapsed="false">
      <c r="A357" s="38" t="str">
        <f aca="false">CONCATENATE(D357,"-",E357)</f>
        <v>ARAUJOS-MG</v>
      </c>
      <c r="B357" s="39" t="n">
        <v>-19.94</v>
      </c>
      <c r="C357" s="39" t="n">
        <v>-45.16</v>
      </c>
      <c r="D357" s="39" t="s">
        <v>440</v>
      </c>
      <c r="E357" s="39" t="s">
        <v>77</v>
      </c>
    </row>
    <row r="358" customFormat="false" ht="15" hidden="false" customHeight="false" outlineLevel="0" collapsed="false">
      <c r="A358" s="38" t="str">
        <f aca="false">CONCATENATE(D358,"-",E358)</f>
        <v>ARAXA-MG</v>
      </c>
      <c r="B358" s="38" t="n">
        <v>-19.59</v>
      </c>
      <c r="C358" s="38" t="n">
        <v>-46.94</v>
      </c>
      <c r="D358" s="38" t="s">
        <v>441</v>
      </c>
      <c r="E358" s="38" t="s">
        <v>77</v>
      </c>
    </row>
    <row r="359" customFormat="false" ht="15" hidden="false" customHeight="false" outlineLevel="0" collapsed="false">
      <c r="A359" s="38" t="str">
        <f aca="false">CONCATENATE(D359,"-",E359)</f>
        <v>ARCEBURGO-MG</v>
      </c>
      <c r="B359" s="39" t="n">
        <v>-21.36</v>
      </c>
      <c r="C359" s="39" t="n">
        <v>-46.94</v>
      </c>
      <c r="D359" s="39" t="s">
        <v>442</v>
      </c>
      <c r="E359" s="39" t="s">
        <v>77</v>
      </c>
    </row>
    <row r="360" customFormat="false" ht="15" hidden="false" customHeight="false" outlineLevel="0" collapsed="false">
      <c r="A360" s="38" t="str">
        <f aca="false">CONCATENATE(D360,"-",E360)</f>
        <v>ARCO-IRIS-SP</v>
      </c>
      <c r="B360" s="39" t="n">
        <v>-21.77</v>
      </c>
      <c r="C360" s="39" t="n">
        <v>-50.46</v>
      </c>
      <c r="D360" s="39" t="s">
        <v>443</v>
      </c>
      <c r="E360" s="39" t="s">
        <v>118</v>
      </c>
    </row>
    <row r="361" customFormat="false" ht="15" hidden="false" customHeight="false" outlineLevel="0" collapsed="false">
      <c r="A361" s="38" t="str">
        <f aca="false">CONCATENATE(D361,"-",E361)</f>
        <v>ARCOS-MG</v>
      </c>
      <c r="B361" s="38" t="n">
        <v>-20.28</v>
      </c>
      <c r="C361" s="38" t="n">
        <v>-45.53</v>
      </c>
      <c r="D361" s="38" t="s">
        <v>444</v>
      </c>
      <c r="E361" s="38" t="s">
        <v>77</v>
      </c>
    </row>
    <row r="362" customFormat="false" ht="15" hidden="false" customHeight="false" outlineLevel="0" collapsed="false">
      <c r="A362" s="38" t="str">
        <f aca="false">CONCATENATE(D362,"-",E362)</f>
        <v>ARCOVERDE-PE</v>
      </c>
      <c r="B362" s="38" t="n">
        <v>-8.41</v>
      </c>
      <c r="C362" s="38" t="n">
        <v>-37.05</v>
      </c>
      <c r="D362" s="38" t="s">
        <v>445</v>
      </c>
      <c r="E362" s="38" t="s">
        <v>95</v>
      </c>
    </row>
    <row r="363" customFormat="false" ht="15" hidden="false" customHeight="false" outlineLevel="0" collapsed="false">
      <c r="A363" s="38" t="str">
        <f aca="false">CONCATENATE(D363,"-",E363)</f>
        <v>AREADO-MG</v>
      </c>
      <c r="B363" s="39" t="n">
        <v>-21.35</v>
      </c>
      <c r="C363" s="39" t="n">
        <v>-46.14</v>
      </c>
      <c r="D363" s="39" t="s">
        <v>446</v>
      </c>
      <c r="E363" s="39" t="s">
        <v>77</v>
      </c>
    </row>
    <row r="364" customFormat="false" ht="15" hidden="false" customHeight="false" outlineLevel="0" collapsed="false">
      <c r="A364" s="38" t="str">
        <f aca="false">CONCATENATE(D364,"-",E364)</f>
        <v>AREAL-RJ</v>
      </c>
      <c r="B364" s="39" t="n">
        <v>-22.23</v>
      </c>
      <c r="C364" s="39" t="n">
        <v>-43.1</v>
      </c>
      <c r="D364" s="39" t="s">
        <v>447</v>
      </c>
      <c r="E364" s="39" t="s">
        <v>330</v>
      </c>
    </row>
    <row r="365" customFormat="false" ht="15" hidden="false" customHeight="false" outlineLevel="0" collapsed="false">
      <c r="A365" s="38" t="str">
        <f aca="false">CONCATENATE(D365,"-",E365)</f>
        <v>AREALVA-SP</v>
      </c>
      <c r="B365" s="38" t="n">
        <v>-22.02</v>
      </c>
      <c r="C365" s="38" t="n">
        <v>-48.91</v>
      </c>
      <c r="D365" s="38" t="s">
        <v>448</v>
      </c>
      <c r="E365" s="38" t="s">
        <v>118</v>
      </c>
    </row>
    <row r="366" customFormat="false" ht="15" hidden="false" customHeight="false" outlineLevel="0" collapsed="false">
      <c r="A366" s="38" t="str">
        <f aca="false">CONCATENATE(D366,"-",E366)</f>
        <v>AREIA BRANCA-RN</v>
      </c>
      <c r="B366" s="39" t="n">
        <v>-4.95</v>
      </c>
      <c r="C366" s="39" t="n">
        <v>-37.13</v>
      </c>
      <c r="D366" s="39" t="s">
        <v>449</v>
      </c>
      <c r="E366" s="39" t="s">
        <v>106</v>
      </c>
    </row>
    <row r="367" customFormat="false" ht="15" hidden="false" customHeight="false" outlineLevel="0" collapsed="false">
      <c r="A367" s="38" t="str">
        <f aca="false">CONCATENATE(D367,"-",E367)</f>
        <v>AREIA BRANCA-SE</v>
      </c>
      <c r="B367" s="38" t="n">
        <v>-10.75</v>
      </c>
      <c r="C367" s="38" t="n">
        <v>-37.31</v>
      </c>
      <c r="D367" s="38" t="s">
        <v>449</v>
      </c>
      <c r="E367" s="38" t="s">
        <v>294</v>
      </c>
    </row>
    <row r="368" customFormat="false" ht="15" hidden="false" customHeight="false" outlineLevel="0" collapsed="false">
      <c r="A368" s="38" t="str">
        <f aca="false">CONCATENATE(D368,"-",E368)</f>
        <v>AREIA DE BARAUNAS-PB</v>
      </c>
      <c r="B368" s="38" t="n">
        <v>-7.12</v>
      </c>
      <c r="C368" s="38" t="n">
        <v>-36.94</v>
      </c>
      <c r="D368" s="38" t="s">
        <v>450</v>
      </c>
      <c r="E368" s="38" t="s">
        <v>138</v>
      </c>
    </row>
    <row r="369" customFormat="false" ht="15" hidden="false" customHeight="false" outlineLevel="0" collapsed="false">
      <c r="A369" s="38" t="str">
        <f aca="false">CONCATENATE(D369,"-",E369)</f>
        <v>AREIAL-PB</v>
      </c>
      <c r="B369" s="39" t="n">
        <v>-7.02</v>
      </c>
      <c r="C369" s="39" t="n">
        <v>-35.9</v>
      </c>
      <c r="D369" s="39" t="s">
        <v>451</v>
      </c>
      <c r="E369" s="39" t="s">
        <v>138</v>
      </c>
    </row>
    <row r="370" customFormat="false" ht="15" hidden="false" customHeight="false" outlineLevel="0" collapsed="false">
      <c r="A370" s="38" t="str">
        <f aca="false">CONCATENATE(D370,"-",E370)</f>
        <v>AREIA-PB</v>
      </c>
      <c r="B370" s="39" t="n">
        <v>-6.96</v>
      </c>
      <c r="C370" s="39" t="n">
        <v>-35.69</v>
      </c>
      <c r="D370" s="39" t="s">
        <v>452</v>
      </c>
      <c r="E370" s="39" t="s">
        <v>138</v>
      </c>
    </row>
    <row r="371" customFormat="false" ht="15" hidden="false" customHeight="false" outlineLevel="0" collapsed="false">
      <c r="A371" s="38" t="str">
        <f aca="false">CONCATENATE(D371,"-",E371)</f>
        <v>AREIAS-SP</v>
      </c>
      <c r="B371" s="39" t="n">
        <v>-22.58</v>
      </c>
      <c r="C371" s="39" t="n">
        <v>-44.69</v>
      </c>
      <c r="D371" s="39" t="s">
        <v>453</v>
      </c>
      <c r="E371" s="39" t="s">
        <v>118</v>
      </c>
    </row>
    <row r="372" customFormat="false" ht="15" hidden="false" customHeight="false" outlineLevel="0" collapsed="false">
      <c r="A372" s="38" t="str">
        <f aca="false">CONCATENATE(D372,"-",E372)</f>
        <v>AREIOPOLIS-SP</v>
      </c>
      <c r="B372" s="38" t="n">
        <v>-22.66</v>
      </c>
      <c r="C372" s="38" t="n">
        <v>-48.66</v>
      </c>
      <c r="D372" s="38" t="s">
        <v>454</v>
      </c>
      <c r="E372" s="38" t="s">
        <v>118</v>
      </c>
    </row>
    <row r="373" customFormat="false" ht="15" hidden="false" customHeight="false" outlineLevel="0" collapsed="false">
      <c r="A373" s="38" t="str">
        <f aca="false">CONCATENATE(D373,"-",E373)</f>
        <v>ARENAPOLIS-MT</v>
      </c>
      <c r="B373" s="39" t="n">
        <v>-14.45</v>
      </c>
      <c r="C373" s="39" t="n">
        <v>-56.84</v>
      </c>
      <c r="D373" s="39" t="s">
        <v>455</v>
      </c>
      <c r="E373" s="39" t="s">
        <v>111</v>
      </c>
    </row>
    <row r="374" customFormat="false" ht="15" hidden="false" customHeight="false" outlineLevel="0" collapsed="false">
      <c r="A374" s="38" t="str">
        <f aca="false">CONCATENATE(D374,"-",E374)</f>
        <v>ARENOPOLIS-GO</v>
      </c>
      <c r="B374" s="39" t="n">
        <v>-16.38</v>
      </c>
      <c r="C374" s="39" t="n">
        <v>-51.56</v>
      </c>
      <c r="D374" s="39" t="s">
        <v>456</v>
      </c>
      <c r="E374" s="39" t="s">
        <v>75</v>
      </c>
    </row>
    <row r="375" customFormat="false" ht="15" hidden="false" customHeight="false" outlineLevel="0" collapsed="false">
      <c r="A375" s="38" t="str">
        <f aca="false">CONCATENATE(D375,"-",E375)</f>
        <v>ARES-RN</v>
      </c>
      <c r="B375" s="38" t="n">
        <v>-6.19</v>
      </c>
      <c r="C375" s="38" t="n">
        <v>-35.16</v>
      </c>
      <c r="D375" s="38" t="s">
        <v>457</v>
      </c>
      <c r="E375" s="38" t="s">
        <v>106</v>
      </c>
    </row>
    <row r="376" customFormat="false" ht="15" hidden="false" customHeight="false" outlineLevel="0" collapsed="false">
      <c r="A376" s="38" t="str">
        <f aca="false">CONCATENATE(D376,"-",E376)</f>
        <v>ARGIRITA-MG</v>
      </c>
      <c r="B376" s="38" t="n">
        <v>-21.61</v>
      </c>
      <c r="C376" s="38" t="n">
        <v>-42.83</v>
      </c>
      <c r="D376" s="38" t="s">
        <v>458</v>
      </c>
      <c r="E376" s="38" t="s">
        <v>77</v>
      </c>
    </row>
    <row r="377" customFormat="false" ht="15" hidden="false" customHeight="false" outlineLevel="0" collapsed="false">
      <c r="A377" s="38" t="str">
        <f aca="false">CONCATENATE(D377,"-",E377)</f>
        <v>ARICANDUVA-MG</v>
      </c>
      <c r="B377" s="39" t="n">
        <v>-17.86</v>
      </c>
      <c r="C377" s="39" t="n">
        <v>-42.55</v>
      </c>
      <c r="D377" s="39" t="s">
        <v>459</v>
      </c>
      <c r="E377" s="39" t="s">
        <v>77</v>
      </c>
    </row>
    <row r="378" customFormat="false" ht="15" hidden="false" customHeight="false" outlineLevel="0" collapsed="false">
      <c r="A378" s="38" t="str">
        <f aca="false">CONCATENATE(D378,"-",E378)</f>
        <v>ARINOS-MG</v>
      </c>
      <c r="B378" s="38" t="n">
        <v>-15.91</v>
      </c>
      <c r="C378" s="38" t="n">
        <v>-46.1</v>
      </c>
      <c r="D378" s="38" t="s">
        <v>460</v>
      </c>
      <c r="E378" s="38" t="s">
        <v>77</v>
      </c>
    </row>
    <row r="379" customFormat="false" ht="15" hidden="false" customHeight="false" outlineLevel="0" collapsed="false">
      <c r="A379" s="38" t="str">
        <f aca="false">CONCATENATE(D379,"-",E379)</f>
        <v>ARIPUANA-MT</v>
      </c>
      <c r="B379" s="38" t="n">
        <v>-10.16</v>
      </c>
      <c r="C379" s="38" t="n">
        <v>-59.45</v>
      </c>
      <c r="D379" s="38" t="s">
        <v>461</v>
      </c>
      <c r="E379" s="38" t="s">
        <v>111</v>
      </c>
    </row>
    <row r="380" customFormat="false" ht="15" hidden="false" customHeight="false" outlineLevel="0" collapsed="false">
      <c r="A380" s="38" t="str">
        <f aca="false">CONCATENATE(D380,"-",E380)</f>
        <v>ARIQUEMES-RO</v>
      </c>
      <c r="B380" s="39" t="n">
        <v>-9.91</v>
      </c>
      <c r="C380" s="39" t="n">
        <v>-63.04</v>
      </c>
      <c r="D380" s="39" t="s">
        <v>462</v>
      </c>
      <c r="E380" s="39" t="s">
        <v>219</v>
      </c>
    </row>
    <row r="381" customFormat="false" ht="15" hidden="false" customHeight="false" outlineLevel="0" collapsed="false">
      <c r="A381" s="38" t="str">
        <f aca="false">CONCATENATE(D381,"-",E381)</f>
        <v>ARIRANHA DO IVAI-PR</v>
      </c>
      <c r="B381" s="39" t="n">
        <v>-24.38</v>
      </c>
      <c r="C381" s="39" t="n">
        <v>-51.58</v>
      </c>
      <c r="D381" s="39" t="s">
        <v>463</v>
      </c>
      <c r="E381" s="39" t="s">
        <v>88</v>
      </c>
    </row>
    <row r="382" customFormat="false" ht="15" hidden="false" customHeight="false" outlineLevel="0" collapsed="false">
      <c r="A382" s="38" t="str">
        <f aca="false">CONCATENATE(D382,"-",E382)</f>
        <v>ARIRANHA-SP</v>
      </c>
      <c r="B382" s="39" t="n">
        <v>-21.18</v>
      </c>
      <c r="C382" s="39" t="n">
        <v>-48.78</v>
      </c>
      <c r="D382" s="39" t="s">
        <v>464</v>
      </c>
      <c r="E382" s="39" t="s">
        <v>118</v>
      </c>
    </row>
    <row r="383" customFormat="false" ht="15" hidden="false" customHeight="false" outlineLevel="0" collapsed="false">
      <c r="A383" s="38" t="str">
        <f aca="false">CONCATENATE(D383,"-",E383)</f>
        <v>ARMACAO DE BUZIOS-RJ</v>
      </c>
      <c r="B383" s="38" t="n">
        <v>-22.74</v>
      </c>
      <c r="C383" s="38" t="n">
        <v>-41.88</v>
      </c>
      <c r="D383" s="38" t="s">
        <v>465</v>
      </c>
      <c r="E383" s="38" t="s">
        <v>330</v>
      </c>
    </row>
    <row r="384" customFormat="false" ht="15" hidden="false" customHeight="false" outlineLevel="0" collapsed="false">
      <c r="A384" s="38" t="str">
        <f aca="false">CONCATENATE(D384,"-",E384)</f>
        <v>ARMAZEM-SC</v>
      </c>
      <c r="B384" s="38" t="n">
        <v>-28.26</v>
      </c>
      <c r="C384" s="38" t="n">
        <v>-49.01</v>
      </c>
      <c r="D384" s="38" t="s">
        <v>466</v>
      </c>
      <c r="E384" s="38" t="s">
        <v>90</v>
      </c>
    </row>
    <row r="385" customFormat="false" ht="15" hidden="false" customHeight="false" outlineLevel="0" collapsed="false">
      <c r="A385" s="38" t="str">
        <f aca="false">CONCATENATE(D385,"-",E385)</f>
        <v>ARNEIROZ-CE</v>
      </c>
      <c r="B385" s="39" t="n">
        <v>-6.32</v>
      </c>
      <c r="C385" s="39" t="n">
        <v>-40.16</v>
      </c>
      <c r="D385" s="39" t="s">
        <v>467</v>
      </c>
      <c r="E385" s="39" t="s">
        <v>83</v>
      </c>
    </row>
    <row r="386" customFormat="false" ht="15" hidden="false" customHeight="false" outlineLevel="0" collapsed="false">
      <c r="A386" s="38" t="str">
        <f aca="false">CONCATENATE(D386,"-",E386)</f>
        <v>AROAZES-PI</v>
      </c>
      <c r="B386" s="38" t="n">
        <v>-6.11</v>
      </c>
      <c r="C386" s="38" t="n">
        <v>-41.79</v>
      </c>
      <c r="D386" s="38" t="s">
        <v>468</v>
      </c>
      <c r="E386" s="38" t="s">
        <v>108</v>
      </c>
    </row>
    <row r="387" customFormat="false" ht="15" hidden="false" customHeight="false" outlineLevel="0" collapsed="false">
      <c r="A387" s="38" t="str">
        <f aca="false">CONCATENATE(D387,"-",E387)</f>
        <v>AROEIRAS-PB</v>
      </c>
      <c r="B387" s="38" t="n">
        <v>-7.54</v>
      </c>
      <c r="C387" s="38" t="n">
        <v>-35.7</v>
      </c>
      <c r="D387" s="38" t="s">
        <v>469</v>
      </c>
      <c r="E387" s="38" t="s">
        <v>138</v>
      </c>
    </row>
    <row r="388" customFormat="false" ht="15" hidden="false" customHeight="false" outlineLevel="0" collapsed="false">
      <c r="A388" s="38" t="str">
        <f aca="false">CONCATENATE(D388,"-",E388)</f>
        <v>ARRAIAL DO CABO-RJ</v>
      </c>
      <c r="B388" s="39" t="n">
        <v>-22.96</v>
      </c>
      <c r="C388" s="39" t="n">
        <v>-42.02</v>
      </c>
      <c r="D388" s="39" t="s">
        <v>470</v>
      </c>
      <c r="E388" s="39" t="s">
        <v>330</v>
      </c>
    </row>
    <row r="389" customFormat="false" ht="15" hidden="false" customHeight="false" outlineLevel="0" collapsed="false">
      <c r="A389" s="38" t="str">
        <f aca="false">CONCATENATE(D389,"-",E389)</f>
        <v>ARRAIAL-PI</v>
      </c>
      <c r="B389" s="39" t="n">
        <v>-6.65</v>
      </c>
      <c r="C389" s="39" t="n">
        <v>-42.53</v>
      </c>
      <c r="D389" s="39" t="s">
        <v>471</v>
      </c>
      <c r="E389" s="39" t="s">
        <v>108</v>
      </c>
    </row>
    <row r="390" customFormat="false" ht="15" hidden="false" customHeight="false" outlineLevel="0" collapsed="false">
      <c r="A390" s="38" t="str">
        <f aca="false">CONCATENATE(D390,"-",E390)</f>
        <v>ARRAIAS-TO</v>
      </c>
      <c r="B390" s="39" t="n">
        <v>-12.93</v>
      </c>
      <c r="C390" s="39" t="n">
        <v>-46.93</v>
      </c>
      <c r="D390" s="39" t="s">
        <v>472</v>
      </c>
      <c r="E390" s="39" t="s">
        <v>97</v>
      </c>
    </row>
    <row r="391" customFormat="false" ht="15" hidden="false" customHeight="false" outlineLevel="0" collapsed="false">
      <c r="A391" s="38" t="str">
        <f aca="false">CONCATENATE(D391,"-",E391)</f>
        <v>ARROIO DO MEIO-RS</v>
      </c>
      <c r="B391" s="38" t="n">
        <v>-29.4</v>
      </c>
      <c r="C391" s="38" t="n">
        <v>-51.94</v>
      </c>
      <c r="D391" s="38" t="s">
        <v>473</v>
      </c>
      <c r="E391" s="38" t="s">
        <v>151</v>
      </c>
    </row>
    <row r="392" customFormat="false" ht="15" hidden="false" customHeight="false" outlineLevel="0" collapsed="false">
      <c r="A392" s="38" t="str">
        <f aca="false">CONCATENATE(D392,"-",E392)</f>
        <v>ARROIO DO SAL-RS</v>
      </c>
      <c r="B392" s="39" t="n">
        <v>-29.55</v>
      </c>
      <c r="C392" s="39" t="n">
        <v>-49.88</v>
      </c>
      <c r="D392" s="39" t="s">
        <v>474</v>
      </c>
      <c r="E392" s="39" t="s">
        <v>151</v>
      </c>
    </row>
    <row r="393" customFormat="false" ht="15" hidden="false" customHeight="false" outlineLevel="0" collapsed="false">
      <c r="A393" s="38" t="str">
        <f aca="false">CONCATENATE(D393,"-",E393)</f>
        <v>ARROIO DO TIGRE-RS</v>
      </c>
      <c r="B393" s="38" t="n">
        <v>-29.33</v>
      </c>
      <c r="C393" s="38" t="n">
        <v>-53.09</v>
      </c>
      <c r="D393" s="38" t="s">
        <v>475</v>
      </c>
      <c r="E393" s="38" t="s">
        <v>151</v>
      </c>
    </row>
    <row r="394" customFormat="false" ht="15" hidden="false" customHeight="false" outlineLevel="0" collapsed="false">
      <c r="A394" s="38" t="str">
        <f aca="false">CONCATENATE(D394,"-",E394)</f>
        <v>ARROIO DOS RATOS-RS</v>
      </c>
      <c r="B394" s="39" t="n">
        <v>-30.07</v>
      </c>
      <c r="C394" s="39" t="n">
        <v>-51.72</v>
      </c>
      <c r="D394" s="39" t="s">
        <v>476</v>
      </c>
      <c r="E394" s="39" t="s">
        <v>151</v>
      </c>
    </row>
    <row r="395" customFormat="false" ht="15" hidden="false" customHeight="false" outlineLevel="0" collapsed="false">
      <c r="A395" s="38" t="str">
        <f aca="false">CONCATENATE(D395,"-",E395)</f>
        <v>ARROIO GRANDE-RS</v>
      </c>
      <c r="B395" s="38" t="n">
        <v>-32.23</v>
      </c>
      <c r="C395" s="38" t="n">
        <v>-53.08</v>
      </c>
      <c r="D395" s="38" t="s">
        <v>477</v>
      </c>
      <c r="E395" s="38" t="s">
        <v>151</v>
      </c>
    </row>
    <row r="396" customFormat="false" ht="15" hidden="false" customHeight="false" outlineLevel="0" collapsed="false">
      <c r="A396" s="38" t="str">
        <f aca="false">CONCATENATE(D396,"-",E396)</f>
        <v>ARROIO TRINTA-SC</v>
      </c>
      <c r="B396" s="39" t="n">
        <v>-26.93</v>
      </c>
      <c r="C396" s="39" t="n">
        <v>-51.33</v>
      </c>
      <c r="D396" s="39" t="s">
        <v>478</v>
      </c>
      <c r="E396" s="39" t="s">
        <v>90</v>
      </c>
    </row>
    <row r="397" customFormat="false" ht="15" hidden="false" customHeight="false" outlineLevel="0" collapsed="false">
      <c r="A397" s="38" t="str">
        <f aca="false">CONCATENATE(D397,"-",E397)</f>
        <v>ARTUR NOGUEIRA-SP</v>
      </c>
      <c r="B397" s="38" t="n">
        <v>-22.57</v>
      </c>
      <c r="C397" s="38" t="n">
        <v>-47.17</v>
      </c>
      <c r="D397" s="38" t="s">
        <v>479</v>
      </c>
      <c r="E397" s="38" t="s">
        <v>118</v>
      </c>
    </row>
    <row r="398" customFormat="false" ht="15" hidden="false" customHeight="false" outlineLevel="0" collapsed="false">
      <c r="A398" s="38" t="str">
        <f aca="false">CONCATENATE(D398,"-",E398)</f>
        <v>ARUANA-GO</v>
      </c>
      <c r="B398" s="38" t="n">
        <v>-14.92</v>
      </c>
      <c r="C398" s="38" t="n">
        <v>-51.08</v>
      </c>
      <c r="D398" s="38" t="s">
        <v>480</v>
      </c>
      <c r="E398" s="38" t="s">
        <v>75</v>
      </c>
    </row>
    <row r="399" customFormat="false" ht="15" hidden="false" customHeight="false" outlineLevel="0" collapsed="false">
      <c r="A399" s="38" t="str">
        <f aca="false">CONCATENATE(D399,"-",E399)</f>
        <v>ARUJA-SP</v>
      </c>
      <c r="B399" s="39" t="n">
        <v>-23.39</v>
      </c>
      <c r="C399" s="39" t="n">
        <v>-46.32</v>
      </c>
      <c r="D399" s="39" t="s">
        <v>481</v>
      </c>
      <c r="E399" s="39" t="s">
        <v>118</v>
      </c>
    </row>
    <row r="400" customFormat="false" ht="15" hidden="false" customHeight="false" outlineLevel="0" collapsed="false">
      <c r="A400" s="38" t="str">
        <f aca="false">CONCATENATE(D400,"-",E400)</f>
        <v>ARVOREDO-SC</v>
      </c>
      <c r="B400" s="38" t="n">
        <v>-27.07</v>
      </c>
      <c r="C400" s="38" t="n">
        <v>-52.45</v>
      </c>
      <c r="D400" s="38" t="s">
        <v>482</v>
      </c>
      <c r="E400" s="38" t="s">
        <v>90</v>
      </c>
    </row>
    <row r="401" customFormat="false" ht="15" hidden="false" customHeight="false" outlineLevel="0" collapsed="false">
      <c r="A401" s="38" t="str">
        <f aca="false">CONCATENATE(D401,"-",E401)</f>
        <v>ARVOREZINHA-RS</v>
      </c>
      <c r="B401" s="39" t="n">
        <v>-28.87</v>
      </c>
      <c r="C401" s="39" t="n">
        <v>-52.17</v>
      </c>
      <c r="D401" s="39" t="s">
        <v>483</v>
      </c>
      <c r="E401" s="39" t="s">
        <v>151</v>
      </c>
    </row>
    <row r="402" customFormat="false" ht="15" hidden="false" customHeight="false" outlineLevel="0" collapsed="false">
      <c r="A402" s="38" t="str">
        <f aca="false">CONCATENATE(D402,"-",E402)</f>
        <v>ASCURRA-SC</v>
      </c>
      <c r="B402" s="39" t="n">
        <v>-26.95</v>
      </c>
      <c r="C402" s="39" t="n">
        <v>-49.37</v>
      </c>
      <c r="D402" s="39" t="s">
        <v>484</v>
      </c>
      <c r="E402" s="39" t="s">
        <v>90</v>
      </c>
    </row>
    <row r="403" customFormat="false" ht="15" hidden="false" customHeight="false" outlineLevel="0" collapsed="false">
      <c r="A403" s="38" t="str">
        <f aca="false">CONCATENATE(D403,"-",E403)</f>
        <v>ASPASIA-SP</v>
      </c>
      <c r="B403" s="38" t="n">
        <v>-20.15</v>
      </c>
      <c r="C403" s="38" t="n">
        <v>-50.72</v>
      </c>
      <c r="D403" s="38" t="s">
        <v>485</v>
      </c>
      <c r="E403" s="38" t="s">
        <v>118</v>
      </c>
    </row>
    <row r="404" customFormat="false" ht="15" hidden="false" customHeight="false" outlineLevel="0" collapsed="false">
      <c r="A404" s="38" t="str">
        <f aca="false">CONCATENATE(D404,"-",E404)</f>
        <v>ASSAI-PR</v>
      </c>
      <c r="B404" s="38" t="n">
        <v>-23.37</v>
      </c>
      <c r="C404" s="38" t="n">
        <v>-50.84</v>
      </c>
      <c r="D404" s="38" t="s">
        <v>486</v>
      </c>
      <c r="E404" s="38" t="s">
        <v>88</v>
      </c>
    </row>
    <row r="405" customFormat="false" ht="15" hidden="false" customHeight="false" outlineLevel="0" collapsed="false">
      <c r="A405" s="38" t="str">
        <f aca="false">CONCATENATE(D405,"-",E405)</f>
        <v>ASSARE-CE</v>
      </c>
      <c r="B405" s="38" t="n">
        <v>-6.87</v>
      </c>
      <c r="C405" s="38" t="n">
        <v>-39.87</v>
      </c>
      <c r="D405" s="38" t="s">
        <v>487</v>
      </c>
      <c r="E405" s="38" t="s">
        <v>83</v>
      </c>
    </row>
    <row r="406" customFormat="false" ht="15" hidden="false" customHeight="false" outlineLevel="0" collapsed="false">
      <c r="A406" s="38" t="str">
        <f aca="false">CONCATENATE(D406,"-",E406)</f>
        <v>ASSIS BRASIL-AC</v>
      </c>
      <c r="B406" s="39" t="n">
        <v>-10.94</v>
      </c>
      <c r="C406" s="39" t="n">
        <v>-69.56</v>
      </c>
      <c r="D406" s="39" t="s">
        <v>488</v>
      </c>
      <c r="E406" s="39" t="s">
        <v>113</v>
      </c>
    </row>
    <row r="407" customFormat="false" ht="15" hidden="false" customHeight="false" outlineLevel="0" collapsed="false">
      <c r="A407" s="38" t="str">
        <f aca="false">CONCATENATE(D407,"-",E407)</f>
        <v>ASSIS CHATEAUBRIAND-PR</v>
      </c>
      <c r="B407" s="39" t="n">
        <v>-24.42</v>
      </c>
      <c r="C407" s="39" t="n">
        <v>-53.52</v>
      </c>
      <c r="D407" s="39" t="s">
        <v>489</v>
      </c>
      <c r="E407" s="39" t="s">
        <v>88</v>
      </c>
    </row>
    <row r="408" customFormat="false" ht="15" hidden="false" customHeight="false" outlineLevel="0" collapsed="false">
      <c r="A408" s="38" t="str">
        <f aca="false">CONCATENATE(D408,"-",E408)</f>
        <v>ASSIS-SP</v>
      </c>
      <c r="B408" s="39" t="n">
        <v>-22.66</v>
      </c>
      <c r="C408" s="39" t="n">
        <v>-50.41</v>
      </c>
      <c r="D408" s="39" t="s">
        <v>490</v>
      </c>
      <c r="E408" s="39" t="s">
        <v>118</v>
      </c>
    </row>
    <row r="409" customFormat="false" ht="15" hidden="false" customHeight="false" outlineLevel="0" collapsed="false">
      <c r="A409" s="38" t="str">
        <f aca="false">CONCATENATE(D409,"-",E409)</f>
        <v>ASSUNCAO DO PIAUI-PI</v>
      </c>
      <c r="B409" s="38" t="n">
        <v>-5.86</v>
      </c>
      <c r="C409" s="38" t="n">
        <v>-41.03</v>
      </c>
      <c r="D409" s="38" t="s">
        <v>491</v>
      </c>
      <c r="E409" s="38" t="s">
        <v>108</v>
      </c>
    </row>
    <row r="410" customFormat="false" ht="15" hidden="false" customHeight="false" outlineLevel="0" collapsed="false">
      <c r="A410" s="38" t="str">
        <f aca="false">CONCATENATE(D410,"-",E410)</f>
        <v>ASSUNCAO-PB</v>
      </c>
      <c r="B410" s="39" t="n">
        <v>-7.07</v>
      </c>
      <c r="C410" s="39" t="n">
        <v>-36.73</v>
      </c>
      <c r="D410" s="39" t="s">
        <v>492</v>
      </c>
      <c r="E410" s="39" t="s">
        <v>138</v>
      </c>
    </row>
    <row r="411" customFormat="false" ht="15" hidden="false" customHeight="false" outlineLevel="0" collapsed="false">
      <c r="A411" s="38" t="str">
        <f aca="false">CONCATENATE(D411,"-",E411)</f>
        <v>ASTOLFO DUTRA-MG</v>
      </c>
      <c r="B411" s="39" t="n">
        <v>-21.31</v>
      </c>
      <c r="C411" s="39" t="n">
        <v>-42.86</v>
      </c>
      <c r="D411" s="39" t="s">
        <v>493</v>
      </c>
      <c r="E411" s="39" t="s">
        <v>77</v>
      </c>
    </row>
    <row r="412" customFormat="false" ht="15" hidden="false" customHeight="false" outlineLevel="0" collapsed="false">
      <c r="A412" s="38" t="str">
        <f aca="false">CONCATENATE(D412,"-",E412)</f>
        <v>ASTORGA-PR</v>
      </c>
      <c r="B412" s="38" t="n">
        <v>-23.23</v>
      </c>
      <c r="C412" s="38" t="n">
        <v>-51.66</v>
      </c>
      <c r="D412" s="38" t="s">
        <v>494</v>
      </c>
      <c r="E412" s="38" t="s">
        <v>88</v>
      </c>
    </row>
    <row r="413" customFormat="false" ht="15" hidden="false" customHeight="false" outlineLevel="0" collapsed="false">
      <c r="A413" s="38" t="str">
        <f aca="false">CONCATENATE(D413,"-",E413)</f>
        <v>ATALAIA DO NORTE-AM</v>
      </c>
      <c r="B413" s="38" t="n">
        <v>-4.37</v>
      </c>
      <c r="C413" s="38" t="n">
        <v>-70.19</v>
      </c>
      <c r="D413" s="38" t="s">
        <v>495</v>
      </c>
      <c r="E413" s="38" t="s">
        <v>258</v>
      </c>
    </row>
    <row r="414" customFormat="false" ht="15" hidden="false" customHeight="false" outlineLevel="0" collapsed="false">
      <c r="A414" s="38" t="str">
        <f aca="false">CONCATENATE(D414,"-",E414)</f>
        <v>ATALAIA-AL</v>
      </c>
      <c r="B414" s="39" t="n">
        <v>-9.5</v>
      </c>
      <c r="C414" s="39" t="n">
        <v>-36.02</v>
      </c>
      <c r="D414" s="39" t="s">
        <v>496</v>
      </c>
      <c r="E414" s="39" t="s">
        <v>137</v>
      </c>
    </row>
    <row r="415" customFormat="false" ht="15" hidden="false" customHeight="false" outlineLevel="0" collapsed="false">
      <c r="A415" s="38" t="str">
        <f aca="false">CONCATENATE(D415,"-",E415)</f>
        <v>ATALAIA-PR</v>
      </c>
      <c r="B415" s="39" t="n">
        <v>-23.15</v>
      </c>
      <c r="C415" s="39" t="n">
        <v>-52.05</v>
      </c>
      <c r="D415" s="39" t="s">
        <v>496</v>
      </c>
      <c r="E415" s="39" t="s">
        <v>88</v>
      </c>
    </row>
    <row r="416" customFormat="false" ht="15" hidden="false" customHeight="false" outlineLevel="0" collapsed="false">
      <c r="A416" s="38" t="str">
        <f aca="false">CONCATENATE(D416,"-",E416)</f>
        <v>ATALANTA-SC</v>
      </c>
      <c r="B416" s="38" t="n">
        <v>-27.42</v>
      </c>
      <c r="C416" s="38" t="n">
        <v>-49.78</v>
      </c>
      <c r="D416" s="38" t="s">
        <v>497</v>
      </c>
      <c r="E416" s="38" t="s">
        <v>90</v>
      </c>
    </row>
    <row r="417" customFormat="false" ht="15" hidden="false" customHeight="false" outlineLevel="0" collapsed="false">
      <c r="A417" s="38" t="str">
        <f aca="false">CONCATENATE(D417,"-",E417)</f>
        <v>ATALEIA-MG</v>
      </c>
      <c r="B417" s="38" t="n">
        <v>-18.04</v>
      </c>
      <c r="C417" s="38" t="n">
        <v>-41.11</v>
      </c>
      <c r="D417" s="38" t="s">
        <v>498</v>
      </c>
      <c r="E417" s="38" t="s">
        <v>77</v>
      </c>
    </row>
    <row r="418" customFormat="false" ht="15" hidden="false" customHeight="false" outlineLevel="0" collapsed="false">
      <c r="A418" s="38" t="str">
        <f aca="false">CONCATENATE(D418,"-",E418)</f>
        <v>ATIBAIA-SP</v>
      </c>
      <c r="B418" s="38" t="n">
        <v>-23.11</v>
      </c>
      <c r="C418" s="38" t="n">
        <v>-46.55</v>
      </c>
      <c r="D418" s="38" t="s">
        <v>499</v>
      </c>
      <c r="E418" s="38" t="s">
        <v>118</v>
      </c>
    </row>
    <row r="419" customFormat="false" ht="15" hidden="false" customHeight="false" outlineLevel="0" collapsed="false">
      <c r="A419" s="38" t="str">
        <f aca="false">CONCATENATE(D419,"-",E419)</f>
        <v>ATILIO VIVACQUA-ES</v>
      </c>
      <c r="B419" s="38" t="n">
        <v>-20.91</v>
      </c>
      <c r="C419" s="38" t="n">
        <v>-41.19</v>
      </c>
      <c r="D419" s="38" t="s">
        <v>500</v>
      </c>
      <c r="E419" s="38" t="s">
        <v>126</v>
      </c>
    </row>
    <row r="420" customFormat="false" ht="15" hidden="false" customHeight="false" outlineLevel="0" collapsed="false">
      <c r="A420" s="38" t="str">
        <f aca="false">CONCATENATE(D420,"-",E420)</f>
        <v>AUGUSTINOPOLIS-TO</v>
      </c>
      <c r="B420" s="38" t="n">
        <v>-5.46</v>
      </c>
      <c r="C420" s="38" t="n">
        <v>-47.88</v>
      </c>
      <c r="D420" s="38" t="s">
        <v>501</v>
      </c>
      <c r="E420" s="38" t="s">
        <v>97</v>
      </c>
    </row>
    <row r="421" customFormat="false" ht="15" hidden="false" customHeight="false" outlineLevel="0" collapsed="false">
      <c r="A421" s="38" t="str">
        <f aca="false">CONCATENATE(D421,"-",E421)</f>
        <v>AUGUSTO CORREA-PA</v>
      </c>
      <c r="B421" s="38" t="n">
        <v>-1.02</v>
      </c>
      <c r="C421" s="38" t="n">
        <v>-46.64</v>
      </c>
      <c r="D421" s="38" t="s">
        <v>502</v>
      </c>
      <c r="E421" s="38" t="s">
        <v>81</v>
      </c>
    </row>
    <row r="422" customFormat="false" ht="15" hidden="false" customHeight="false" outlineLevel="0" collapsed="false">
      <c r="A422" s="38" t="str">
        <f aca="false">CONCATENATE(D422,"-",E422)</f>
        <v>AUGUSTO DE LIMA-MG</v>
      </c>
      <c r="B422" s="39" t="n">
        <v>-18.1</v>
      </c>
      <c r="C422" s="39" t="n">
        <v>-44.26</v>
      </c>
      <c r="D422" s="39" t="s">
        <v>503</v>
      </c>
      <c r="E422" s="39" t="s">
        <v>77</v>
      </c>
    </row>
    <row r="423" customFormat="false" ht="15" hidden="false" customHeight="false" outlineLevel="0" collapsed="false">
      <c r="A423" s="38" t="str">
        <f aca="false">CONCATENATE(D423,"-",E423)</f>
        <v>AUGUSTO PESTANA-RS</v>
      </c>
      <c r="B423" s="38" t="n">
        <v>-28.51</v>
      </c>
      <c r="C423" s="38" t="n">
        <v>-53.99</v>
      </c>
      <c r="D423" s="38" t="s">
        <v>504</v>
      </c>
      <c r="E423" s="38" t="s">
        <v>151</v>
      </c>
    </row>
    <row r="424" customFormat="false" ht="15" hidden="false" customHeight="false" outlineLevel="0" collapsed="false">
      <c r="A424" s="38" t="str">
        <f aca="false">CONCATENATE(D424,"-",E424)</f>
        <v>AUGUSTO SEVERO-RN</v>
      </c>
      <c r="B424" s="39" t="n">
        <v>-5.86</v>
      </c>
      <c r="C424" s="39" t="n">
        <v>-37.31</v>
      </c>
      <c r="D424" s="39" t="s">
        <v>505</v>
      </c>
      <c r="E424" s="39" t="s">
        <v>106</v>
      </c>
    </row>
    <row r="425" customFormat="false" ht="15" hidden="false" customHeight="false" outlineLevel="0" collapsed="false">
      <c r="A425" s="38" t="str">
        <f aca="false">CONCATENATE(D425,"-",E425)</f>
        <v>AUREA-RS</v>
      </c>
      <c r="B425" s="39" t="n">
        <v>-27.69</v>
      </c>
      <c r="C425" s="39" t="n">
        <v>-52.04</v>
      </c>
      <c r="D425" s="39" t="s">
        <v>506</v>
      </c>
      <c r="E425" s="39" t="s">
        <v>151</v>
      </c>
    </row>
    <row r="426" customFormat="false" ht="15" hidden="false" customHeight="false" outlineLevel="0" collapsed="false">
      <c r="A426" s="38" t="str">
        <f aca="false">CONCATENATE(D426,"-",E426)</f>
        <v>AURELINO LEAL-BA</v>
      </c>
      <c r="B426" s="39" t="n">
        <v>-14.31</v>
      </c>
      <c r="C426" s="39" t="n">
        <v>-39.32</v>
      </c>
      <c r="D426" s="39" t="s">
        <v>507</v>
      </c>
      <c r="E426" s="39" t="s">
        <v>85</v>
      </c>
    </row>
    <row r="427" customFormat="false" ht="15" hidden="false" customHeight="false" outlineLevel="0" collapsed="false">
      <c r="A427" s="38" t="str">
        <f aca="false">CONCATENATE(D427,"-",E427)</f>
        <v>AURIFLAMA-SP</v>
      </c>
      <c r="B427" s="39" t="n">
        <v>-20.68</v>
      </c>
      <c r="C427" s="39" t="n">
        <v>-50.55</v>
      </c>
      <c r="D427" s="39" t="s">
        <v>508</v>
      </c>
      <c r="E427" s="39" t="s">
        <v>118</v>
      </c>
    </row>
    <row r="428" customFormat="false" ht="15" hidden="false" customHeight="false" outlineLevel="0" collapsed="false">
      <c r="A428" s="38" t="str">
        <f aca="false">CONCATENATE(D428,"-",E428)</f>
        <v>AURILANDIA-GO</v>
      </c>
      <c r="B428" s="39" t="n">
        <v>-16.68</v>
      </c>
      <c r="C428" s="39" t="n">
        <v>-50.46</v>
      </c>
      <c r="D428" s="39" t="s">
        <v>509</v>
      </c>
      <c r="E428" s="39" t="s">
        <v>75</v>
      </c>
    </row>
    <row r="429" customFormat="false" ht="15" hidden="false" customHeight="false" outlineLevel="0" collapsed="false">
      <c r="A429" s="38" t="str">
        <f aca="false">CONCATENATE(D429,"-",E429)</f>
        <v>AURORA DO PARA-PA</v>
      </c>
      <c r="B429" s="39" t="n">
        <v>-2.13</v>
      </c>
      <c r="C429" s="39" t="n">
        <v>-47.56</v>
      </c>
      <c r="D429" s="39" t="s">
        <v>510</v>
      </c>
      <c r="E429" s="39" t="s">
        <v>81</v>
      </c>
    </row>
    <row r="430" customFormat="false" ht="15" hidden="false" customHeight="false" outlineLevel="0" collapsed="false">
      <c r="A430" s="38" t="str">
        <f aca="false">CONCATENATE(D430,"-",E430)</f>
        <v>AURORA DO TOCANTINS-TO</v>
      </c>
      <c r="B430" s="39" t="n">
        <v>-12.71</v>
      </c>
      <c r="C430" s="39" t="n">
        <v>-46.4</v>
      </c>
      <c r="D430" s="39" t="s">
        <v>511</v>
      </c>
      <c r="E430" s="39" t="s">
        <v>97</v>
      </c>
    </row>
    <row r="431" customFormat="false" ht="15" hidden="false" customHeight="false" outlineLevel="0" collapsed="false">
      <c r="A431" s="38" t="str">
        <f aca="false">CONCATENATE(D431,"-",E431)</f>
        <v>AURORA-CE</v>
      </c>
      <c r="B431" s="39" t="n">
        <v>-6.94</v>
      </c>
      <c r="C431" s="39" t="n">
        <v>-38.96</v>
      </c>
      <c r="D431" s="39" t="s">
        <v>512</v>
      </c>
      <c r="E431" s="39" t="s">
        <v>83</v>
      </c>
    </row>
    <row r="432" customFormat="false" ht="15" hidden="false" customHeight="false" outlineLevel="0" collapsed="false">
      <c r="A432" s="38" t="str">
        <f aca="false">CONCATENATE(D432,"-",E432)</f>
        <v>AURORA-SC</v>
      </c>
      <c r="B432" s="39" t="n">
        <v>-27.31</v>
      </c>
      <c r="C432" s="39" t="n">
        <v>-49.63</v>
      </c>
      <c r="D432" s="39" t="s">
        <v>512</v>
      </c>
      <c r="E432" s="39" t="s">
        <v>90</v>
      </c>
    </row>
    <row r="433" customFormat="false" ht="15" hidden="false" customHeight="false" outlineLevel="0" collapsed="false">
      <c r="A433" s="38" t="str">
        <f aca="false">CONCATENATE(D433,"-",E433)</f>
        <v>AUTAZES-AM</v>
      </c>
      <c r="B433" s="39" t="n">
        <v>-3.58</v>
      </c>
      <c r="C433" s="39" t="n">
        <v>-59.13</v>
      </c>
      <c r="D433" s="39" t="s">
        <v>513</v>
      </c>
      <c r="E433" s="39" t="s">
        <v>258</v>
      </c>
    </row>
    <row r="434" customFormat="false" ht="15" hidden="false" customHeight="false" outlineLevel="0" collapsed="false">
      <c r="A434" s="38" t="str">
        <f aca="false">CONCATENATE(D434,"-",E434)</f>
        <v>AVAI-SP</v>
      </c>
      <c r="B434" s="38" t="n">
        <v>-22.14</v>
      </c>
      <c r="C434" s="38" t="n">
        <v>-49.33</v>
      </c>
      <c r="D434" s="38" t="s">
        <v>514</v>
      </c>
      <c r="E434" s="38" t="s">
        <v>118</v>
      </c>
    </row>
    <row r="435" customFormat="false" ht="15" hidden="false" customHeight="false" outlineLevel="0" collapsed="false">
      <c r="A435" s="38" t="str">
        <f aca="false">CONCATENATE(D435,"-",E435)</f>
        <v>AVANHANDAVA-SP</v>
      </c>
      <c r="B435" s="39" t="n">
        <v>-21.46</v>
      </c>
      <c r="C435" s="39" t="n">
        <v>-49.95</v>
      </c>
      <c r="D435" s="39" t="s">
        <v>515</v>
      </c>
      <c r="E435" s="39" t="s">
        <v>118</v>
      </c>
    </row>
    <row r="436" customFormat="false" ht="15" hidden="false" customHeight="false" outlineLevel="0" collapsed="false">
      <c r="A436" s="38" t="str">
        <f aca="false">CONCATENATE(D436,"-",E436)</f>
        <v>AVARE-SP</v>
      </c>
      <c r="B436" s="38" t="n">
        <v>-23.09</v>
      </c>
      <c r="C436" s="38" t="n">
        <v>-48.92</v>
      </c>
      <c r="D436" s="38" t="s">
        <v>516</v>
      </c>
      <c r="E436" s="38" t="s">
        <v>118</v>
      </c>
    </row>
    <row r="437" customFormat="false" ht="15" hidden="false" customHeight="false" outlineLevel="0" collapsed="false">
      <c r="A437" s="38" t="str">
        <f aca="false">CONCATENATE(D437,"-",E437)</f>
        <v>AVEIRO-PA</v>
      </c>
      <c r="B437" s="38" t="n">
        <v>-3.6</v>
      </c>
      <c r="C437" s="38" t="n">
        <v>-55.33</v>
      </c>
      <c r="D437" s="38" t="s">
        <v>517</v>
      </c>
      <c r="E437" s="38" t="s">
        <v>81</v>
      </c>
    </row>
    <row r="438" customFormat="false" ht="15" hidden="false" customHeight="false" outlineLevel="0" collapsed="false">
      <c r="A438" s="38" t="str">
        <f aca="false">CONCATENATE(D438,"-",E438)</f>
        <v>AVELINO LOPES-PI</v>
      </c>
      <c r="B438" s="39" t="n">
        <v>-10.13</v>
      </c>
      <c r="C438" s="39" t="n">
        <v>-43.94</v>
      </c>
      <c r="D438" s="39" t="s">
        <v>518</v>
      </c>
      <c r="E438" s="39" t="s">
        <v>108</v>
      </c>
    </row>
    <row r="439" customFormat="false" ht="15" hidden="false" customHeight="false" outlineLevel="0" collapsed="false">
      <c r="A439" s="38" t="str">
        <f aca="false">CONCATENATE(D439,"-",E439)</f>
        <v>AVELINOPOLIS-GO</v>
      </c>
      <c r="B439" s="38" t="n">
        <v>-16.46</v>
      </c>
      <c r="C439" s="38" t="n">
        <v>-49.75</v>
      </c>
      <c r="D439" s="38" t="s">
        <v>519</v>
      </c>
      <c r="E439" s="38" t="s">
        <v>75</v>
      </c>
    </row>
    <row r="440" customFormat="false" ht="15" hidden="false" customHeight="false" outlineLevel="0" collapsed="false">
      <c r="A440" s="38" t="str">
        <f aca="false">CONCATENATE(D440,"-",E440)</f>
        <v>AXIXA DO TOCANTINS-TO</v>
      </c>
      <c r="B440" s="38" t="n">
        <v>-5.61</v>
      </c>
      <c r="C440" s="38" t="n">
        <v>-47.76</v>
      </c>
      <c r="D440" s="38" t="s">
        <v>520</v>
      </c>
      <c r="E440" s="38" t="s">
        <v>97</v>
      </c>
    </row>
    <row r="441" customFormat="false" ht="15" hidden="false" customHeight="false" outlineLevel="0" collapsed="false">
      <c r="A441" s="38" t="str">
        <f aca="false">CONCATENATE(D441,"-",E441)</f>
        <v>AXIXA-MA</v>
      </c>
      <c r="B441" s="38" t="n">
        <v>-2.83</v>
      </c>
      <c r="C441" s="38" t="n">
        <v>-44.05</v>
      </c>
      <c r="D441" s="38" t="s">
        <v>521</v>
      </c>
      <c r="E441" s="38" t="s">
        <v>100</v>
      </c>
    </row>
    <row r="442" customFormat="false" ht="15" hidden="false" customHeight="false" outlineLevel="0" collapsed="false">
      <c r="A442" s="38" t="str">
        <f aca="false">CONCATENATE(D442,"-",E442)</f>
        <v>BABACULANDIA-TO</v>
      </c>
      <c r="B442" s="39" t="n">
        <v>-7.2</v>
      </c>
      <c r="C442" s="39" t="n">
        <v>-47.75</v>
      </c>
      <c r="D442" s="39" t="s">
        <v>522</v>
      </c>
      <c r="E442" s="39" t="s">
        <v>97</v>
      </c>
    </row>
    <row r="443" customFormat="false" ht="15" hidden="false" customHeight="false" outlineLevel="0" collapsed="false">
      <c r="A443" s="38" t="str">
        <f aca="false">CONCATENATE(D443,"-",E443)</f>
        <v>BACABAL-MA</v>
      </c>
      <c r="B443" s="39" t="n">
        <v>-4.22</v>
      </c>
      <c r="C443" s="39" t="n">
        <v>-44.78</v>
      </c>
      <c r="D443" s="39" t="s">
        <v>523</v>
      </c>
      <c r="E443" s="39" t="s">
        <v>100</v>
      </c>
    </row>
    <row r="444" customFormat="false" ht="15" hidden="false" customHeight="false" outlineLevel="0" collapsed="false">
      <c r="A444" s="38" t="str">
        <f aca="false">CONCATENATE(D444,"-",E444)</f>
        <v>BACABEIRA-MA</v>
      </c>
      <c r="B444" s="38" t="n">
        <v>-2.97</v>
      </c>
      <c r="C444" s="38" t="n">
        <v>-44.31</v>
      </c>
      <c r="D444" s="38" t="s">
        <v>524</v>
      </c>
      <c r="E444" s="38" t="s">
        <v>100</v>
      </c>
    </row>
    <row r="445" customFormat="false" ht="15" hidden="false" customHeight="false" outlineLevel="0" collapsed="false">
      <c r="A445" s="38" t="str">
        <f aca="false">CONCATENATE(D445,"-",E445)</f>
        <v>BACURI-MA</v>
      </c>
      <c r="B445" s="39" t="n">
        <v>-1.7</v>
      </c>
      <c r="C445" s="39" t="n">
        <v>-45.13</v>
      </c>
      <c r="D445" s="39" t="s">
        <v>525</v>
      </c>
      <c r="E445" s="39" t="s">
        <v>100</v>
      </c>
    </row>
    <row r="446" customFormat="false" ht="15" hidden="false" customHeight="false" outlineLevel="0" collapsed="false">
      <c r="A446" s="38" t="str">
        <f aca="false">CONCATENATE(D446,"-",E446)</f>
        <v>BACURITUBA-MA</v>
      </c>
      <c r="B446" s="38" t="n">
        <v>-2.7</v>
      </c>
      <c r="C446" s="38" t="n">
        <v>-44.73</v>
      </c>
      <c r="D446" s="38" t="s">
        <v>526</v>
      </c>
      <c r="E446" s="38" t="s">
        <v>100</v>
      </c>
    </row>
    <row r="447" customFormat="false" ht="15" hidden="false" customHeight="false" outlineLevel="0" collapsed="false">
      <c r="A447" s="38" t="str">
        <f aca="false">CONCATENATE(D447,"-",E447)</f>
        <v>BADY BASSITT-SP</v>
      </c>
      <c r="B447" s="39" t="n">
        <v>-20.91</v>
      </c>
      <c r="C447" s="39" t="n">
        <v>-49.44</v>
      </c>
      <c r="D447" s="39" t="s">
        <v>527</v>
      </c>
      <c r="E447" s="39" t="s">
        <v>118</v>
      </c>
    </row>
    <row r="448" customFormat="false" ht="15" hidden="false" customHeight="false" outlineLevel="0" collapsed="false">
      <c r="A448" s="38" t="str">
        <f aca="false">CONCATENATE(D448,"-",E448)</f>
        <v>BAEPENDI-MG</v>
      </c>
      <c r="B448" s="38" t="n">
        <v>-21.95</v>
      </c>
      <c r="C448" s="38" t="n">
        <v>-44.89</v>
      </c>
      <c r="D448" s="38" t="s">
        <v>528</v>
      </c>
      <c r="E448" s="38" t="s">
        <v>77</v>
      </c>
    </row>
    <row r="449" customFormat="false" ht="15" hidden="false" customHeight="false" outlineLevel="0" collapsed="false">
      <c r="A449" s="38" t="str">
        <f aca="false">CONCATENATE(D449,"-",E449)</f>
        <v>BAGE-RS</v>
      </c>
      <c r="B449" s="38" t="n">
        <v>-31.33</v>
      </c>
      <c r="C449" s="38" t="n">
        <v>-54.1</v>
      </c>
      <c r="D449" s="38" t="s">
        <v>529</v>
      </c>
      <c r="E449" s="38" t="s">
        <v>151</v>
      </c>
    </row>
    <row r="450" customFormat="false" ht="15" hidden="false" customHeight="false" outlineLevel="0" collapsed="false">
      <c r="A450" s="38" t="str">
        <f aca="false">CONCATENATE(D450,"-",E450)</f>
        <v>BAGRE-PA</v>
      </c>
      <c r="B450" s="39" t="n">
        <v>-1.9</v>
      </c>
      <c r="C450" s="39" t="n">
        <v>-50.16</v>
      </c>
      <c r="D450" s="39" t="s">
        <v>530</v>
      </c>
      <c r="E450" s="39" t="s">
        <v>81</v>
      </c>
    </row>
    <row r="451" customFormat="false" ht="15" hidden="false" customHeight="false" outlineLevel="0" collapsed="false">
      <c r="A451" s="38" t="str">
        <f aca="false">CONCATENATE(D451,"-",E451)</f>
        <v>BAIA DA TRAICAO-PB</v>
      </c>
      <c r="B451" s="38" t="n">
        <v>-6.68</v>
      </c>
      <c r="C451" s="38" t="n">
        <v>-34.93</v>
      </c>
      <c r="D451" s="38" t="s">
        <v>531</v>
      </c>
      <c r="E451" s="38" t="s">
        <v>138</v>
      </c>
    </row>
    <row r="452" customFormat="false" ht="15" hidden="false" customHeight="false" outlineLevel="0" collapsed="false">
      <c r="A452" s="38" t="str">
        <f aca="false">CONCATENATE(D452,"-",E452)</f>
        <v>BAIA FORMOSA-RN</v>
      </c>
      <c r="B452" s="38" t="n">
        <v>-6.36</v>
      </c>
      <c r="C452" s="38" t="n">
        <v>-35</v>
      </c>
      <c r="D452" s="38" t="s">
        <v>532</v>
      </c>
      <c r="E452" s="38" t="s">
        <v>106</v>
      </c>
    </row>
    <row r="453" customFormat="false" ht="15" hidden="false" customHeight="false" outlineLevel="0" collapsed="false">
      <c r="A453" s="38" t="str">
        <f aca="false">CONCATENATE(D453,"-",E453)</f>
        <v>BAIANOPOLIS-BA</v>
      </c>
      <c r="B453" s="38" t="n">
        <v>-12.3</v>
      </c>
      <c r="C453" s="38" t="n">
        <v>-44.53</v>
      </c>
      <c r="D453" s="38" t="s">
        <v>533</v>
      </c>
      <c r="E453" s="38" t="s">
        <v>85</v>
      </c>
    </row>
    <row r="454" customFormat="false" ht="15" hidden="false" customHeight="false" outlineLevel="0" collapsed="false">
      <c r="A454" s="38" t="str">
        <f aca="false">CONCATENATE(D454,"-",E454)</f>
        <v>BAIAO-PA</v>
      </c>
      <c r="B454" s="38" t="n">
        <v>-2.79</v>
      </c>
      <c r="C454" s="38" t="n">
        <v>-49.67</v>
      </c>
      <c r="D454" s="38" t="s">
        <v>534</v>
      </c>
      <c r="E454" s="38" t="s">
        <v>81</v>
      </c>
    </row>
    <row r="455" customFormat="false" ht="15" hidden="false" customHeight="false" outlineLevel="0" collapsed="false">
      <c r="A455" s="38" t="str">
        <f aca="false">CONCATENATE(D455,"-",E455)</f>
        <v>BAIXA GRANDE DO RIBEIRO-PI</v>
      </c>
      <c r="B455" s="38" t="n">
        <v>-7.85</v>
      </c>
      <c r="C455" s="38" t="n">
        <v>-45.21</v>
      </c>
      <c r="D455" s="38" t="s">
        <v>535</v>
      </c>
      <c r="E455" s="38" t="s">
        <v>108</v>
      </c>
    </row>
    <row r="456" customFormat="false" ht="15" hidden="false" customHeight="false" outlineLevel="0" collapsed="false">
      <c r="A456" s="38" t="str">
        <f aca="false">CONCATENATE(D456,"-",E456)</f>
        <v>BAIXA GRANDE-BA</v>
      </c>
      <c r="B456" s="39" t="n">
        <v>-11.96</v>
      </c>
      <c r="C456" s="39" t="n">
        <v>-40.16</v>
      </c>
      <c r="D456" s="39" t="s">
        <v>536</v>
      </c>
      <c r="E456" s="39" t="s">
        <v>85</v>
      </c>
    </row>
    <row r="457" customFormat="false" ht="15" hidden="false" customHeight="false" outlineLevel="0" collapsed="false">
      <c r="A457" s="38" t="str">
        <f aca="false">CONCATENATE(D457,"-",E457)</f>
        <v>BAIXIO-CE</v>
      </c>
      <c r="B457" s="38" t="n">
        <v>-6.73</v>
      </c>
      <c r="C457" s="38" t="n">
        <v>-38.71</v>
      </c>
      <c r="D457" s="38" t="s">
        <v>537</v>
      </c>
      <c r="E457" s="38" t="s">
        <v>83</v>
      </c>
    </row>
    <row r="458" customFormat="false" ht="15" hidden="false" customHeight="false" outlineLevel="0" collapsed="false">
      <c r="A458" s="38" t="str">
        <f aca="false">CONCATENATE(D458,"-",E458)</f>
        <v>BAIXO GUANDU-ES</v>
      </c>
      <c r="B458" s="39" t="n">
        <v>-19.51</v>
      </c>
      <c r="C458" s="39" t="n">
        <v>-41.01</v>
      </c>
      <c r="D458" s="39" t="s">
        <v>538</v>
      </c>
      <c r="E458" s="39" t="s">
        <v>126</v>
      </c>
    </row>
    <row r="459" customFormat="false" ht="15" hidden="false" customHeight="false" outlineLevel="0" collapsed="false">
      <c r="A459" s="38" t="str">
        <f aca="false">CONCATENATE(D459,"-",E459)</f>
        <v>BALBINOS-SP</v>
      </c>
      <c r="B459" s="38" t="n">
        <v>-21.9</v>
      </c>
      <c r="C459" s="38" t="n">
        <v>-49.35</v>
      </c>
      <c r="D459" s="38" t="s">
        <v>539</v>
      </c>
      <c r="E459" s="38" t="s">
        <v>118</v>
      </c>
    </row>
    <row r="460" customFormat="false" ht="15" hidden="false" customHeight="false" outlineLevel="0" collapsed="false">
      <c r="A460" s="38" t="str">
        <f aca="false">CONCATENATE(D460,"-",E460)</f>
        <v>BALDIM-MG</v>
      </c>
      <c r="B460" s="39" t="n">
        <v>-19.28</v>
      </c>
      <c r="C460" s="39" t="n">
        <v>-43.95</v>
      </c>
      <c r="D460" s="39" t="s">
        <v>540</v>
      </c>
      <c r="E460" s="39" t="s">
        <v>77</v>
      </c>
    </row>
    <row r="461" customFormat="false" ht="15" hidden="false" customHeight="false" outlineLevel="0" collapsed="false">
      <c r="A461" s="38" t="str">
        <f aca="false">CONCATENATE(D461,"-",E461)</f>
        <v>BALIZA-GO</v>
      </c>
      <c r="B461" s="39" t="n">
        <v>-16.19</v>
      </c>
      <c r="C461" s="39" t="n">
        <v>-52.54</v>
      </c>
      <c r="D461" s="39" t="s">
        <v>541</v>
      </c>
      <c r="E461" s="39" t="s">
        <v>75</v>
      </c>
    </row>
    <row r="462" customFormat="false" ht="15" hidden="false" customHeight="false" outlineLevel="0" collapsed="false">
      <c r="A462" s="38" t="str">
        <f aca="false">CONCATENATE(D462,"-",E462)</f>
        <v>BALNEARIO ARROIO DO SILVA-SC</v>
      </c>
      <c r="B462" s="38" t="n">
        <v>-28.98</v>
      </c>
      <c r="C462" s="38" t="n">
        <v>-49.41</v>
      </c>
      <c r="D462" s="38" t="s">
        <v>542</v>
      </c>
      <c r="E462" s="38" t="s">
        <v>90</v>
      </c>
    </row>
    <row r="463" customFormat="false" ht="15" hidden="false" customHeight="false" outlineLevel="0" collapsed="false">
      <c r="A463" s="38" t="str">
        <f aca="false">CONCATENATE(D463,"-",E463)</f>
        <v>BALNEARIO BARRA DO SUL-SC</v>
      </c>
      <c r="B463" s="39" t="n">
        <v>-26.45</v>
      </c>
      <c r="C463" s="39" t="n">
        <v>-48.61</v>
      </c>
      <c r="D463" s="39" t="s">
        <v>543</v>
      </c>
      <c r="E463" s="39" t="s">
        <v>90</v>
      </c>
    </row>
    <row r="464" customFormat="false" ht="15" hidden="false" customHeight="false" outlineLevel="0" collapsed="false">
      <c r="A464" s="38" t="str">
        <f aca="false">CONCATENATE(D464,"-",E464)</f>
        <v>BALNEARIO CAMBORIU-SC</v>
      </c>
      <c r="B464" s="38" t="n">
        <v>-26.99</v>
      </c>
      <c r="C464" s="38" t="n">
        <v>-48.63</v>
      </c>
      <c r="D464" s="38" t="s">
        <v>544</v>
      </c>
      <c r="E464" s="38" t="s">
        <v>90</v>
      </c>
    </row>
    <row r="465" customFormat="false" ht="15" hidden="false" customHeight="false" outlineLevel="0" collapsed="false">
      <c r="A465" s="38" t="str">
        <f aca="false">CONCATENATE(D465,"-",E465)</f>
        <v>BALNEARIO GAIVOTA-SC</v>
      </c>
      <c r="B465" s="39" t="n">
        <v>-29.15</v>
      </c>
      <c r="C465" s="39" t="n">
        <v>-49.57</v>
      </c>
      <c r="D465" s="39" t="s">
        <v>545</v>
      </c>
      <c r="E465" s="39" t="s">
        <v>90</v>
      </c>
    </row>
    <row r="466" customFormat="false" ht="15" hidden="false" customHeight="false" outlineLevel="0" collapsed="false">
      <c r="A466" s="38" t="str">
        <f aca="false">CONCATENATE(D466,"-",E466)</f>
        <v>BALNEARIO PINHAL-RS</v>
      </c>
      <c r="B466" s="39" t="n">
        <v>-30.24</v>
      </c>
      <c r="C466" s="39" t="n">
        <v>-50.23</v>
      </c>
      <c r="D466" s="39" t="s">
        <v>546</v>
      </c>
      <c r="E466" s="39" t="s">
        <v>151</v>
      </c>
    </row>
    <row r="467" customFormat="false" ht="15" hidden="false" customHeight="false" outlineLevel="0" collapsed="false">
      <c r="A467" s="38" t="str">
        <f aca="false">CONCATENATE(D467,"-",E467)</f>
        <v>BALSA NOVA-PR</v>
      </c>
      <c r="B467" s="38" t="n">
        <v>-25.58</v>
      </c>
      <c r="C467" s="38" t="n">
        <v>-49.63</v>
      </c>
      <c r="D467" s="38" t="s">
        <v>547</v>
      </c>
      <c r="E467" s="38" t="s">
        <v>88</v>
      </c>
    </row>
    <row r="468" customFormat="false" ht="15" hidden="false" customHeight="false" outlineLevel="0" collapsed="false">
      <c r="A468" s="38" t="str">
        <f aca="false">CONCATENATE(D468,"-",E468)</f>
        <v>BALSAMO-SP</v>
      </c>
      <c r="B468" s="39" t="n">
        <v>-20.73</v>
      </c>
      <c r="C468" s="39" t="n">
        <v>-49.58</v>
      </c>
      <c r="D468" s="39" t="s">
        <v>548</v>
      </c>
      <c r="E468" s="39" t="s">
        <v>118</v>
      </c>
    </row>
    <row r="469" customFormat="false" ht="15" hidden="false" customHeight="false" outlineLevel="0" collapsed="false">
      <c r="A469" s="38" t="str">
        <f aca="false">CONCATENATE(D469,"-",E469)</f>
        <v>BALSAS-MA</v>
      </c>
      <c r="B469" s="39" t="n">
        <v>-7.53</v>
      </c>
      <c r="C469" s="39" t="n">
        <v>-46.03</v>
      </c>
      <c r="D469" s="39" t="s">
        <v>549</v>
      </c>
      <c r="E469" s="39" t="s">
        <v>100</v>
      </c>
    </row>
    <row r="470" customFormat="false" ht="15" hidden="false" customHeight="false" outlineLevel="0" collapsed="false">
      <c r="A470" s="38" t="str">
        <f aca="false">CONCATENATE(D470,"-",E470)</f>
        <v>BAMBUI-MG</v>
      </c>
      <c r="B470" s="38" t="n">
        <v>-20</v>
      </c>
      <c r="C470" s="38" t="n">
        <v>-45.97</v>
      </c>
      <c r="D470" s="38" t="s">
        <v>550</v>
      </c>
      <c r="E470" s="38" t="s">
        <v>77</v>
      </c>
    </row>
    <row r="471" customFormat="false" ht="15" hidden="false" customHeight="false" outlineLevel="0" collapsed="false">
      <c r="A471" s="38" t="str">
        <f aca="false">CONCATENATE(D471,"-",E471)</f>
        <v>BANABUIU-CE</v>
      </c>
      <c r="B471" s="39" t="n">
        <v>-5.31</v>
      </c>
      <c r="C471" s="39" t="n">
        <v>-38.92</v>
      </c>
      <c r="D471" s="39" t="s">
        <v>551</v>
      </c>
      <c r="E471" s="39" t="s">
        <v>83</v>
      </c>
    </row>
    <row r="472" customFormat="false" ht="15" hidden="false" customHeight="false" outlineLevel="0" collapsed="false">
      <c r="A472" s="38" t="str">
        <f aca="false">CONCATENATE(D472,"-",E472)</f>
        <v>BANANAL-SP</v>
      </c>
      <c r="B472" s="38" t="n">
        <v>-22.68</v>
      </c>
      <c r="C472" s="38" t="n">
        <v>-44.32</v>
      </c>
      <c r="D472" s="38" t="s">
        <v>552</v>
      </c>
      <c r="E472" s="38" t="s">
        <v>118</v>
      </c>
    </row>
    <row r="473" customFormat="false" ht="15" hidden="false" customHeight="false" outlineLevel="0" collapsed="false">
      <c r="A473" s="38" t="str">
        <f aca="false">CONCATENATE(D473,"-",E473)</f>
        <v>BANANEIRAS-PB</v>
      </c>
      <c r="B473" s="39" t="n">
        <v>-6.75</v>
      </c>
      <c r="C473" s="39" t="n">
        <v>-35.63</v>
      </c>
      <c r="D473" s="39" t="s">
        <v>553</v>
      </c>
      <c r="E473" s="39" t="s">
        <v>138</v>
      </c>
    </row>
    <row r="474" customFormat="false" ht="15" hidden="false" customHeight="false" outlineLevel="0" collapsed="false">
      <c r="A474" s="38" t="str">
        <f aca="false">CONCATENATE(D474,"-",E474)</f>
        <v>BANDEIRA DO SUL-MG</v>
      </c>
      <c r="B474" s="38" t="n">
        <v>-21.72</v>
      </c>
      <c r="C474" s="38" t="n">
        <v>-46.38</v>
      </c>
      <c r="D474" s="38" t="s">
        <v>554</v>
      </c>
      <c r="E474" s="38" t="s">
        <v>77</v>
      </c>
    </row>
    <row r="475" customFormat="false" ht="15" hidden="false" customHeight="false" outlineLevel="0" collapsed="false">
      <c r="A475" s="38" t="str">
        <f aca="false">CONCATENATE(D475,"-",E475)</f>
        <v>BANDEIRA-MG</v>
      </c>
      <c r="B475" s="39" t="n">
        <v>-15.88</v>
      </c>
      <c r="C475" s="39" t="n">
        <v>-40.55</v>
      </c>
      <c r="D475" s="39" t="s">
        <v>555</v>
      </c>
      <c r="E475" s="39" t="s">
        <v>77</v>
      </c>
    </row>
    <row r="476" customFormat="false" ht="15" hidden="false" customHeight="false" outlineLevel="0" collapsed="false">
      <c r="A476" s="38" t="str">
        <f aca="false">CONCATENATE(D476,"-",E476)</f>
        <v>BANDEIRANTES DO TOCANTINS-TO</v>
      </c>
      <c r="B476" s="38" t="n">
        <v>-7.75</v>
      </c>
      <c r="C476" s="38" t="n">
        <v>-48.58</v>
      </c>
      <c r="D476" s="38" t="s">
        <v>556</v>
      </c>
      <c r="E476" s="38" t="s">
        <v>97</v>
      </c>
    </row>
    <row r="477" customFormat="false" ht="15" hidden="false" customHeight="false" outlineLevel="0" collapsed="false">
      <c r="A477" s="38" t="str">
        <f aca="false">CONCATENATE(D477,"-",E477)</f>
        <v>BANDEIRANTE-SC</v>
      </c>
      <c r="B477" s="38" t="n">
        <v>-26.76</v>
      </c>
      <c r="C477" s="38" t="n">
        <v>-53.63</v>
      </c>
      <c r="D477" s="38" t="s">
        <v>557</v>
      </c>
      <c r="E477" s="38" t="s">
        <v>90</v>
      </c>
    </row>
    <row r="478" customFormat="false" ht="15" hidden="false" customHeight="false" outlineLevel="0" collapsed="false">
      <c r="A478" s="38" t="str">
        <f aca="false">CONCATENATE(D478,"-",E478)</f>
        <v>BANDEIRANTES-MS</v>
      </c>
      <c r="B478" s="38" t="n">
        <v>-19.91</v>
      </c>
      <c r="C478" s="38" t="n">
        <v>-54.36</v>
      </c>
      <c r="D478" s="38" t="s">
        <v>558</v>
      </c>
      <c r="E478" s="38" t="s">
        <v>140</v>
      </c>
    </row>
    <row r="479" customFormat="false" ht="15" hidden="false" customHeight="false" outlineLevel="0" collapsed="false">
      <c r="A479" s="38" t="str">
        <f aca="false">CONCATENATE(D479,"-",E479)</f>
        <v>BANDEIRANTES-PR</v>
      </c>
      <c r="B479" s="39" t="n">
        <v>-23.11</v>
      </c>
      <c r="C479" s="39" t="n">
        <v>-50.36</v>
      </c>
      <c r="D479" s="39" t="s">
        <v>558</v>
      </c>
      <c r="E479" s="39" t="s">
        <v>88</v>
      </c>
    </row>
    <row r="480" customFormat="false" ht="15" hidden="false" customHeight="false" outlineLevel="0" collapsed="false">
      <c r="A480" s="38" t="str">
        <f aca="false">CONCATENATE(D480,"-",E480)</f>
        <v>BANNACH-PA</v>
      </c>
      <c r="B480" s="39" t="n">
        <v>-7.34</v>
      </c>
      <c r="C480" s="39" t="n">
        <v>-50.39</v>
      </c>
      <c r="D480" s="39" t="s">
        <v>559</v>
      </c>
      <c r="E480" s="39" t="s">
        <v>81</v>
      </c>
    </row>
    <row r="481" customFormat="false" ht="15" hidden="false" customHeight="false" outlineLevel="0" collapsed="false">
      <c r="A481" s="38" t="str">
        <f aca="false">CONCATENATE(D481,"-",E481)</f>
        <v>BANZAE-BA</v>
      </c>
      <c r="B481" s="38" t="n">
        <v>-10.57</v>
      </c>
      <c r="C481" s="38" t="n">
        <v>-38.61</v>
      </c>
      <c r="D481" s="38" t="s">
        <v>560</v>
      </c>
      <c r="E481" s="38" t="s">
        <v>85</v>
      </c>
    </row>
    <row r="482" customFormat="false" ht="15" hidden="false" customHeight="false" outlineLevel="0" collapsed="false">
      <c r="A482" s="38" t="str">
        <f aca="false">CONCATENATE(D482,"-",E482)</f>
        <v>BARAO DE ANTONINA-SP</v>
      </c>
      <c r="B482" s="39" t="n">
        <v>-23.62</v>
      </c>
      <c r="C482" s="39" t="n">
        <v>-49.56</v>
      </c>
      <c r="D482" s="39" t="s">
        <v>561</v>
      </c>
      <c r="E482" s="39" t="s">
        <v>118</v>
      </c>
    </row>
    <row r="483" customFormat="false" ht="15" hidden="false" customHeight="false" outlineLevel="0" collapsed="false">
      <c r="A483" s="38" t="str">
        <f aca="false">CONCATENATE(D483,"-",E483)</f>
        <v>BARAO DE COCAIS-MG</v>
      </c>
      <c r="B483" s="39" t="n">
        <v>-19.94</v>
      </c>
      <c r="C483" s="39" t="n">
        <v>-43.48</v>
      </c>
      <c r="D483" s="39" t="s">
        <v>562</v>
      </c>
      <c r="E483" s="39" t="s">
        <v>77</v>
      </c>
    </row>
    <row r="484" customFormat="false" ht="15" hidden="false" customHeight="false" outlineLevel="0" collapsed="false">
      <c r="A484" s="38" t="str">
        <f aca="false">CONCATENATE(D484,"-",E484)</f>
        <v>BARAO DE COTEGIPE-RS</v>
      </c>
      <c r="B484" s="39" t="n">
        <v>-27.62</v>
      </c>
      <c r="C484" s="39" t="n">
        <v>-52.38</v>
      </c>
      <c r="D484" s="39" t="s">
        <v>563</v>
      </c>
      <c r="E484" s="39" t="s">
        <v>151</v>
      </c>
    </row>
    <row r="485" customFormat="false" ht="15" hidden="false" customHeight="false" outlineLevel="0" collapsed="false">
      <c r="A485" s="38" t="str">
        <f aca="false">CONCATENATE(D485,"-",E485)</f>
        <v>BARAO DE GRAJAU-MA</v>
      </c>
      <c r="B485" s="38" t="n">
        <v>-6.75</v>
      </c>
      <c r="C485" s="38" t="n">
        <v>-43.02</v>
      </c>
      <c r="D485" s="38" t="s">
        <v>564</v>
      </c>
      <c r="E485" s="38" t="s">
        <v>100</v>
      </c>
    </row>
    <row r="486" customFormat="false" ht="15" hidden="false" customHeight="false" outlineLevel="0" collapsed="false">
      <c r="A486" s="38" t="str">
        <f aca="false">CONCATENATE(D486,"-",E486)</f>
        <v>BARAO DE MELGACO-MT</v>
      </c>
      <c r="B486" s="39" t="n">
        <v>-16.27</v>
      </c>
      <c r="C486" s="39" t="n">
        <v>-55.95</v>
      </c>
      <c r="D486" s="39" t="s">
        <v>565</v>
      </c>
      <c r="E486" s="39" t="s">
        <v>111</v>
      </c>
    </row>
    <row r="487" customFormat="false" ht="15" hidden="false" customHeight="false" outlineLevel="0" collapsed="false">
      <c r="A487" s="38" t="str">
        <f aca="false">CONCATENATE(D487,"-",E487)</f>
        <v>BARAO DE MONTE ALTO-MG</v>
      </c>
      <c r="B487" s="38" t="n">
        <v>-21.24</v>
      </c>
      <c r="C487" s="38" t="n">
        <v>-42.23</v>
      </c>
      <c r="D487" s="38" t="s">
        <v>566</v>
      </c>
      <c r="E487" s="38" t="s">
        <v>77</v>
      </c>
    </row>
    <row r="488" customFormat="false" ht="15" hidden="false" customHeight="false" outlineLevel="0" collapsed="false">
      <c r="A488" s="38" t="str">
        <f aca="false">CONCATENATE(D488,"-",E488)</f>
        <v>BARAO DO TRIUNFO-RS</v>
      </c>
      <c r="B488" s="38" t="n">
        <v>-30.38</v>
      </c>
      <c r="C488" s="38" t="n">
        <v>-51.73</v>
      </c>
      <c r="D488" s="38" t="s">
        <v>567</v>
      </c>
      <c r="E488" s="38" t="s">
        <v>151</v>
      </c>
    </row>
    <row r="489" customFormat="false" ht="15" hidden="false" customHeight="false" outlineLevel="0" collapsed="false">
      <c r="A489" s="38" t="str">
        <f aca="false">CONCATENATE(D489,"-",E489)</f>
        <v>BARAO-RS</v>
      </c>
      <c r="B489" s="38" t="n">
        <v>-29.37</v>
      </c>
      <c r="C489" s="38" t="n">
        <v>-51.49</v>
      </c>
      <c r="D489" s="38" t="s">
        <v>568</v>
      </c>
      <c r="E489" s="38" t="s">
        <v>151</v>
      </c>
    </row>
    <row r="490" customFormat="false" ht="15" hidden="false" customHeight="false" outlineLevel="0" collapsed="false">
      <c r="A490" s="38" t="str">
        <f aca="false">CONCATENATE(D490,"-",E490)</f>
        <v>BARAUNA-PB</v>
      </c>
      <c r="B490" s="38" t="n">
        <v>-6.64</v>
      </c>
      <c r="C490" s="38" t="n">
        <v>-36.25</v>
      </c>
      <c r="D490" s="38" t="s">
        <v>569</v>
      </c>
      <c r="E490" s="38" t="s">
        <v>138</v>
      </c>
    </row>
    <row r="491" customFormat="false" ht="15" hidden="false" customHeight="false" outlineLevel="0" collapsed="false">
      <c r="A491" s="38" t="str">
        <f aca="false">CONCATENATE(D491,"-",E491)</f>
        <v>BARAUNA-RN</v>
      </c>
      <c r="B491" s="39" t="n">
        <v>-5.08</v>
      </c>
      <c r="C491" s="39" t="n">
        <v>-37.61</v>
      </c>
      <c r="D491" s="39" t="s">
        <v>569</v>
      </c>
      <c r="E491" s="39" t="s">
        <v>106</v>
      </c>
    </row>
    <row r="492" customFormat="false" ht="15" hidden="false" customHeight="false" outlineLevel="0" collapsed="false">
      <c r="A492" s="38" t="str">
        <f aca="false">CONCATENATE(D492,"-",E492)</f>
        <v>BARBACENA-MG</v>
      </c>
      <c r="B492" s="39" t="n">
        <v>-21.22</v>
      </c>
      <c r="C492" s="39" t="n">
        <v>-43.77</v>
      </c>
      <c r="D492" s="39" t="s">
        <v>570</v>
      </c>
      <c r="E492" s="39" t="s">
        <v>77</v>
      </c>
    </row>
    <row r="493" customFormat="false" ht="15" hidden="false" customHeight="false" outlineLevel="0" collapsed="false">
      <c r="A493" s="38" t="str">
        <f aca="false">CONCATENATE(D493,"-",E493)</f>
        <v>BARBALHA-CE</v>
      </c>
      <c r="B493" s="38" t="n">
        <v>-7.3</v>
      </c>
      <c r="C493" s="38" t="n">
        <v>-39.3</v>
      </c>
      <c r="D493" s="38" t="s">
        <v>571</v>
      </c>
      <c r="E493" s="38" t="s">
        <v>83</v>
      </c>
    </row>
    <row r="494" customFormat="false" ht="15" hidden="false" customHeight="false" outlineLevel="0" collapsed="false">
      <c r="A494" s="38" t="str">
        <f aca="false">CONCATENATE(D494,"-",E494)</f>
        <v>BARBOSA FERRAZ-PR</v>
      </c>
      <c r="B494" s="38" t="n">
        <v>-24.03</v>
      </c>
      <c r="C494" s="38" t="n">
        <v>-52.01</v>
      </c>
      <c r="D494" s="38" t="s">
        <v>572</v>
      </c>
      <c r="E494" s="38" t="s">
        <v>88</v>
      </c>
    </row>
    <row r="495" customFormat="false" ht="15" hidden="false" customHeight="false" outlineLevel="0" collapsed="false">
      <c r="A495" s="38" t="str">
        <f aca="false">CONCATENATE(D495,"-",E495)</f>
        <v>BARBOSA-SP</v>
      </c>
      <c r="B495" s="38" t="n">
        <v>-21.26</v>
      </c>
      <c r="C495" s="38" t="n">
        <v>-49.94</v>
      </c>
      <c r="D495" s="38" t="s">
        <v>573</v>
      </c>
      <c r="E495" s="38" t="s">
        <v>118</v>
      </c>
    </row>
    <row r="496" customFormat="false" ht="15" hidden="false" customHeight="false" outlineLevel="0" collapsed="false">
      <c r="A496" s="38" t="str">
        <f aca="false">CONCATENATE(D496,"-",E496)</f>
        <v>BARCARENA-PA</v>
      </c>
      <c r="B496" s="38" t="n">
        <v>-1.5</v>
      </c>
      <c r="C496" s="38" t="n">
        <v>-48.62</v>
      </c>
      <c r="D496" s="38" t="s">
        <v>574</v>
      </c>
      <c r="E496" s="38" t="s">
        <v>81</v>
      </c>
    </row>
    <row r="497" customFormat="false" ht="15" hidden="false" customHeight="false" outlineLevel="0" collapsed="false">
      <c r="A497" s="38" t="str">
        <f aca="false">CONCATENATE(D497,"-",E497)</f>
        <v>BARCELONA-RN</v>
      </c>
      <c r="B497" s="38" t="n">
        <v>-5.95</v>
      </c>
      <c r="C497" s="38" t="n">
        <v>-35.92</v>
      </c>
      <c r="D497" s="38" t="s">
        <v>575</v>
      </c>
      <c r="E497" s="38" t="s">
        <v>106</v>
      </c>
    </row>
    <row r="498" customFormat="false" ht="15" hidden="false" customHeight="false" outlineLevel="0" collapsed="false">
      <c r="A498" s="38" t="str">
        <f aca="false">CONCATENATE(D498,"-",E498)</f>
        <v>BARCELOS-AM</v>
      </c>
      <c r="B498" s="38" t="n">
        <v>-0.97</v>
      </c>
      <c r="C498" s="38" t="n">
        <v>-62.92</v>
      </c>
      <c r="D498" s="38" t="s">
        <v>576</v>
      </c>
      <c r="E498" s="38" t="s">
        <v>258</v>
      </c>
    </row>
    <row r="499" customFormat="false" ht="15" hidden="false" customHeight="false" outlineLevel="0" collapsed="false">
      <c r="A499" s="38" t="str">
        <f aca="false">CONCATENATE(D499,"-",E499)</f>
        <v>BARIRI-SP</v>
      </c>
      <c r="B499" s="39" t="n">
        <v>-22.07</v>
      </c>
      <c r="C499" s="39" t="n">
        <v>-48.74</v>
      </c>
      <c r="D499" s="39" t="s">
        <v>577</v>
      </c>
      <c r="E499" s="39" t="s">
        <v>118</v>
      </c>
    </row>
    <row r="500" customFormat="false" ht="15" hidden="false" customHeight="false" outlineLevel="0" collapsed="false">
      <c r="A500" s="38" t="str">
        <f aca="false">CONCATENATE(D500,"-",E500)</f>
        <v>BARRA BONITA-SC</v>
      </c>
      <c r="B500" s="39" t="n">
        <v>-26.65</v>
      </c>
      <c r="C500" s="39" t="n">
        <v>-53.44</v>
      </c>
      <c r="D500" s="39" t="s">
        <v>578</v>
      </c>
      <c r="E500" s="39" t="s">
        <v>90</v>
      </c>
    </row>
    <row r="501" customFormat="false" ht="15" hidden="false" customHeight="false" outlineLevel="0" collapsed="false">
      <c r="A501" s="38" t="str">
        <f aca="false">CONCATENATE(D501,"-",E501)</f>
        <v>BARRA BONITA-SP</v>
      </c>
      <c r="B501" s="38" t="n">
        <v>-22.49</v>
      </c>
      <c r="C501" s="38" t="n">
        <v>-48.55</v>
      </c>
      <c r="D501" s="38" t="s">
        <v>578</v>
      </c>
      <c r="E501" s="38" t="s">
        <v>118</v>
      </c>
    </row>
    <row r="502" customFormat="false" ht="15" hidden="false" customHeight="false" outlineLevel="0" collapsed="false">
      <c r="A502" s="38" t="str">
        <f aca="false">CONCATENATE(D502,"-",E502)</f>
        <v>BARRA DA ESTIVA-BA</v>
      </c>
      <c r="B502" s="38" t="n">
        <v>-13.62</v>
      </c>
      <c r="C502" s="38" t="n">
        <v>-41.32</v>
      </c>
      <c r="D502" s="38" t="s">
        <v>579</v>
      </c>
      <c r="E502" s="38" t="s">
        <v>85</v>
      </c>
    </row>
    <row r="503" customFormat="false" ht="15" hidden="false" customHeight="false" outlineLevel="0" collapsed="false">
      <c r="A503" s="38" t="str">
        <f aca="false">CONCATENATE(D503,"-",E503)</f>
        <v>BARRA D'ALCANTARA-PI</v>
      </c>
      <c r="B503" s="39" t="n">
        <v>-6.51</v>
      </c>
      <c r="C503" s="39" t="n">
        <v>-42.11</v>
      </c>
      <c r="D503" s="39" t="s">
        <v>580</v>
      </c>
      <c r="E503" s="39" t="s">
        <v>108</v>
      </c>
    </row>
    <row r="504" customFormat="false" ht="15" hidden="false" customHeight="false" outlineLevel="0" collapsed="false">
      <c r="A504" s="38" t="str">
        <f aca="false">CONCATENATE(D504,"-",E504)</f>
        <v>BARRA DE GUABIRABA-PE</v>
      </c>
      <c r="B504" s="39" t="n">
        <v>-8.42</v>
      </c>
      <c r="C504" s="39" t="n">
        <v>-35.65</v>
      </c>
      <c r="D504" s="39" t="s">
        <v>581</v>
      </c>
      <c r="E504" s="39" t="s">
        <v>95</v>
      </c>
    </row>
    <row r="505" customFormat="false" ht="15" hidden="false" customHeight="false" outlineLevel="0" collapsed="false">
      <c r="A505" s="38" t="str">
        <f aca="false">CONCATENATE(D505,"-",E505)</f>
        <v>BARRA DE SANTA ROSA-PB</v>
      </c>
      <c r="B505" s="39" t="n">
        <v>-6.72</v>
      </c>
      <c r="C505" s="39" t="n">
        <v>-36.06</v>
      </c>
      <c r="D505" s="39" t="s">
        <v>582</v>
      </c>
      <c r="E505" s="39" t="s">
        <v>138</v>
      </c>
    </row>
    <row r="506" customFormat="false" ht="15" hidden="false" customHeight="false" outlineLevel="0" collapsed="false">
      <c r="A506" s="38" t="str">
        <f aca="false">CONCATENATE(D506,"-",E506)</f>
        <v>BARRA DE SANTANA-PB</v>
      </c>
      <c r="B506" s="38" t="n">
        <v>-7.52</v>
      </c>
      <c r="C506" s="38" t="n">
        <v>-36</v>
      </c>
      <c r="D506" s="38" t="s">
        <v>583</v>
      </c>
      <c r="E506" s="38" t="s">
        <v>138</v>
      </c>
    </row>
    <row r="507" customFormat="false" ht="15" hidden="false" customHeight="false" outlineLevel="0" collapsed="false">
      <c r="A507" s="38" t="str">
        <f aca="false">CONCATENATE(D507,"-",E507)</f>
        <v>BARRA DE SANTO ANTONIO-AL</v>
      </c>
      <c r="B507" s="38" t="n">
        <v>-9.4</v>
      </c>
      <c r="C507" s="38" t="n">
        <v>-35.5</v>
      </c>
      <c r="D507" s="38" t="s">
        <v>584</v>
      </c>
      <c r="E507" s="38" t="s">
        <v>137</v>
      </c>
    </row>
    <row r="508" customFormat="false" ht="15" hidden="false" customHeight="false" outlineLevel="0" collapsed="false">
      <c r="A508" s="38" t="str">
        <f aca="false">CONCATENATE(D508,"-",E508)</f>
        <v>BARRA DE SAO FRANCISCO-ES</v>
      </c>
      <c r="B508" s="38" t="n">
        <v>-18.75</v>
      </c>
      <c r="C508" s="38" t="n">
        <v>-40.89</v>
      </c>
      <c r="D508" s="38" t="s">
        <v>585</v>
      </c>
      <c r="E508" s="38" t="s">
        <v>126</v>
      </c>
    </row>
    <row r="509" customFormat="false" ht="15" hidden="false" customHeight="false" outlineLevel="0" collapsed="false">
      <c r="A509" s="38" t="str">
        <f aca="false">CONCATENATE(D509,"-",E509)</f>
        <v>BARRA DE SAO MIGUEL-AL</v>
      </c>
      <c r="B509" s="39" t="n">
        <v>-9.84</v>
      </c>
      <c r="C509" s="39" t="n">
        <v>-35.9</v>
      </c>
      <c r="D509" s="39" t="s">
        <v>586</v>
      </c>
      <c r="E509" s="39" t="s">
        <v>137</v>
      </c>
    </row>
    <row r="510" customFormat="false" ht="15" hidden="false" customHeight="false" outlineLevel="0" collapsed="false">
      <c r="A510" s="38" t="str">
        <f aca="false">CONCATENATE(D510,"-",E510)</f>
        <v>BARRA DE SAO MIGUEL-PB</v>
      </c>
      <c r="B510" s="39" t="n">
        <v>-7.75</v>
      </c>
      <c r="C510" s="39" t="n">
        <v>-36.31</v>
      </c>
      <c r="D510" s="39" t="s">
        <v>586</v>
      </c>
      <c r="E510" s="39" t="s">
        <v>138</v>
      </c>
    </row>
    <row r="511" customFormat="false" ht="15" hidden="false" customHeight="false" outlineLevel="0" collapsed="false">
      <c r="A511" s="38" t="str">
        <f aca="false">CONCATENATE(D511,"-",E511)</f>
        <v>BARRA DO BUGRES-MT</v>
      </c>
      <c r="B511" s="38" t="n">
        <v>-15.07</v>
      </c>
      <c r="C511" s="38" t="n">
        <v>-57.18</v>
      </c>
      <c r="D511" s="38" t="s">
        <v>587</v>
      </c>
      <c r="E511" s="38" t="s">
        <v>111</v>
      </c>
    </row>
    <row r="512" customFormat="false" ht="15" hidden="false" customHeight="false" outlineLevel="0" collapsed="false">
      <c r="A512" s="38" t="str">
        <f aca="false">CONCATENATE(D512,"-",E512)</f>
        <v>BARRA DO CHAPEU-SP</v>
      </c>
      <c r="B512" s="39" t="n">
        <v>-24.47</v>
      </c>
      <c r="C512" s="39" t="n">
        <v>-49.02</v>
      </c>
      <c r="D512" s="39" t="s">
        <v>588</v>
      </c>
      <c r="E512" s="39" t="s">
        <v>118</v>
      </c>
    </row>
    <row r="513" customFormat="false" ht="15" hidden="false" customHeight="false" outlineLevel="0" collapsed="false">
      <c r="A513" s="38" t="str">
        <f aca="false">CONCATENATE(D513,"-",E513)</f>
        <v>BARRA DO CHOCA-BA</v>
      </c>
      <c r="B513" s="39" t="n">
        <v>-14.88</v>
      </c>
      <c r="C513" s="39" t="n">
        <v>-40.57</v>
      </c>
      <c r="D513" s="39" t="s">
        <v>589</v>
      </c>
      <c r="E513" s="39" t="s">
        <v>85</v>
      </c>
    </row>
    <row r="514" customFormat="false" ht="15" hidden="false" customHeight="false" outlineLevel="0" collapsed="false">
      <c r="A514" s="38" t="str">
        <f aca="false">CONCATENATE(D514,"-",E514)</f>
        <v>BARRA DO CORDA-MA</v>
      </c>
      <c r="B514" s="39" t="n">
        <v>-5.5</v>
      </c>
      <c r="C514" s="39" t="n">
        <v>-45.24</v>
      </c>
      <c r="D514" s="39" t="s">
        <v>590</v>
      </c>
      <c r="E514" s="39" t="s">
        <v>100</v>
      </c>
    </row>
    <row r="515" customFormat="false" ht="15" hidden="false" customHeight="false" outlineLevel="0" collapsed="false">
      <c r="A515" s="38" t="str">
        <f aca="false">CONCATENATE(D515,"-",E515)</f>
        <v>BARRA DO GARCAS-MT</v>
      </c>
      <c r="B515" s="39" t="n">
        <v>-15.89</v>
      </c>
      <c r="C515" s="39" t="n">
        <v>-52.25</v>
      </c>
      <c r="D515" s="39" t="s">
        <v>591</v>
      </c>
      <c r="E515" s="39" t="s">
        <v>111</v>
      </c>
    </row>
    <row r="516" customFormat="false" ht="15" hidden="false" customHeight="false" outlineLevel="0" collapsed="false">
      <c r="A516" s="38" t="str">
        <f aca="false">CONCATENATE(D516,"-",E516)</f>
        <v>BARRA DO GUARITA-RS</v>
      </c>
      <c r="B516" s="39" t="n">
        <v>-27.19</v>
      </c>
      <c r="C516" s="39" t="n">
        <v>-53.71</v>
      </c>
      <c r="D516" s="39" t="s">
        <v>592</v>
      </c>
      <c r="E516" s="39" t="s">
        <v>151</v>
      </c>
    </row>
    <row r="517" customFormat="false" ht="15" hidden="false" customHeight="false" outlineLevel="0" collapsed="false">
      <c r="A517" s="38" t="str">
        <f aca="false">CONCATENATE(D517,"-",E517)</f>
        <v>BARRA DO JACARE-PR</v>
      </c>
      <c r="B517" s="39" t="n">
        <v>-23.11</v>
      </c>
      <c r="C517" s="39" t="n">
        <v>-50.18</v>
      </c>
      <c r="D517" s="39" t="s">
        <v>593</v>
      </c>
      <c r="E517" s="39" t="s">
        <v>88</v>
      </c>
    </row>
    <row r="518" customFormat="false" ht="15" hidden="false" customHeight="false" outlineLevel="0" collapsed="false">
      <c r="A518" s="38" t="str">
        <f aca="false">CONCATENATE(D518,"-",E518)</f>
        <v>BARRA DO MENDES-BA</v>
      </c>
      <c r="B518" s="38" t="n">
        <v>-11.81</v>
      </c>
      <c r="C518" s="38" t="n">
        <v>-42.05</v>
      </c>
      <c r="D518" s="38" t="s">
        <v>594</v>
      </c>
      <c r="E518" s="38" t="s">
        <v>85</v>
      </c>
    </row>
    <row r="519" customFormat="false" ht="15" hidden="false" customHeight="false" outlineLevel="0" collapsed="false">
      <c r="A519" s="38" t="str">
        <f aca="false">CONCATENATE(D519,"-",E519)</f>
        <v>BARRA DO OURO-TO</v>
      </c>
      <c r="B519" s="39" t="n">
        <v>-7.68</v>
      </c>
      <c r="C519" s="39" t="n">
        <v>-47.68</v>
      </c>
      <c r="D519" s="39" t="s">
        <v>595</v>
      </c>
      <c r="E519" s="39" t="s">
        <v>97</v>
      </c>
    </row>
    <row r="520" customFormat="false" ht="15" hidden="false" customHeight="false" outlineLevel="0" collapsed="false">
      <c r="A520" s="38" t="str">
        <f aca="false">CONCATENATE(D520,"-",E520)</f>
        <v>BARRA DO PIRAI-RJ</v>
      </c>
      <c r="B520" s="38" t="n">
        <v>-22.47</v>
      </c>
      <c r="C520" s="38" t="n">
        <v>-43.82</v>
      </c>
      <c r="D520" s="38" t="s">
        <v>596</v>
      </c>
      <c r="E520" s="38" t="s">
        <v>330</v>
      </c>
    </row>
    <row r="521" customFormat="false" ht="15" hidden="false" customHeight="false" outlineLevel="0" collapsed="false">
      <c r="A521" s="38" t="str">
        <f aca="false">CONCATENATE(D521,"-",E521)</f>
        <v>BARRA DO QUARAI-RS</v>
      </c>
      <c r="B521" s="38" t="n">
        <v>-30.2</v>
      </c>
      <c r="C521" s="38" t="n">
        <v>-57.55</v>
      </c>
      <c r="D521" s="38" t="s">
        <v>597</v>
      </c>
      <c r="E521" s="38" t="s">
        <v>151</v>
      </c>
    </row>
    <row r="522" customFormat="false" ht="15" hidden="false" customHeight="false" outlineLevel="0" collapsed="false">
      <c r="A522" s="38" t="str">
        <f aca="false">CONCATENATE(D522,"-",E522)</f>
        <v>BARRA DO RIBEIRO-RS</v>
      </c>
      <c r="B522" s="39" t="n">
        <v>-30.29</v>
      </c>
      <c r="C522" s="39" t="n">
        <v>-51.3</v>
      </c>
      <c r="D522" s="39" t="s">
        <v>598</v>
      </c>
      <c r="E522" s="39" t="s">
        <v>151</v>
      </c>
    </row>
    <row r="523" customFormat="false" ht="15" hidden="false" customHeight="false" outlineLevel="0" collapsed="false">
      <c r="A523" s="38" t="str">
        <f aca="false">CONCATENATE(D523,"-",E523)</f>
        <v>BARRA DO RIO AZUL-RS</v>
      </c>
      <c r="B523" s="38" t="n">
        <v>-27.4</v>
      </c>
      <c r="C523" s="38" t="n">
        <v>-52.41</v>
      </c>
      <c r="D523" s="38" t="s">
        <v>599</v>
      </c>
      <c r="E523" s="38" t="s">
        <v>151</v>
      </c>
    </row>
    <row r="524" customFormat="false" ht="15" hidden="false" customHeight="false" outlineLevel="0" collapsed="false">
      <c r="A524" s="38" t="str">
        <f aca="false">CONCATENATE(D524,"-",E524)</f>
        <v>BARRA DO ROCHA-BA</v>
      </c>
      <c r="B524" s="39" t="n">
        <v>-14.21</v>
      </c>
      <c r="C524" s="39" t="n">
        <v>-39.6</v>
      </c>
      <c r="D524" s="39" t="s">
        <v>600</v>
      </c>
      <c r="E524" s="39" t="s">
        <v>85</v>
      </c>
    </row>
    <row r="525" customFormat="false" ht="15" hidden="false" customHeight="false" outlineLevel="0" collapsed="false">
      <c r="A525" s="38" t="str">
        <f aca="false">CONCATENATE(D525,"-",E525)</f>
        <v>BARRA DO TURVO-SP</v>
      </c>
      <c r="B525" s="38" t="n">
        <v>-24.75</v>
      </c>
      <c r="C525" s="38" t="n">
        <v>-48.5</v>
      </c>
      <c r="D525" s="38" t="s">
        <v>601</v>
      </c>
      <c r="E525" s="38" t="s">
        <v>118</v>
      </c>
    </row>
    <row r="526" customFormat="false" ht="15" hidden="false" customHeight="false" outlineLevel="0" collapsed="false">
      <c r="A526" s="38" t="str">
        <f aca="false">CONCATENATE(D526,"-",E526)</f>
        <v>BARRA DOS COQUEIROS-SE</v>
      </c>
      <c r="B526" s="39" t="n">
        <v>-10.9</v>
      </c>
      <c r="C526" s="39" t="n">
        <v>-37.03</v>
      </c>
      <c r="D526" s="39" t="s">
        <v>602</v>
      </c>
      <c r="E526" s="39" t="s">
        <v>294</v>
      </c>
    </row>
    <row r="527" customFormat="false" ht="15" hidden="false" customHeight="false" outlineLevel="0" collapsed="false">
      <c r="A527" s="38" t="str">
        <f aca="false">CONCATENATE(D527,"-",E527)</f>
        <v>BARRA FUNDA-RS</v>
      </c>
      <c r="B527" s="39" t="n">
        <v>-27.92</v>
      </c>
      <c r="C527" s="39" t="n">
        <v>-53.03</v>
      </c>
      <c r="D527" s="39" t="s">
        <v>603</v>
      </c>
      <c r="E527" s="39" t="s">
        <v>151</v>
      </c>
    </row>
    <row r="528" customFormat="false" ht="15" hidden="false" customHeight="false" outlineLevel="0" collapsed="false">
      <c r="A528" s="38" t="str">
        <f aca="false">CONCATENATE(D528,"-",E528)</f>
        <v>BARRA LONGA-MG</v>
      </c>
      <c r="B528" s="38" t="n">
        <v>-20.28</v>
      </c>
      <c r="C528" s="38" t="n">
        <v>-43.04</v>
      </c>
      <c r="D528" s="38" t="s">
        <v>604</v>
      </c>
      <c r="E528" s="38" t="s">
        <v>77</v>
      </c>
    </row>
    <row r="529" customFormat="false" ht="15" hidden="false" customHeight="false" outlineLevel="0" collapsed="false">
      <c r="A529" s="38" t="str">
        <f aca="false">CONCATENATE(D529,"-",E529)</f>
        <v>BARRA MANSA-RJ</v>
      </c>
      <c r="B529" s="39" t="n">
        <v>-22.54</v>
      </c>
      <c r="C529" s="39" t="n">
        <v>-44.17</v>
      </c>
      <c r="D529" s="39" t="s">
        <v>605</v>
      </c>
      <c r="E529" s="39" t="s">
        <v>330</v>
      </c>
    </row>
    <row r="530" customFormat="false" ht="15" hidden="false" customHeight="false" outlineLevel="0" collapsed="false">
      <c r="A530" s="38" t="str">
        <f aca="false">CONCATENATE(D530,"-",E530)</f>
        <v>BARRA VELHA-SC</v>
      </c>
      <c r="B530" s="38" t="n">
        <v>-26.63</v>
      </c>
      <c r="C530" s="38" t="n">
        <v>-48.68</v>
      </c>
      <c r="D530" s="38" t="s">
        <v>606</v>
      </c>
      <c r="E530" s="38" t="s">
        <v>90</v>
      </c>
    </row>
    <row r="531" customFormat="false" ht="15" hidden="false" customHeight="false" outlineLevel="0" collapsed="false">
      <c r="A531" s="38" t="str">
        <f aca="false">CONCATENATE(D531,"-",E531)</f>
        <v>BARRA-BA</v>
      </c>
      <c r="B531" s="39" t="n">
        <v>-11.08</v>
      </c>
      <c r="C531" s="39" t="n">
        <v>-43.14</v>
      </c>
      <c r="D531" s="39" t="s">
        <v>607</v>
      </c>
      <c r="E531" s="39" t="s">
        <v>85</v>
      </c>
    </row>
    <row r="532" customFormat="false" ht="15" hidden="false" customHeight="false" outlineLevel="0" collapsed="false">
      <c r="A532" s="38" t="str">
        <f aca="false">CONCATENATE(D532,"-",E532)</f>
        <v>BARRACAO-PR</v>
      </c>
      <c r="B532" s="38" t="n">
        <v>-26.25</v>
      </c>
      <c r="C532" s="38" t="n">
        <v>-53.63</v>
      </c>
      <c r="D532" s="38" t="s">
        <v>608</v>
      </c>
      <c r="E532" s="38" t="s">
        <v>88</v>
      </c>
    </row>
    <row r="533" customFormat="false" ht="15" hidden="false" customHeight="false" outlineLevel="0" collapsed="false">
      <c r="A533" s="38" t="str">
        <f aca="false">CONCATENATE(D533,"-",E533)</f>
        <v>BARRACAO-RS</v>
      </c>
      <c r="B533" s="38" t="n">
        <v>-27.67</v>
      </c>
      <c r="C533" s="38" t="n">
        <v>-51.46</v>
      </c>
      <c r="D533" s="38" t="s">
        <v>608</v>
      </c>
      <c r="E533" s="38" t="s">
        <v>151</v>
      </c>
    </row>
    <row r="534" customFormat="false" ht="15" hidden="false" customHeight="false" outlineLevel="0" collapsed="false">
      <c r="A534" s="38" t="str">
        <f aca="false">CONCATENATE(D534,"-",E534)</f>
        <v>BARRAS-PI</v>
      </c>
      <c r="B534" s="38" t="n">
        <v>-4.24</v>
      </c>
      <c r="C534" s="38" t="n">
        <v>-42.29</v>
      </c>
      <c r="D534" s="38" t="s">
        <v>609</v>
      </c>
      <c r="E534" s="38" t="s">
        <v>108</v>
      </c>
    </row>
    <row r="535" customFormat="false" ht="15" hidden="false" customHeight="false" outlineLevel="0" collapsed="false">
      <c r="A535" s="38" t="str">
        <f aca="false">CONCATENATE(D535,"-",E535)</f>
        <v>BARREIRA-CE</v>
      </c>
      <c r="B535" s="39" t="n">
        <v>-4.28</v>
      </c>
      <c r="C535" s="39" t="n">
        <v>-38.64</v>
      </c>
      <c r="D535" s="39" t="s">
        <v>610</v>
      </c>
      <c r="E535" s="39" t="s">
        <v>83</v>
      </c>
    </row>
    <row r="536" customFormat="false" ht="15" hidden="false" customHeight="false" outlineLevel="0" collapsed="false">
      <c r="A536" s="38" t="str">
        <f aca="false">CONCATENATE(D536,"-",E536)</f>
        <v>BARREIRAS DO PIAUI-PI</v>
      </c>
      <c r="B536" s="39" t="n">
        <v>-9.92</v>
      </c>
      <c r="C536" s="39" t="n">
        <v>-45.47</v>
      </c>
      <c r="D536" s="39" t="s">
        <v>611</v>
      </c>
      <c r="E536" s="39" t="s">
        <v>108</v>
      </c>
    </row>
    <row r="537" customFormat="false" ht="15" hidden="false" customHeight="false" outlineLevel="0" collapsed="false">
      <c r="A537" s="38" t="str">
        <f aca="false">CONCATENATE(D537,"-",E537)</f>
        <v>BARREIRAS-BA</v>
      </c>
      <c r="B537" s="38" t="n">
        <v>-12.15</v>
      </c>
      <c r="C537" s="38" t="n">
        <v>-44.99</v>
      </c>
      <c r="D537" s="38" t="s">
        <v>612</v>
      </c>
      <c r="E537" s="38" t="s">
        <v>85</v>
      </c>
    </row>
    <row r="538" customFormat="false" ht="15" hidden="false" customHeight="false" outlineLevel="0" collapsed="false">
      <c r="A538" s="38" t="str">
        <f aca="false">CONCATENATE(D538,"-",E538)</f>
        <v>BARREIRINHA-AM</v>
      </c>
      <c r="B538" s="39" t="n">
        <v>-2.79</v>
      </c>
      <c r="C538" s="39" t="n">
        <v>-57.07</v>
      </c>
      <c r="D538" s="39" t="s">
        <v>613</v>
      </c>
      <c r="E538" s="39" t="s">
        <v>258</v>
      </c>
    </row>
    <row r="539" customFormat="false" ht="15" hidden="false" customHeight="false" outlineLevel="0" collapsed="false">
      <c r="A539" s="38" t="str">
        <f aca="false">CONCATENATE(D539,"-",E539)</f>
        <v>BARREIRINHAS-MA</v>
      </c>
      <c r="B539" s="38" t="n">
        <v>-2.74</v>
      </c>
      <c r="C539" s="38" t="n">
        <v>-42.82</v>
      </c>
      <c r="D539" s="38" t="s">
        <v>614</v>
      </c>
      <c r="E539" s="38" t="s">
        <v>100</v>
      </c>
    </row>
    <row r="540" customFormat="false" ht="15" hidden="false" customHeight="false" outlineLevel="0" collapsed="false">
      <c r="A540" s="38" t="str">
        <f aca="false">CONCATENATE(D540,"-",E540)</f>
        <v>BARREIROS-PE</v>
      </c>
      <c r="B540" s="38" t="n">
        <v>-8.81</v>
      </c>
      <c r="C540" s="38" t="n">
        <v>-35.18</v>
      </c>
      <c r="D540" s="38" t="s">
        <v>615</v>
      </c>
      <c r="E540" s="38" t="s">
        <v>95</v>
      </c>
    </row>
    <row r="541" customFormat="false" ht="15" hidden="false" customHeight="false" outlineLevel="0" collapsed="false">
      <c r="A541" s="38" t="str">
        <f aca="false">CONCATENATE(D541,"-",E541)</f>
        <v>BARRETOS-SP</v>
      </c>
      <c r="B541" s="39" t="n">
        <v>-20.55</v>
      </c>
      <c r="C541" s="39" t="n">
        <v>-48.56</v>
      </c>
      <c r="D541" s="39" t="s">
        <v>616</v>
      </c>
      <c r="E541" s="39" t="s">
        <v>118</v>
      </c>
    </row>
    <row r="542" customFormat="false" ht="15" hidden="false" customHeight="false" outlineLevel="0" collapsed="false">
      <c r="A542" s="38" t="str">
        <f aca="false">CONCATENATE(D542,"-",E542)</f>
        <v>BARRINHA-SP</v>
      </c>
      <c r="B542" s="38" t="n">
        <v>-21.19</v>
      </c>
      <c r="C542" s="38" t="n">
        <v>-48.16</v>
      </c>
      <c r="D542" s="38" t="s">
        <v>617</v>
      </c>
      <c r="E542" s="38" t="s">
        <v>118</v>
      </c>
    </row>
    <row r="543" customFormat="false" ht="15" hidden="false" customHeight="false" outlineLevel="0" collapsed="false">
      <c r="A543" s="38" t="str">
        <f aca="false">CONCATENATE(D543,"-",E543)</f>
        <v>BARRO ALTO-BA</v>
      </c>
      <c r="B543" s="39" t="n">
        <v>-11.76</v>
      </c>
      <c r="C543" s="39" t="n">
        <v>-41.91</v>
      </c>
      <c r="D543" s="39" t="s">
        <v>618</v>
      </c>
      <c r="E543" s="39" t="s">
        <v>85</v>
      </c>
    </row>
    <row r="544" customFormat="false" ht="15" hidden="false" customHeight="false" outlineLevel="0" collapsed="false">
      <c r="A544" s="38" t="str">
        <f aca="false">CONCATENATE(D544,"-",E544)</f>
        <v>BARRO ALTO-GO</v>
      </c>
      <c r="B544" s="38" t="n">
        <v>-14.97</v>
      </c>
      <c r="C544" s="38" t="n">
        <v>-48.91</v>
      </c>
      <c r="D544" s="38" t="s">
        <v>618</v>
      </c>
      <c r="E544" s="38" t="s">
        <v>75</v>
      </c>
    </row>
    <row r="545" customFormat="false" ht="15" hidden="false" customHeight="false" outlineLevel="0" collapsed="false">
      <c r="A545" s="38" t="str">
        <f aca="false">CONCATENATE(D545,"-",E545)</f>
        <v>BARRO DURO-PI</v>
      </c>
      <c r="B545" s="38" t="n">
        <v>-5.81</v>
      </c>
      <c r="C545" s="38" t="n">
        <v>-42.51</v>
      </c>
      <c r="D545" s="38" t="s">
        <v>619</v>
      </c>
      <c r="E545" s="38" t="s">
        <v>108</v>
      </c>
    </row>
    <row r="546" customFormat="false" ht="15" hidden="false" customHeight="false" outlineLevel="0" collapsed="false">
      <c r="A546" s="38" t="str">
        <f aca="false">CONCATENATE(D546,"-",E546)</f>
        <v>BARRO PRETO-BA</v>
      </c>
      <c r="B546" s="38" t="n">
        <v>-14.81</v>
      </c>
      <c r="C546" s="38" t="n">
        <v>-39.47</v>
      </c>
      <c r="D546" s="38" t="s">
        <v>620</v>
      </c>
      <c r="E546" s="38" t="s">
        <v>85</v>
      </c>
    </row>
    <row r="547" customFormat="false" ht="15" hidden="false" customHeight="false" outlineLevel="0" collapsed="false">
      <c r="A547" s="38" t="str">
        <f aca="false">CONCATENATE(D547,"-",E547)</f>
        <v>BARRO-CE</v>
      </c>
      <c r="B547" s="38" t="n">
        <v>-7.17</v>
      </c>
      <c r="C547" s="38" t="n">
        <v>-38.78</v>
      </c>
      <c r="D547" s="38" t="s">
        <v>621</v>
      </c>
      <c r="E547" s="38" t="s">
        <v>83</v>
      </c>
    </row>
    <row r="548" customFormat="false" ht="15" hidden="false" customHeight="false" outlineLevel="0" collapsed="false">
      <c r="A548" s="38" t="str">
        <f aca="false">CONCATENATE(D548,"-",E548)</f>
        <v>BARROLANDIA-TO</v>
      </c>
      <c r="B548" s="38" t="n">
        <v>-9.83</v>
      </c>
      <c r="C548" s="38" t="n">
        <v>-48.72</v>
      </c>
      <c r="D548" s="38" t="s">
        <v>622</v>
      </c>
      <c r="E548" s="38" t="s">
        <v>97</v>
      </c>
    </row>
    <row r="549" customFormat="false" ht="15" hidden="false" customHeight="false" outlineLevel="0" collapsed="false">
      <c r="A549" s="38" t="str">
        <f aca="false">CONCATENATE(D549,"-",E549)</f>
        <v>BARROQUINHA-CE</v>
      </c>
      <c r="B549" s="39" t="n">
        <v>-3.01</v>
      </c>
      <c r="C549" s="39" t="n">
        <v>-41.13</v>
      </c>
      <c r="D549" s="39" t="s">
        <v>623</v>
      </c>
      <c r="E549" s="39" t="s">
        <v>83</v>
      </c>
    </row>
    <row r="550" customFormat="false" ht="15" hidden="false" customHeight="false" outlineLevel="0" collapsed="false">
      <c r="A550" s="38" t="str">
        <f aca="false">CONCATENATE(D550,"-",E550)</f>
        <v>BARROS CASSAL-RS</v>
      </c>
      <c r="B550" s="39" t="n">
        <v>-29.09</v>
      </c>
      <c r="C550" s="39" t="n">
        <v>-52.58</v>
      </c>
      <c r="D550" s="39" t="s">
        <v>624</v>
      </c>
      <c r="E550" s="39" t="s">
        <v>151</v>
      </c>
    </row>
    <row r="551" customFormat="false" ht="15" hidden="false" customHeight="false" outlineLevel="0" collapsed="false">
      <c r="A551" s="38" t="str">
        <f aca="false">CONCATENATE(D551,"-",E551)</f>
        <v>BARROSO-MG</v>
      </c>
      <c r="B551" s="39" t="n">
        <v>-21.18</v>
      </c>
      <c r="C551" s="39" t="n">
        <v>-43.97</v>
      </c>
      <c r="D551" s="39" t="s">
        <v>625</v>
      </c>
      <c r="E551" s="39" t="s">
        <v>77</v>
      </c>
    </row>
    <row r="552" customFormat="false" ht="15" hidden="false" customHeight="false" outlineLevel="0" collapsed="false">
      <c r="A552" s="38" t="str">
        <f aca="false">CONCATENATE(D552,"-",E552)</f>
        <v>BARUERI-SP</v>
      </c>
      <c r="B552" s="39" t="n">
        <v>-23.51</v>
      </c>
      <c r="C552" s="39" t="n">
        <v>-46.87</v>
      </c>
      <c r="D552" s="39" t="s">
        <v>626</v>
      </c>
      <c r="E552" s="39" t="s">
        <v>118</v>
      </c>
    </row>
    <row r="553" customFormat="false" ht="15" hidden="false" customHeight="false" outlineLevel="0" collapsed="false">
      <c r="A553" s="38" t="str">
        <f aca="false">CONCATENATE(D553,"-",E553)</f>
        <v>BASTOS-SP</v>
      </c>
      <c r="B553" s="38" t="n">
        <v>-21.92</v>
      </c>
      <c r="C553" s="38" t="n">
        <v>-50.73</v>
      </c>
      <c r="D553" s="38" t="s">
        <v>627</v>
      </c>
      <c r="E553" s="38" t="s">
        <v>118</v>
      </c>
    </row>
    <row r="554" customFormat="false" ht="15" hidden="false" customHeight="false" outlineLevel="0" collapsed="false">
      <c r="A554" s="38" t="str">
        <f aca="false">CONCATENATE(D554,"-",E554)</f>
        <v>BATAGUASSU-MS</v>
      </c>
      <c r="B554" s="39" t="n">
        <v>-21.71</v>
      </c>
      <c r="C554" s="39" t="n">
        <v>-52.42</v>
      </c>
      <c r="D554" s="39" t="s">
        <v>628</v>
      </c>
      <c r="E554" s="39" t="s">
        <v>140</v>
      </c>
    </row>
    <row r="555" customFormat="false" ht="15" hidden="false" customHeight="false" outlineLevel="0" collapsed="false">
      <c r="A555" s="38" t="str">
        <f aca="false">CONCATENATE(D555,"-",E555)</f>
        <v>BATAIPORA-MS</v>
      </c>
      <c r="B555" s="38" t="n">
        <v>-22.29</v>
      </c>
      <c r="C555" s="38" t="n">
        <v>-53.27</v>
      </c>
      <c r="D555" s="38" t="s">
        <v>629</v>
      </c>
      <c r="E555" s="38" t="s">
        <v>140</v>
      </c>
    </row>
    <row r="556" customFormat="false" ht="15" hidden="false" customHeight="false" outlineLevel="0" collapsed="false">
      <c r="A556" s="38" t="str">
        <f aca="false">CONCATENATE(D556,"-",E556)</f>
        <v>BATALHA-AL</v>
      </c>
      <c r="B556" s="38" t="n">
        <v>-9.67</v>
      </c>
      <c r="C556" s="38" t="n">
        <v>-37.12</v>
      </c>
      <c r="D556" s="38" t="s">
        <v>630</v>
      </c>
      <c r="E556" s="38" t="s">
        <v>137</v>
      </c>
    </row>
    <row r="557" customFormat="false" ht="15" hidden="false" customHeight="false" outlineLevel="0" collapsed="false">
      <c r="A557" s="38" t="str">
        <f aca="false">CONCATENATE(D557,"-",E557)</f>
        <v>BATALHA-PI</v>
      </c>
      <c r="B557" s="39" t="n">
        <v>-4.02</v>
      </c>
      <c r="C557" s="39" t="n">
        <v>-42.07</v>
      </c>
      <c r="D557" s="39" t="s">
        <v>630</v>
      </c>
      <c r="E557" s="39" t="s">
        <v>108</v>
      </c>
    </row>
    <row r="558" customFormat="false" ht="15" hidden="false" customHeight="false" outlineLevel="0" collapsed="false">
      <c r="A558" s="38" t="str">
        <f aca="false">CONCATENATE(D558,"-",E558)</f>
        <v>BATATAIS-SP</v>
      </c>
      <c r="B558" s="39" t="n">
        <v>-20.89</v>
      </c>
      <c r="C558" s="39" t="n">
        <v>-47.58</v>
      </c>
      <c r="D558" s="39" t="s">
        <v>631</v>
      </c>
      <c r="E558" s="39" t="s">
        <v>118</v>
      </c>
    </row>
    <row r="559" customFormat="false" ht="15" hidden="false" customHeight="false" outlineLevel="0" collapsed="false">
      <c r="A559" s="38" t="str">
        <f aca="false">CONCATENATE(D559,"-",E559)</f>
        <v>BATURITE-CE</v>
      </c>
      <c r="B559" s="38" t="n">
        <v>-4.32</v>
      </c>
      <c r="C559" s="38" t="n">
        <v>-38.88</v>
      </c>
      <c r="D559" s="38" t="s">
        <v>632</v>
      </c>
      <c r="E559" s="38" t="s">
        <v>83</v>
      </c>
    </row>
    <row r="560" customFormat="false" ht="15" hidden="false" customHeight="false" outlineLevel="0" collapsed="false">
      <c r="A560" s="38" t="str">
        <f aca="false">CONCATENATE(D560,"-",E560)</f>
        <v>BAURU-SP</v>
      </c>
      <c r="B560" s="38" t="n">
        <v>-22.31</v>
      </c>
      <c r="C560" s="38" t="n">
        <v>-49.06</v>
      </c>
      <c r="D560" s="38" t="s">
        <v>633</v>
      </c>
      <c r="E560" s="38" t="s">
        <v>118</v>
      </c>
    </row>
    <row r="561" customFormat="false" ht="15" hidden="false" customHeight="false" outlineLevel="0" collapsed="false">
      <c r="A561" s="38" t="str">
        <f aca="false">CONCATENATE(D561,"-",E561)</f>
        <v>BAYEUX-PB</v>
      </c>
      <c r="B561" s="38" t="n">
        <v>-7.12</v>
      </c>
      <c r="C561" s="38" t="n">
        <v>-34.93</v>
      </c>
      <c r="D561" s="38" t="s">
        <v>634</v>
      </c>
      <c r="E561" s="38" t="s">
        <v>138</v>
      </c>
    </row>
    <row r="562" customFormat="false" ht="15" hidden="false" customHeight="false" outlineLevel="0" collapsed="false">
      <c r="A562" s="38" t="str">
        <f aca="false">CONCATENATE(D562,"-",E562)</f>
        <v>BEBEDOURO-SP</v>
      </c>
      <c r="B562" s="39" t="n">
        <v>-20.94</v>
      </c>
      <c r="C562" s="39" t="n">
        <v>-48.47</v>
      </c>
      <c r="D562" s="39" t="s">
        <v>635</v>
      </c>
      <c r="E562" s="39" t="s">
        <v>118</v>
      </c>
    </row>
    <row r="563" customFormat="false" ht="15" hidden="false" customHeight="false" outlineLevel="0" collapsed="false">
      <c r="A563" s="38" t="str">
        <f aca="false">CONCATENATE(D563,"-",E563)</f>
        <v>BEBERIBE-CE</v>
      </c>
      <c r="B563" s="39" t="n">
        <v>-4.18</v>
      </c>
      <c r="C563" s="39" t="n">
        <v>-38.13</v>
      </c>
      <c r="D563" s="39" t="s">
        <v>636</v>
      </c>
      <c r="E563" s="39" t="s">
        <v>83</v>
      </c>
    </row>
    <row r="564" customFormat="false" ht="15" hidden="false" customHeight="false" outlineLevel="0" collapsed="false">
      <c r="A564" s="38" t="str">
        <f aca="false">CONCATENATE(D564,"-",E564)</f>
        <v>BELA CRUZ-CE</v>
      </c>
      <c r="B564" s="38" t="n">
        <v>-3.05</v>
      </c>
      <c r="C564" s="38" t="n">
        <v>-40.16</v>
      </c>
      <c r="D564" s="38" t="s">
        <v>637</v>
      </c>
      <c r="E564" s="38" t="s">
        <v>83</v>
      </c>
    </row>
    <row r="565" customFormat="false" ht="15" hidden="false" customHeight="false" outlineLevel="0" collapsed="false">
      <c r="A565" s="38" t="str">
        <f aca="false">CONCATENATE(D565,"-",E565)</f>
        <v>BELA VISTA DA CAROBA-PR</v>
      </c>
      <c r="B565" s="39" t="n">
        <v>-25.88</v>
      </c>
      <c r="C565" s="39" t="n">
        <v>-53.66</v>
      </c>
      <c r="D565" s="39" t="s">
        <v>638</v>
      </c>
      <c r="E565" s="39" t="s">
        <v>88</v>
      </c>
    </row>
    <row r="566" customFormat="false" ht="15" hidden="false" customHeight="false" outlineLevel="0" collapsed="false">
      <c r="A566" s="38" t="str">
        <f aca="false">CONCATENATE(D566,"-",E566)</f>
        <v>BELA VISTA DE GOIAS-GO</v>
      </c>
      <c r="B566" s="39" t="n">
        <v>-16.97</v>
      </c>
      <c r="C566" s="39" t="n">
        <v>-48.95</v>
      </c>
      <c r="D566" s="39" t="s">
        <v>639</v>
      </c>
      <c r="E566" s="39" t="s">
        <v>75</v>
      </c>
    </row>
    <row r="567" customFormat="false" ht="15" hidden="false" customHeight="false" outlineLevel="0" collapsed="false">
      <c r="A567" s="38" t="str">
        <f aca="false">CONCATENATE(D567,"-",E567)</f>
        <v>BELA VISTA DE MINAS-MG</v>
      </c>
      <c r="B567" s="38" t="n">
        <v>-19.83</v>
      </c>
      <c r="C567" s="38" t="n">
        <v>-43.09</v>
      </c>
      <c r="D567" s="38" t="s">
        <v>640</v>
      </c>
      <c r="E567" s="38" t="s">
        <v>77</v>
      </c>
    </row>
    <row r="568" customFormat="false" ht="15" hidden="false" customHeight="false" outlineLevel="0" collapsed="false">
      <c r="A568" s="38" t="str">
        <f aca="false">CONCATENATE(D568,"-",E568)</f>
        <v>BELA VISTA DO MARANHAO-MA</v>
      </c>
      <c r="B568" s="39" t="n">
        <v>-3.73</v>
      </c>
      <c r="C568" s="39" t="n">
        <v>-45.31</v>
      </c>
      <c r="D568" s="39" t="s">
        <v>641</v>
      </c>
      <c r="E568" s="39" t="s">
        <v>100</v>
      </c>
    </row>
    <row r="569" customFormat="false" ht="15" hidden="false" customHeight="false" outlineLevel="0" collapsed="false">
      <c r="A569" s="38" t="str">
        <f aca="false">CONCATENATE(D569,"-",E569)</f>
        <v>BELA VISTA DO PARAISO-PR</v>
      </c>
      <c r="B569" s="38" t="n">
        <v>-22.99</v>
      </c>
      <c r="C569" s="38" t="n">
        <v>-51.19</v>
      </c>
      <c r="D569" s="38" t="s">
        <v>642</v>
      </c>
      <c r="E569" s="38" t="s">
        <v>88</v>
      </c>
    </row>
    <row r="570" customFormat="false" ht="15" hidden="false" customHeight="false" outlineLevel="0" collapsed="false">
      <c r="A570" s="38" t="str">
        <f aca="false">CONCATENATE(D570,"-",E570)</f>
        <v>BELA VISTA DO PIAUI-PI</v>
      </c>
      <c r="B570" s="38" t="n">
        <v>-7.98</v>
      </c>
      <c r="C570" s="38" t="n">
        <v>-41.86</v>
      </c>
      <c r="D570" s="38" t="s">
        <v>643</v>
      </c>
      <c r="E570" s="38" t="s">
        <v>108</v>
      </c>
    </row>
    <row r="571" customFormat="false" ht="15" hidden="false" customHeight="false" outlineLevel="0" collapsed="false">
      <c r="A571" s="38" t="str">
        <f aca="false">CONCATENATE(D571,"-",E571)</f>
        <v>BELA VISTA DO TOLDO-SC</v>
      </c>
      <c r="B571" s="39" t="n">
        <v>-26.27</v>
      </c>
      <c r="C571" s="39" t="n">
        <v>-50.46</v>
      </c>
      <c r="D571" s="39" t="s">
        <v>644</v>
      </c>
      <c r="E571" s="39" t="s">
        <v>90</v>
      </c>
    </row>
    <row r="572" customFormat="false" ht="15" hidden="false" customHeight="false" outlineLevel="0" collapsed="false">
      <c r="A572" s="38" t="str">
        <f aca="false">CONCATENATE(D572,"-",E572)</f>
        <v>BELA VISTA-MS</v>
      </c>
      <c r="B572" s="39" t="n">
        <v>-22.1</v>
      </c>
      <c r="C572" s="39" t="n">
        <v>-56.52</v>
      </c>
      <c r="D572" s="39" t="s">
        <v>645</v>
      </c>
      <c r="E572" s="39" t="s">
        <v>140</v>
      </c>
    </row>
    <row r="573" customFormat="false" ht="15" hidden="false" customHeight="false" outlineLevel="0" collapsed="false">
      <c r="A573" s="38" t="str">
        <f aca="false">CONCATENATE(D573,"-",E573)</f>
        <v>BELAGUA-MA</v>
      </c>
      <c r="B573" s="38" t="n">
        <v>-3.15</v>
      </c>
      <c r="C573" s="38" t="n">
        <v>-43.51</v>
      </c>
      <c r="D573" s="38" t="s">
        <v>646</v>
      </c>
      <c r="E573" s="38" t="s">
        <v>100</v>
      </c>
    </row>
    <row r="574" customFormat="false" ht="15" hidden="false" customHeight="false" outlineLevel="0" collapsed="false">
      <c r="A574" s="38" t="str">
        <f aca="false">CONCATENATE(D574,"-",E574)</f>
        <v>BELEM DE MARIA-PE</v>
      </c>
      <c r="B574" s="39" t="n">
        <v>-8.61</v>
      </c>
      <c r="C574" s="39" t="n">
        <v>-35.8</v>
      </c>
      <c r="D574" s="39" t="s">
        <v>647</v>
      </c>
      <c r="E574" s="39" t="s">
        <v>95</v>
      </c>
    </row>
    <row r="575" customFormat="false" ht="15" hidden="false" customHeight="false" outlineLevel="0" collapsed="false">
      <c r="A575" s="38" t="str">
        <f aca="false">CONCATENATE(D575,"-",E575)</f>
        <v>BELEM DE SAO FRANCISCO-PE</v>
      </c>
      <c r="B575" s="38" t="n">
        <v>-8.75</v>
      </c>
      <c r="C575" s="38" t="n">
        <v>-38.96</v>
      </c>
      <c r="D575" s="38" t="s">
        <v>648</v>
      </c>
      <c r="E575" s="38" t="s">
        <v>95</v>
      </c>
    </row>
    <row r="576" customFormat="false" ht="15" hidden="false" customHeight="false" outlineLevel="0" collapsed="false">
      <c r="A576" s="38" t="str">
        <f aca="false">CONCATENATE(D576,"-",E576)</f>
        <v>BELEM DO BREJO DO CRUZ-PB</v>
      </c>
      <c r="B576" s="38" t="n">
        <v>-6.18</v>
      </c>
      <c r="C576" s="38" t="n">
        <v>-37.53</v>
      </c>
      <c r="D576" s="38" t="s">
        <v>649</v>
      </c>
      <c r="E576" s="38" t="s">
        <v>138</v>
      </c>
    </row>
    <row r="577" customFormat="false" ht="15" hidden="false" customHeight="false" outlineLevel="0" collapsed="false">
      <c r="A577" s="38" t="str">
        <f aca="false">CONCATENATE(D577,"-",E577)</f>
        <v>BELEM DO PIAUI-PI</v>
      </c>
      <c r="B577" s="39" t="n">
        <v>-7.37</v>
      </c>
      <c r="C577" s="39" t="n">
        <v>-40.97</v>
      </c>
      <c r="D577" s="39" t="s">
        <v>650</v>
      </c>
      <c r="E577" s="39" t="s">
        <v>108</v>
      </c>
    </row>
    <row r="578" customFormat="false" ht="15" hidden="false" customHeight="false" outlineLevel="0" collapsed="false">
      <c r="A578" s="38" t="str">
        <f aca="false">CONCATENATE(D578,"-",E578)</f>
        <v>BELEM-AL</v>
      </c>
      <c r="B578" s="39" t="n">
        <v>-9.57</v>
      </c>
      <c r="C578" s="39" t="n">
        <v>-36.49</v>
      </c>
      <c r="D578" s="39" t="s">
        <v>651</v>
      </c>
      <c r="E578" s="39" t="s">
        <v>137</v>
      </c>
    </row>
    <row r="579" customFormat="false" ht="15" hidden="false" customHeight="false" outlineLevel="0" collapsed="false">
      <c r="A579" s="38" t="str">
        <f aca="false">CONCATENATE(D579,"-",E579)</f>
        <v>BELEM-PA</v>
      </c>
      <c r="B579" s="39" t="n">
        <v>-1.45</v>
      </c>
      <c r="C579" s="39" t="n">
        <v>-48.5</v>
      </c>
      <c r="D579" s="39" t="s">
        <v>651</v>
      </c>
      <c r="E579" s="39" t="s">
        <v>81</v>
      </c>
    </row>
    <row r="580" customFormat="false" ht="15" hidden="false" customHeight="false" outlineLevel="0" collapsed="false">
      <c r="A580" s="38" t="str">
        <f aca="false">CONCATENATE(D580,"-",E580)</f>
        <v>BELEM-PB</v>
      </c>
      <c r="B580" s="39" t="n">
        <v>-6.74</v>
      </c>
      <c r="C580" s="39" t="n">
        <v>-35.51</v>
      </c>
      <c r="D580" s="39" t="s">
        <v>651</v>
      </c>
      <c r="E580" s="39" t="s">
        <v>138</v>
      </c>
    </row>
    <row r="581" customFormat="false" ht="15" hidden="false" customHeight="false" outlineLevel="0" collapsed="false">
      <c r="A581" s="38" t="str">
        <f aca="false">CONCATENATE(D581,"-",E581)</f>
        <v>BELFORD ROXO-RJ</v>
      </c>
      <c r="B581" s="38" t="n">
        <v>-22.76</v>
      </c>
      <c r="C581" s="38" t="n">
        <v>-43.39</v>
      </c>
      <c r="D581" s="38" t="s">
        <v>652</v>
      </c>
      <c r="E581" s="38" t="s">
        <v>330</v>
      </c>
    </row>
    <row r="582" customFormat="false" ht="15" hidden="false" customHeight="false" outlineLevel="0" collapsed="false">
      <c r="A582" s="38" t="str">
        <f aca="false">CONCATENATE(D582,"-",E582)</f>
        <v>BELMIRO BRAGA-MG</v>
      </c>
      <c r="B582" s="39" t="n">
        <v>-21.94</v>
      </c>
      <c r="C582" s="39" t="n">
        <v>-43.41</v>
      </c>
      <c r="D582" s="39" t="s">
        <v>653</v>
      </c>
      <c r="E582" s="39" t="s">
        <v>77</v>
      </c>
    </row>
    <row r="583" customFormat="false" ht="15" hidden="false" customHeight="false" outlineLevel="0" collapsed="false">
      <c r="A583" s="38" t="str">
        <f aca="false">CONCATENATE(D583,"-",E583)</f>
        <v>BELMONTE-BA</v>
      </c>
      <c r="B583" s="39" t="n">
        <v>-15.86</v>
      </c>
      <c r="C583" s="39" t="n">
        <v>-38.88</v>
      </c>
      <c r="D583" s="39" t="s">
        <v>654</v>
      </c>
      <c r="E583" s="39" t="s">
        <v>85</v>
      </c>
    </row>
    <row r="584" customFormat="false" ht="15" hidden="false" customHeight="false" outlineLevel="0" collapsed="false">
      <c r="A584" s="38" t="str">
        <f aca="false">CONCATENATE(D584,"-",E584)</f>
        <v>BELMONTE-SC</v>
      </c>
      <c r="B584" s="38" t="n">
        <v>-26.84</v>
      </c>
      <c r="C584" s="38" t="n">
        <v>-53.57</v>
      </c>
      <c r="D584" s="38" t="s">
        <v>654</v>
      </c>
      <c r="E584" s="38" t="s">
        <v>90</v>
      </c>
    </row>
    <row r="585" customFormat="false" ht="15" hidden="false" customHeight="false" outlineLevel="0" collapsed="false">
      <c r="A585" s="38" t="str">
        <f aca="false">CONCATENATE(D585,"-",E585)</f>
        <v>BELO CAMPO-BA</v>
      </c>
      <c r="B585" s="38" t="n">
        <v>-15.03</v>
      </c>
      <c r="C585" s="38" t="n">
        <v>-41.26</v>
      </c>
      <c r="D585" s="38" t="s">
        <v>655</v>
      </c>
      <c r="E585" s="38" t="s">
        <v>85</v>
      </c>
    </row>
    <row r="586" customFormat="false" ht="15" hidden="false" customHeight="false" outlineLevel="0" collapsed="false">
      <c r="A586" s="38" t="str">
        <f aca="false">CONCATENATE(D586,"-",E586)</f>
        <v>BELO HORIZONTE-MG</v>
      </c>
      <c r="B586" s="38" t="n">
        <v>-19.81</v>
      </c>
      <c r="C586" s="38" t="n">
        <v>-43.95</v>
      </c>
      <c r="D586" s="38" t="s">
        <v>656</v>
      </c>
      <c r="E586" s="38" t="s">
        <v>77</v>
      </c>
    </row>
    <row r="587" customFormat="false" ht="15" hidden="false" customHeight="false" outlineLevel="0" collapsed="false">
      <c r="A587" s="38" t="str">
        <f aca="false">CONCATENATE(D587,"-",E587)</f>
        <v>BELO JARDIM-PE</v>
      </c>
      <c r="B587" s="39" t="n">
        <v>-8.33</v>
      </c>
      <c r="C587" s="39" t="n">
        <v>-36.42</v>
      </c>
      <c r="D587" s="39" t="s">
        <v>657</v>
      </c>
      <c r="E587" s="39" t="s">
        <v>95</v>
      </c>
    </row>
    <row r="588" customFormat="false" ht="15" hidden="false" customHeight="false" outlineLevel="0" collapsed="false">
      <c r="A588" s="38" t="str">
        <f aca="false">CONCATENATE(D588,"-",E588)</f>
        <v>BELO MONTE-AL</v>
      </c>
      <c r="B588" s="38" t="n">
        <v>-9.82</v>
      </c>
      <c r="C588" s="38" t="n">
        <v>-37.28</v>
      </c>
      <c r="D588" s="38" t="s">
        <v>658</v>
      </c>
      <c r="E588" s="38" t="s">
        <v>137</v>
      </c>
    </row>
    <row r="589" customFormat="false" ht="15" hidden="false" customHeight="false" outlineLevel="0" collapsed="false">
      <c r="A589" s="38" t="str">
        <f aca="false">CONCATENATE(D589,"-",E589)</f>
        <v>BELO ORIENTE-MG</v>
      </c>
      <c r="B589" s="39" t="n">
        <v>-19.22</v>
      </c>
      <c r="C589" s="39" t="n">
        <v>-42.48</v>
      </c>
      <c r="D589" s="39" t="s">
        <v>659</v>
      </c>
      <c r="E589" s="39" t="s">
        <v>77</v>
      </c>
    </row>
    <row r="590" customFormat="false" ht="15" hidden="false" customHeight="false" outlineLevel="0" collapsed="false">
      <c r="A590" s="38" t="str">
        <f aca="false">CONCATENATE(D590,"-",E590)</f>
        <v>BELO VALE-MG</v>
      </c>
      <c r="B590" s="38" t="n">
        <v>-20.4</v>
      </c>
      <c r="C590" s="38" t="n">
        <v>-44.02</v>
      </c>
      <c r="D590" s="38" t="s">
        <v>660</v>
      </c>
      <c r="E590" s="38" t="s">
        <v>77</v>
      </c>
    </row>
    <row r="591" customFormat="false" ht="15" hidden="false" customHeight="false" outlineLevel="0" collapsed="false">
      <c r="A591" s="38" t="str">
        <f aca="false">CONCATENATE(D591,"-",E591)</f>
        <v>BELTERRA-PA</v>
      </c>
      <c r="B591" s="38" t="n">
        <v>-2.63</v>
      </c>
      <c r="C591" s="38" t="n">
        <v>-54.93</v>
      </c>
      <c r="D591" s="38" t="s">
        <v>661</v>
      </c>
      <c r="E591" s="38" t="s">
        <v>81</v>
      </c>
    </row>
    <row r="592" customFormat="false" ht="15" hidden="false" customHeight="false" outlineLevel="0" collapsed="false">
      <c r="A592" s="38" t="str">
        <f aca="false">CONCATENATE(D592,"-",E592)</f>
        <v>BENEDITINOS-PI</v>
      </c>
      <c r="B592" s="38" t="n">
        <v>-5.45</v>
      </c>
      <c r="C592" s="38" t="n">
        <v>-42.36</v>
      </c>
      <c r="D592" s="38" t="s">
        <v>662</v>
      </c>
      <c r="E592" s="38" t="s">
        <v>108</v>
      </c>
    </row>
    <row r="593" customFormat="false" ht="15" hidden="false" customHeight="false" outlineLevel="0" collapsed="false">
      <c r="A593" s="38" t="str">
        <f aca="false">CONCATENATE(D593,"-",E593)</f>
        <v>BENEDITO LEITE-MA</v>
      </c>
      <c r="B593" s="39" t="n">
        <v>-7.22</v>
      </c>
      <c r="C593" s="39" t="n">
        <v>-44.55</v>
      </c>
      <c r="D593" s="39" t="s">
        <v>663</v>
      </c>
      <c r="E593" s="39" t="s">
        <v>100</v>
      </c>
    </row>
    <row r="594" customFormat="false" ht="15" hidden="false" customHeight="false" outlineLevel="0" collapsed="false">
      <c r="A594" s="38" t="str">
        <f aca="false">CONCATENATE(D594,"-",E594)</f>
        <v>BENEDITO NOVO-SC</v>
      </c>
      <c r="B594" s="39" t="n">
        <v>-26.78</v>
      </c>
      <c r="C594" s="39" t="n">
        <v>-49.36</v>
      </c>
      <c r="D594" s="39" t="s">
        <v>664</v>
      </c>
      <c r="E594" s="39" t="s">
        <v>90</v>
      </c>
    </row>
    <row r="595" customFormat="false" ht="15" hidden="false" customHeight="false" outlineLevel="0" collapsed="false">
      <c r="A595" s="38" t="str">
        <f aca="false">CONCATENATE(D595,"-",E595)</f>
        <v>BENEVIDES-PA</v>
      </c>
      <c r="B595" s="39" t="n">
        <v>-1.36</v>
      </c>
      <c r="C595" s="39" t="n">
        <v>-48.24</v>
      </c>
      <c r="D595" s="39" t="s">
        <v>665</v>
      </c>
      <c r="E595" s="39" t="s">
        <v>81</v>
      </c>
    </row>
    <row r="596" customFormat="false" ht="15" hidden="false" customHeight="false" outlineLevel="0" collapsed="false">
      <c r="A596" s="38" t="str">
        <f aca="false">CONCATENATE(D596,"-",E596)</f>
        <v>BENJAMIN CONSTANT DO SUL-RS</v>
      </c>
      <c r="B596" s="38" t="n">
        <v>-27.51</v>
      </c>
      <c r="C596" s="38" t="n">
        <v>-52.59</v>
      </c>
      <c r="D596" s="38" t="s">
        <v>666</v>
      </c>
      <c r="E596" s="38" t="s">
        <v>151</v>
      </c>
    </row>
    <row r="597" customFormat="false" ht="15" hidden="false" customHeight="false" outlineLevel="0" collapsed="false">
      <c r="A597" s="38" t="str">
        <f aca="false">CONCATENATE(D597,"-",E597)</f>
        <v>BENJAMIN CONSTANT-AM</v>
      </c>
      <c r="B597" s="38" t="n">
        <v>-4.38</v>
      </c>
      <c r="C597" s="38" t="n">
        <v>-70.03</v>
      </c>
      <c r="D597" s="38" t="s">
        <v>667</v>
      </c>
      <c r="E597" s="38" t="s">
        <v>258</v>
      </c>
    </row>
    <row r="598" customFormat="false" ht="15" hidden="false" customHeight="false" outlineLevel="0" collapsed="false">
      <c r="A598" s="38" t="str">
        <f aca="false">CONCATENATE(D598,"-",E598)</f>
        <v>BENTO DE ABREU-SP</v>
      </c>
      <c r="B598" s="38" t="n">
        <v>-21.27</v>
      </c>
      <c r="C598" s="38" t="n">
        <v>-50.81</v>
      </c>
      <c r="D598" s="38" t="s">
        <v>668</v>
      </c>
      <c r="E598" s="38" t="s">
        <v>118</v>
      </c>
    </row>
    <row r="599" customFormat="false" ht="15" hidden="false" customHeight="false" outlineLevel="0" collapsed="false">
      <c r="A599" s="38" t="str">
        <f aca="false">CONCATENATE(D599,"-",E599)</f>
        <v>BENTO FERNANDES-RN</v>
      </c>
      <c r="B599" s="39" t="n">
        <v>-5.69</v>
      </c>
      <c r="C599" s="39" t="n">
        <v>-35.82</v>
      </c>
      <c r="D599" s="39" t="s">
        <v>669</v>
      </c>
      <c r="E599" s="39" t="s">
        <v>106</v>
      </c>
    </row>
    <row r="600" customFormat="false" ht="15" hidden="false" customHeight="false" outlineLevel="0" collapsed="false">
      <c r="A600" s="38" t="str">
        <f aca="false">CONCATENATE(D600,"-",E600)</f>
        <v>BENTO GONCALVES-RS</v>
      </c>
      <c r="B600" s="39" t="n">
        <v>-29.17</v>
      </c>
      <c r="C600" s="39" t="n">
        <v>-51.51</v>
      </c>
      <c r="D600" s="39" t="s">
        <v>670</v>
      </c>
      <c r="E600" s="39" t="s">
        <v>151</v>
      </c>
    </row>
    <row r="601" customFormat="false" ht="15" hidden="false" customHeight="false" outlineLevel="0" collapsed="false">
      <c r="A601" s="38" t="str">
        <f aca="false">CONCATENATE(D601,"-",E601)</f>
        <v>BEQUIMAO-MA</v>
      </c>
      <c r="B601" s="38" t="n">
        <v>-2.44</v>
      </c>
      <c r="C601" s="38" t="n">
        <v>-44.78</v>
      </c>
      <c r="D601" s="38" t="s">
        <v>671</v>
      </c>
      <c r="E601" s="38" t="s">
        <v>100</v>
      </c>
    </row>
    <row r="602" customFormat="false" ht="15" hidden="false" customHeight="false" outlineLevel="0" collapsed="false">
      <c r="A602" s="38" t="str">
        <f aca="false">CONCATENATE(D602,"-",E602)</f>
        <v>BERILO-MG</v>
      </c>
      <c r="B602" s="39" t="n">
        <v>-16.95</v>
      </c>
      <c r="C602" s="39" t="n">
        <v>-42.46</v>
      </c>
      <c r="D602" s="39" t="s">
        <v>672</v>
      </c>
      <c r="E602" s="39" t="s">
        <v>77</v>
      </c>
    </row>
    <row r="603" customFormat="false" ht="15" hidden="false" customHeight="false" outlineLevel="0" collapsed="false">
      <c r="A603" s="38" t="str">
        <f aca="false">CONCATENATE(D603,"-",E603)</f>
        <v>BERIZAL-MG</v>
      </c>
      <c r="B603" s="38" t="n">
        <v>-15.61</v>
      </c>
      <c r="C603" s="38" t="n">
        <v>-41.74</v>
      </c>
      <c r="D603" s="38" t="s">
        <v>673</v>
      </c>
      <c r="E603" s="38" t="s">
        <v>77</v>
      </c>
    </row>
    <row r="604" customFormat="false" ht="15" hidden="false" customHeight="false" outlineLevel="0" collapsed="false">
      <c r="A604" s="38" t="str">
        <f aca="false">CONCATENATE(D604,"-",E604)</f>
        <v>BERNARDINO BATISTA-PB</v>
      </c>
      <c r="B604" s="39" t="n">
        <v>-6.45</v>
      </c>
      <c r="C604" s="39" t="n">
        <v>-38.55</v>
      </c>
      <c r="D604" s="39" t="s">
        <v>674</v>
      </c>
      <c r="E604" s="39" t="s">
        <v>138</v>
      </c>
    </row>
    <row r="605" customFormat="false" ht="15" hidden="false" customHeight="false" outlineLevel="0" collapsed="false">
      <c r="A605" s="38" t="str">
        <f aca="false">CONCATENATE(D605,"-",E605)</f>
        <v>BERNARDINO DE CAMPOS-SP</v>
      </c>
      <c r="B605" s="39" t="n">
        <v>-23.01</v>
      </c>
      <c r="C605" s="39" t="n">
        <v>-49.47</v>
      </c>
      <c r="D605" s="39" t="s">
        <v>675</v>
      </c>
      <c r="E605" s="39" t="s">
        <v>118</v>
      </c>
    </row>
    <row r="606" customFormat="false" ht="15" hidden="false" customHeight="false" outlineLevel="0" collapsed="false">
      <c r="A606" s="38" t="str">
        <f aca="false">CONCATENATE(D606,"-",E606)</f>
        <v>BERNARDO DO MEARIM-MA</v>
      </c>
      <c r="B606" s="39" t="n">
        <v>-4.58</v>
      </c>
      <c r="C606" s="39" t="n">
        <v>-44.76</v>
      </c>
      <c r="D606" s="39" t="s">
        <v>676</v>
      </c>
      <c r="E606" s="39" t="s">
        <v>100</v>
      </c>
    </row>
    <row r="607" customFormat="false" ht="15" hidden="false" customHeight="false" outlineLevel="0" collapsed="false">
      <c r="A607" s="38" t="str">
        <f aca="false">CONCATENATE(D607,"-",E607)</f>
        <v>BERNARDO SAYAO-TO</v>
      </c>
      <c r="B607" s="39" t="n">
        <v>-7.87</v>
      </c>
      <c r="C607" s="39" t="n">
        <v>-48.88</v>
      </c>
      <c r="D607" s="39" t="s">
        <v>677</v>
      </c>
      <c r="E607" s="39" t="s">
        <v>97</v>
      </c>
    </row>
    <row r="608" customFormat="false" ht="15" hidden="false" customHeight="false" outlineLevel="0" collapsed="false">
      <c r="A608" s="38" t="str">
        <f aca="false">CONCATENATE(D608,"-",E608)</f>
        <v>BERTIOGA-SP</v>
      </c>
      <c r="B608" s="38" t="n">
        <v>-23.85</v>
      </c>
      <c r="C608" s="38" t="n">
        <v>-46.13</v>
      </c>
      <c r="D608" s="38" t="s">
        <v>678</v>
      </c>
      <c r="E608" s="38" t="s">
        <v>118</v>
      </c>
    </row>
    <row r="609" customFormat="false" ht="15" hidden="false" customHeight="false" outlineLevel="0" collapsed="false">
      <c r="A609" s="38" t="str">
        <f aca="false">CONCATENATE(D609,"-",E609)</f>
        <v>BERTOLINIA-PI</v>
      </c>
      <c r="B609" s="39" t="n">
        <v>-7.64</v>
      </c>
      <c r="C609" s="39" t="n">
        <v>-43.95</v>
      </c>
      <c r="D609" s="39" t="s">
        <v>679</v>
      </c>
      <c r="E609" s="39" t="s">
        <v>108</v>
      </c>
    </row>
    <row r="610" customFormat="false" ht="15" hidden="false" customHeight="false" outlineLevel="0" collapsed="false">
      <c r="A610" s="38" t="str">
        <f aca="false">CONCATENATE(D610,"-",E610)</f>
        <v>BERTOPOLIS-MG</v>
      </c>
      <c r="B610" s="39" t="n">
        <v>-17.06</v>
      </c>
      <c r="C610" s="39" t="n">
        <v>-40.57</v>
      </c>
      <c r="D610" s="39" t="s">
        <v>680</v>
      </c>
      <c r="E610" s="39" t="s">
        <v>77</v>
      </c>
    </row>
    <row r="611" customFormat="false" ht="15" hidden="false" customHeight="false" outlineLevel="0" collapsed="false">
      <c r="A611" s="38" t="str">
        <f aca="false">CONCATENATE(D611,"-",E611)</f>
        <v>BERURI-AM</v>
      </c>
      <c r="B611" s="39" t="n">
        <v>-3.89</v>
      </c>
      <c r="C611" s="39" t="n">
        <v>-61.37</v>
      </c>
      <c r="D611" s="39" t="s">
        <v>681</v>
      </c>
      <c r="E611" s="39" t="s">
        <v>258</v>
      </c>
    </row>
    <row r="612" customFormat="false" ht="15" hidden="false" customHeight="false" outlineLevel="0" collapsed="false">
      <c r="A612" s="38" t="str">
        <f aca="false">CONCATENATE(D612,"-",E612)</f>
        <v>BETANIA DO PIAUI-PI</v>
      </c>
      <c r="B612" s="38" t="n">
        <v>-8.14</v>
      </c>
      <c r="C612" s="38" t="n">
        <v>-40.79</v>
      </c>
      <c r="D612" s="38" t="s">
        <v>682</v>
      </c>
      <c r="E612" s="38" t="s">
        <v>108</v>
      </c>
    </row>
    <row r="613" customFormat="false" ht="15" hidden="false" customHeight="false" outlineLevel="0" collapsed="false">
      <c r="A613" s="38" t="str">
        <f aca="false">CONCATENATE(D613,"-",E613)</f>
        <v>BETANIA-PE</v>
      </c>
      <c r="B613" s="38" t="n">
        <v>-8.27</v>
      </c>
      <c r="C613" s="38" t="n">
        <v>-38.03</v>
      </c>
      <c r="D613" s="38" t="s">
        <v>683</v>
      </c>
      <c r="E613" s="38" t="s">
        <v>95</v>
      </c>
    </row>
    <row r="614" customFormat="false" ht="15" hidden="false" customHeight="false" outlineLevel="0" collapsed="false">
      <c r="A614" s="38" t="str">
        <f aca="false">CONCATENATE(D614,"-",E614)</f>
        <v>BETIM-MG</v>
      </c>
      <c r="B614" s="38" t="n">
        <v>-19.96</v>
      </c>
      <c r="C614" s="38" t="n">
        <v>-44.19</v>
      </c>
      <c r="D614" s="38" t="s">
        <v>684</v>
      </c>
      <c r="E614" s="38" t="s">
        <v>77</v>
      </c>
    </row>
    <row r="615" customFormat="false" ht="15" hidden="false" customHeight="false" outlineLevel="0" collapsed="false">
      <c r="A615" s="38" t="str">
        <f aca="false">CONCATENATE(D615,"-",E615)</f>
        <v>BEZERROS-PE</v>
      </c>
      <c r="B615" s="39" t="n">
        <v>-8.23</v>
      </c>
      <c r="C615" s="39" t="n">
        <v>-35.79</v>
      </c>
      <c r="D615" s="39" t="s">
        <v>685</v>
      </c>
      <c r="E615" s="39" t="s">
        <v>95</v>
      </c>
    </row>
    <row r="616" customFormat="false" ht="15" hidden="false" customHeight="false" outlineLevel="0" collapsed="false">
      <c r="A616" s="38" t="str">
        <f aca="false">CONCATENATE(D616,"-",E616)</f>
        <v>BIAS FORTES-MG</v>
      </c>
      <c r="B616" s="39" t="n">
        <v>-21.6</v>
      </c>
      <c r="C616" s="39" t="n">
        <v>-43.75</v>
      </c>
      <c r="D616" s="39" t="s">
        <v>686</v>
      </c>
      <c r="E616" s="39" t="s">
        <v>77</v>
      </c>
    </row>
    <row r="617" customFormat="false" ht="15" hidden="false" customHeight="false" outlineLevel="0" collapsed="false">
      <c r="A617" s="38" t="str">
        <f aca="false">CONCATENATE(D617,"-",E617)</f>
        <v>BICAS-MG</v>
      </c>
      <c r="B617" s="38" t="n">
        <v>-21.72</v>
      </c>
      <c r="C617" s="38" t="n">
        <v>-43.05</v>
      </c>
      <c r="D617" s="38" t="s">
        <v>687</v>
      </c>
      <c r="E617" s="38" t="s">
        <v>77</v>
      </c>
    </row>
    <row r="618" customFormat="false" ht="15" hidden="false" customHeight="false" outlineLevel="0" collapsed="false">
      <c r="A618" s="38" t="str">
        <f aca="false">CONCATENATE(D618,"-",E618)</f>
        <v>BIGUACU-SC</v>
      </c>
      <c r="B618" s="38" t="n">
        <v>-27.49</v>
      </c>
      <c r="C618" s="38" t="n">
        <v>-48.65</v>
      </c>
      <c r="D618" s="38" t="s">
        <v>688</v>
      </c>
      <c r="E618" s="38" t="s">
        <v>90</v>
      </c>
    </row>
    <row r="619" customFormat="false" ht="15" hidden="false" customHeight="false" outlineLevel="0" collapsed="false">
      <c r="A619" s="38" t="str">
        <f aca="false">CONCATENATE(D619,"-",E619)</f>
        <v>BILAC-SP</v>
      </c>
      <c r="B619" s="39" t="n">
        <v>-21.4</v>
      </c>
      <c r="C619" s="39" t="n">
        <v>-50.47</v>
      </c>
      <c r="D619" s="39" t="s">
        <v>689</v>
      </c>
      <c r="E619" s="39" t="s">
        <v>118</v>
      </c>
    </row>
    <row r="620" customFormat="false" ht="15" hidden="false" customHeight="false" outlineLevel="0" collapsed="false">
      <c r="A620" s="38" t="str">
        <f aca="false">CONCATENATE(D620,"-",E620)</f>
        <v>BIQUINHAS-MG</v>
      </c>
      <c r="B620" s="39" t="n">
        <v>-18.78</v>
      </c>
      <c r="C620" s="39" t="n">
        <v>-45.5</v>
      </c>
      <c r="D620" s="39" t="s">
        <v>690</v>
      </c>
      <c r="E620" s="39" t="s">
        <v>77</v>
      </c>
    </row>
    <row r="621" customFormat="false" ht="15" hidden="false" customHeight="false" outlineLevel="0" collapsed="false">
      <c r="A621" s="38" t="str">
        <f aca="false">CONCATENATE(D621,"-",E621)</f>
        <v>BIRIGUI-SP</v>
      </c>
      <c r="B621" s="38" t="n">
        <v>-21.28</v>
      </c>
      <c r="C621" s="38" t="n">
        <v>-50.34</v>
      </c>
      <c r="D621" s="38" t="s">
        <v>691</v>
      </c>
      <c r="E621" s="38" t="s">
        <v>118</v>
      </c>
    </row>
    <row r="622" customFormat="false" ht="15" hidden="false" customHeight="false" outlineLevel="0" collapsed="false">
      <c r="A622" s="38" t="str">
        <f aca="false">CONCATENATE(D622,"-",E622)</f>
        <v>BIRITIBA-MIRIM-SP</v>
      </c>
      <c r="B622" s="39" t="n">
        <v>-23.57</v>
      </c>
      <c r="C622" s="39" t="n">
        <v>-46.03</v>
      </c>
      <c r="D622" s="39" t="s">
        <v>692</v>
      </c>
      <c r="E622" s="39" t="s">
        <v>118</v>
      </c>
    </row>
    <row r="623" customFormat="false" ht="15" hidden="false" customHeight="false" outlineLevel="0" collapsed="false">
      <c r="A623" s="38" t="str">
        <f aca="false">CONCATENATE(D623,"-",E623)</f>
        <v>BIRITINGA-BA</v>
      </c>
      <c r="B623" s="39" t="n">
        <v>-11.61</v>
      </c>
      <c r="C623" s="39" t="n">
        <v>-38.8</v>
      </c>
      <c r="D623" s="39" t="s">
        <v>693</v>
      </c>
      <c r="E623" s="39" t="s">
        <v>85</v>
      </c>
    </row>
    <row r="624" customFormat="false" ht="15" hidden="false" customHeight="false" outlineLevel="0" collapsed="false">
      <c r="A624" s="38" t="str">
        <f aca="false">CONCATENATE(D624,"-",E624)</f>
        <v>BITURUNA-PR</v>
      </c>
      <c r="B624" s="39" t="n">
        <v>-26.16</v>
      </c>
      <c r="C624" s="39" t="n">
        <v>-51.55</v>
      </c>
      <c r="D624" s="39" t="s">
        <v>694</v>
      </c>
      <c r="E624" s="39" t="s">
        <v>88</v>
      </c>
    </row>
    <row r="625" customFormat="false" ht="15" hidden="false" customHeight="false" outlineLevel="0" collapsed="false">
      <c r="A625" s="38" t="str">
        <f aca="false">CONCATENATE(D625,"-",E625)</f>
        <v>BLUMENAU-SC</v>
      </c>
      <c r="B625" s="39" t="n">
        <v>-26.91</v>
      </c>
      <c r="C625" s="39" t="n">
        <v>-49.06</v>
      </c>
      <c r="D625" s="39" t="s">
        <v>695</v>
      </c>
      <c r="E625" s="39" t="s">
        <v>90</v>
      </c>
    </row>
    <row r="626" customFormat="false" ht="15" hidden="false" customHeight="false" outlineLevel="0" collapsed="false">
      <c r="A626" s="38" t="str">
        <f aca="false">CONCATENATE(D626,"-",E626)</f>
        <v>BOA ESPERANCA DO IGUACU-PR</v>
      </c>
      <c r="B626" s="39" t="n">
        <v>-25.63</v>
      </c>
      <c r="C626" s="39" t="n">
        <v>-53.21</v>
      </c>
      <c r="D626" s="39" t="s">
        <v>696</v>
      </c>
      <c r="E626" s="39" t="s">
        <v>88</v>
      </c>
    </row>
    <row r="627" customFormat="false" ht="15" hidden="false" customHeight="false" outlineLevel="0" collapsed="false">
      <c r="A627" s="38" t="str">
        <f aca="false">CONCATENATE(D627,"-",E627)</f>
        <v>BOA ESPERANCA DO SUL-SP</v>
      </c>
      <c r="B627" s="38" t="n">
        <v>-21.99</v>
      </c>
      <c r="C627" s="38" t="n">
        <v>-48.39</v>
      </c>
      <c r="D627" s="38" t="s">
        <v>697</v>
      </c>
      <c r="E627" s="38" t="s">
        <v>118</v>
      </c>
    </row>
    <row r="628" customFormat="false" ht="15" hidden="false" customHeight="false" outlineLevel="0" collapsed="false">
      <c r="A628" s="38" t="str">
        <f aca="false">CONCATENATE(D628,"-",E628)</f>
        <v>BOA ESPERANCA-ES</v>
      </c>
      <c r="B628" s="39" t="n">
        <v>-18.54</v>
      </c>
      <c r="C628" s="39" t="n">
        <v>-40.29</v>
      </c>
      <c r="D628" s="39" t="s">
        <v>698</v>
      </c>
      <c r="E628" s="39" t="s">
        <v>126</v>
      </c>
    </row>
    <row r="629" customFormat="false" ht="15" hidden="false" customHeight="false" outlineLevel="0" collapsed="false">
      <c r="A629" s="38" t="str">
        <f aca="false">CONCATENATE(D629,"-",E629)</f>
        <v>BOA ESPERANCA-MG</v>
      </c>
      <c r="B629" s="38" t="n">
        <v>-21.09</v>
      </c>
      <c r="C629" s="38" t="n">
        <v>-45.56</v>
      </c>
      <c r="D629" s="38" t="s">
        <v>698</v>
      </c>
      <c r="E629" s="38" t="s">
        <v>77</v>
      </c>
    </row>
    <row r="630" customFormat="false" ht="15" hidden="false" customHeight="false" outlineLevel="0" collapsed="false">
      <c r="A630" s="38" t="str">
        <f aca="false">CONCATENATE(D630,"-",E630)</f>
        <v>BOA ESPERANCA-PR</v>
      </c>
      <c r="B630" s="38" t="n">
        <v>-24.24</v>
      </c>
      <c r="C630" s="38" t="n">
        <v>-52.78</v>
      </c>
      <c r="D630" s="38" t="s">
        <v>698</v>
      </c>
      <c r="E630" s="38" t="s">
        <v>88</v>
      </c>
    </row>
    <row r="631" customFormat="false" ht="15" hidden="false" customHeight="false" outlineLevel="0" collapsed="false">
      <c r="A631" s="38" t="str">
        <f aca="false">CONCATENATE(D631,"-",E631)</f>
        <v>BOA HORA-PI</v>
      </c>
      <c r="B631" s="39" t="n">
        <v>-4.41</v>
      </c>
      <c r="C631" s="39" t="n">
        <v>-42.08</v>
      </c>
      <c r="D631" s="39" t="s">
        <v>699</v>
      </c>
      <c r="E631" s="39" t="s">
        <v>108</v>
      </c>
    </row>
    <row r="632" customFormat="false" ht="15" hidden="false" customHeight="false" outlineLevel="0" collapsed="false">
      <c r="A632" s="38" t="str">
        <f aca="false">CONCATENATE(D632,"-",E632)</f>
        <v>BOA NOVA-BA</v>
      </c>
      <c r="B632" s="38" t="n">
        <v>-14.36</v>
      </c>
      <c r="C632" s="38" t="n">
        <v>-40.2</v>
      </c>
      <c r="D632" s="38" t="s">
        <v>700</v>
      </c>
      <c r="E632" s="38" t="s">
        <v>85</v>
      </c>
    </row>
    <row r="633" customFormat="false" ht="15" hidden="false" customHeight="false" outlineLevel="0" collapsed="false">
      <c r="A633" s="38" t="str">
        <f aca="false">CONCATENATE(D633,"-",E633)</f>
        <v>BOA VENTURA DE SAO ROQUE-PR</v>
      </c>
      <c r="B633" s="38" t="n">
        <v>-24.86</v>
      </c>
      <c r="C633" s="38" t="n">
        <v>-51.62</v>
      </c>
      <c r="D633" s="38" t="s">
        <v>701</v>
      </c>
      <c r="E633" s="38" t="s">
        <v>88</v>
      </c>
    </row>
    <row r="634" customFormat="false" ht="15" hidden="false" customHeight="false" outlineLevel="0" collapsed="false">
      <c r="A634" s="38" t="str">
        <f aca="false">CONCATENATE(D634,"-",E634)</f>
        <v>BOA VENTURA-PB</v>
      </c>
      <c r="B634" s="38" t="n">
        <v>-7.41</v>
      </c>
      <c r="C634" s="38" t="n">
        <v>-38.21</v>
      </c>
      <c r="D634" s="38" t="s">
        <v>702</v>
      </c>
      <c r="E634" s="38" t="s">
        <v>138</v>
      </c>
    </row>
    <row r="635" customFormat="false" ht="15" hidden="false" customHeight="false" outlineLevel="0" collapsed="false">
      <c r="A635" s="38" t="str">
        <f aca="false">CONCATENATE(D635,"-",E635)</f>
        <v>BOA VIAGEM-CE</v>
      </c>
      <c r="B635" s="39" t="n">
        <v>-5.12</v>
      </c>
      <c r="C635" s="39" t="n">
        <v>-39.73</v>
      </c>
      <c r="D635" s="39" t="s">
        <v>703</v>
      </c>
      <c r="E635" s="39" t="s">
        <v>83</v>
      </c>
    </row>
    <row r="636" customFormat="false" ht="15" hidden="false" customHeight="false" outlineLevel="0" collapsed="false">
      <c r="A636" s="38" t="str">
        <f aca="false">CONCATENATE(D636,"-",E636)</f>
        <v>BOA VISTA DA APARECIDA-PR</v>
      </c>
      <c r="B636" s="39" t="n">
        <v>-25.43</v>
      </c>
      <c r="C636" s="39" t="n">
        <v>-53.4</v>
      </c>
      <c r="D636" s="39" t="s">
        <v>704</v>
      </c>
      <c r="E636" s="39" t="s">
        <v>88</v>
      </c>
    </row>
    <row r="637" customFormat="false" ht="15" hidden="false" customHeight="false" outlineLevel="0" collapsed="false">
      <c r="A637" s="38" t="str">
        <f aca="false">CONCATENATE(D637,"-",E637)</f>
        <v>BOA VISTA DAS MISSOES-RS</v>
      </c>
      <c r="B637" s="38" t="n">
        <v>-27.66</v>
      </c>
      <c r="C637" s="38" t="n">
        <v>-53.31</v>
      </c>
      <c r="D637" s="38" t="s">
        <v>705</v>
      </c>
      <c r="E637" s="38" t="s">
        <v>151</v>
      </c>
    </row>
    <row r="638" customFormat="false" ht="15" hidden="false" customHeight="false" outlineLevel="0" collapsed="false">
      <c r="A638" s="38" t="str">
        <f aca="false">CONCATENATE(D638,"-",E638)</f>
        <v>BOA VISTA DO BURICA-RS</v>
      </c>
      <c r="B638" s="39" t="n">
        <v>-27.66</v>
      </c>
      <c r="C638" s="39" t="n">
        <v>-54.11</v>
      </c>
      <c r="D638" s="39" t="s">
        <v>706</v>
      </c>
      <c r="E638" s="39" t="s">
        <v>151</v>
      </c>
    </row>
    <row r="639" customFormat="false" ht="15" hidden="false" customHeight="false" outlineLevel="0" collapsed="false">
      <c r="A639" s="38" t="str">
        <f aca="false">CONCATENATE(D639,"-",E639)</f>
        <v>BOA VISTA DO GURUPI-MA</v>
      </c>
      <c r="B639" s="38" t="n">
        <v>-1.78</v>
      </c>
      <c r="C639" s="38" t="n">
        <v>-46.3</v>
      </c>
      <c r="D639" s="38" t="s">
        <v>707</v>
      </c>
      <c r="E639" s="38" t="s">
        <v>100</v>
      </c>
    </row>
    <row r="640" customFormat="false" ht="15" hidden="false" customHeight="false" outlineLevel="0" collapsed="false">
      <c r="A640" s="38" t="str">
        <f aca="false">CONCATENATE(D640,"-",E640)</f>
        <v>BOA VISTA DO RAMOS-AM</v>
      </c>
      <c r="B640" s="38" t="n">
        <v>-2.97</v>
      </c>
      <c r="C640" s="38" t="n">
        <v>-57.59</v>
      </c>
      <c r="D640" s="38" t="s">
        <v>708</v>
      </c>
      <c r="E640" s="38" t="s">
        <v>258</v>
      </c>
    </row>
    <row r="641" customFormat="false" ht="15" hidden="false" customHeight="false" outlineLevel="0" collapsed="false">
      <c r="A641" s="38" t="str">
        <f aca="false">CONCATENATE(D641,"-",E641)</f>
        <v>BOA VISTA DO SUL-RS</v>
      </c>
      <c r="B641" s="38" t="n">
        <v>-29.35</v>
      </c>
      <c r="C641" s="38" t="n">
        <v>-51.67</v>
      </c>
      <c r="D641" s="38" t="s">
        <v>709</v>
      </c>
      <c r="E641" s="38" t="s">
        <v>151</v>
      </c>
    </row>
    <row r="642" customFormat="false" ht="15" hidden="false" customHeight="false" outlineLevel="0" collapsed="false">
      <c r="A642" s="38" t="str">
        <f aca="false">CONCATENATE(D642,"-",E642)</f>
        <v>BOA VISTA DO TUPIM-BA</v>
      </c>
      <c r="B642" s="39" t="n">
        <v>-12.66</v>
      </c>
      <c r="C642" s="39" t="n">
        <v>-40.6</v>
      </c>
      <c r="D642" s="39" t="s">
        <v>710</v>
      </c>
      <c r="E642" s="39" t="s">
        <v>85</v>
      </c>
    </row>
    <row r="643" customFormat="false" ht="15" hidden="false" customHeight="false" outlineLevel="0" collapsed="false">
      <c r="A643" s="38" t="str">
        <f aca="false">CONCATENATE(D643,"-",E643)</f>
        <v>BOA VISTA-PB</v>
      </c>
      <c r="B643" s="39" t="n">
        <v>-7.25</v>
      </c>
      <c r="C643" s="39" t="n">
        <v>-36.24</v>
      </c>
      <c r="D643" s="39" t="s">
        <v>711</v>
      </c>
      <c r="E643" s="39" t="s">
        <v>138</v>
      </c>
    </row>
    <row r="644" customFormat="false" ht="15" hidden="false" customHeight="false" outlineLevel="0" collapsed="false">
      <c r="A644" s="38" t="str">
        <f aca="false">CONCATENATE(D644,"-",E644)</f>
        <v>BOA VISTA-RR</v>
      </c>
      <c r="B644" s="39" t="n">
        <v>2.82</v>
      </c>
      <c r="C644" s="39" t="n">
        <v>-60.67</v>
      </c>
      <c r="D644" s="39" t="s">
        <v>711</v>
      </c>
      <c r="E644" s="39" t="s">
        <v>233</v>
      </c>
    </row>
    <row r="645" customFormat="false" ht="15" hidden="false" customHeight="false" outlineLevel="0" collapsed="false">
      <c r="A645" s="38" t="str">
        <f aca="false">CONCATENATE(D645,"-",E645)</f>
        <v>BOCA DA MATA-AL</v>
      </c>
      <c r="B645" s="39" t="n">
        <v>-9.64</v>
      </c>
      <c r="C645" s="39" t="n">
        <v>-36.22</v>
      </c>
      <c r="D645" s="39" t="s">
        <v>712</v>
      </c>
      <c r="E645" s="39" t="s">
        <v>137</v>
      </c>
    </row>
    <row r="646" customFormat="false" ht="15" hidden="false" customHeight="false" outlineLevel="0" collapsed="false">
      <c r="A646" s="38" t="str">
        <f aca="false">CONCATENATE(D646,"-",E646)</f>
        <v>BOCA DO ACRE-AM</v>
      </c>
      <c r="B646" s="39" t="n">
        <v>-8.75</v>
      </c>
      <c r="C646" s="39" t="n">
        <v>-67.39</v>
      </c>
      <c r="D646" s="39" t="s">
        <v>713</v>
      </c>
      <c r="E646" s="39" t="s">
        <v>258</v>
      </c>
    </row>
    <row r="647" customFormat="false" ht="15" hidden="false" customHeight="false" outlineLevel="0" collapsed="false">
      <c r="A647" s="38" t="str">
        <f aca="false">CONCATENATE(D647,"-",E647)</f>
        <v>BOCAINA DE MINAS-MG</v>
      </c>
      <c r="B647" s="39" t="n">
        <v>-22.16</v>
      </c>
      <c r="C647" s="39" t="n">
        <v>-44.39</v>
      </c>
      <c r="D647" s="39" t="s">
        <v>714</v>
      </c>
      <c r="E647" s="39" t="s">
        <v>77</v>
      </c>
    </row>
    <row r="648" customFormat="false" ht="15" hidden="false" customHeight="false" outlineLevel="0" collapsed="false">
      <c r="A648" s="38" t="str">
        <f aca="false">CONCATENATE(D648,"-",E648)</f>
        <v>BOCAINA DO SUL-SC</v>
      </c>
      <c r="B648" s="38" t="n">
        <v>-27.74</v>
      </c>
      <c r="C648" s="38" t="n">
        <v>-49.94</v>
      </c>
      <c r="D648" s="38" t="s">
        <v>715</v>
      </c>
      <c r="E648" s="38" t="s">
        <v>90</v>
      </c>
    </row>
    <row r="649" customFormat="false" ht="15" hidden="false" customHeight="false" outlineLevel="0" collapsed="false">
      <c r="A649" s="38" t="str">
        <f aca="false">CONCATENATE(D649,"-",E649)</f>
        <v>BOCAINA-PI</v>
      </c>
      <c r="B649" s="38" t="n">
        <v>-6.94</v>
      </c>
      <c r="C649" s="38" t="n">
        <v>-41.32</v>
      </c>
      <c r="D649" s="38" t="s">
        <v>716</v>
      </c>
      <c r="E649" s="38" t="s">
        <v>108</v>
      </c>
    </row>
    <row r="650" customFormat="false" ht="15" hidden="false" customHeight="false" outlineLevel="0" collapsed="false">
      <c r="A650" s="38" t="str">
        <f aca="false">CONCATENATE(D650,"-",E650)</f>
        <v>BOCAINA-SP</v>
      </c>
      <c r="B650" s="39" t="n">
        <v>-22.13</v>
      </c>
      <c r="C650" s="39" t="n">
        <v>-48.51</v>
      </c>
      <c r="D650" s="39" t="s">
        <v>716</v>
      </c>
      <c r="E650" s="39" t="s">
        <v>118</v>
      </c>
    </row>
    <row r="651" customFormat="false" ht="15" hidden="false" customHeight="false" outlineLevel="0" collapsed="false">
      <c r="A651" s="38" t="str">
        <f aca="false">CONCATENATE(D651,"-",E651)</f>
        <v>BOCAIUVA DO SUL-PR</v>
      </c>
      <c r="B651" s="38" t="n">
        <v>-25.2</v>
      </c>
      <c r="C651" s="38" t="n">
        <v>-49.11</v>
      </c>
      <c r="D651" s="38" t="s">
        <v>717</v>
      </c>
      <c r="E651" s="38" t="s">
        <v>88</v>
      </c>
    </row>
    <row r="652" customFormat="false" ht="15" hidden="false" customHeight="false" outlineLevel="0" collapsed="false">
      <c r="A652" s="38" t="str">
        <f aca="false">CONCATENATE(D652,"-",E652)</f>
        <v>BOCAIUVA-MG</v>
      </c>
      <c r="B652" s="38" t="n">
        <v>-17.1</v>
      </c>
      <c r="C652" s="38" t="n">
        <v>-43.81</v>
      </c>
      <c r="D652" s="38" t="s">
        <v>718</v>
      </c>
      <c r="E652" s="38" t="s">
        <v>77</v>
      </c>
    </row>
    <row r="653" customFormat="false" ht="15" hidden="false" customHeight="false" outlineLevel="0" collapsed="false">
      <c r="A653" s="38" t="str">
        <f aca="false">CONCATENATE(D653,"-",E653)</f>
        <v>BODOCO-PE</v>
      </c>
      <c r="B653" s="38" t="n">
        <v>-7.77</v>
      </c>
      <c r="C653" s="38" t="n">
        <v>-39.94</v>
      </c>
      <c r="D653" s="38" t="s">
        <v>719</v>
      </c>
      <c r="E653" s="38" t="s">
        <v>95</v>
      </c>
    </row>
    <row r="654" customFormat="false" ht="15" hidden="false" customHeight="false" outlineLevel="0" collapsed="false">
      <c r="A654" s="38" t="str">
        <f aca="false">CONCATENATE(D654,"-",E654)</f>
        <v>BODOQUENA-MS</v>
      </c>
      <c r="B654" s="38" t="n">
        <v>-20.53</v>
      </c>
      <c r="C654" s="38" t="n">
        <v>-56.71</v>
      </c>
      <c r="D654" s="38" t="s">
        <v>720</v>
      </c>
      <c r="E654" s="38" t="s">
        <v>140</v>
      </c>
    </row>
    <row r="655" customFormat="false" ht="15" hidden="false" customHeight="false" outlineLevel="0" collapsed="false">
      <c r="A655" s="38" t="str">
        <f aca="false">CONCATENATE(D655,"-",E655)</f>
        <v>BODO-RN</v>
      </c>
      <c r="B655" s="38" t="n">
        <v>-5.98</v>
      </c>
      <c r="C655" s="38" t="n">
        <v>-36.41</v>
      </c>
      <c r="D655" s="38" t="s">
        <v>721</v>
      </c>
      <c r="E655" s="38" t="s">
        <v>106</v>
      </c>
    </row>
    <row r="656" customFormat="false" ht="15" hidden="false" customHeight="false" outlineLevel="0" collapsed="false">
      <c r="A656" s="38" t="str">
        <f aca="false">CONCATENATE(D656,"-",E656)</f>
        <v>BOFETE-SP</v>
      </c>
      <c r="B656" s="38" t="n">
        <v>-23.1</v>
      </c>
      <c r="C656" s="38" t="n">
        <v>-48.25</v>
      </c>
      <c r="D656" s="38" t="s">
        <v>722</v>
      </c>
      <c r="E656" s="38" t="s">
        <v>118</v>
      </c>
    </row>
    <row r="657" customFormat="false" ht="15" hidden="false" customHeight="false" outlineLevel="0" collapsed="false">
      <c r="A657" s="38" t="str">
        <f aca="false">CONCATENATE(D657,"-",E657)</f>
        <v>BOITUVA-SP</v>
      </c>
      <c r="B657" s="39" t="n">
        <v>-23.28</v>
      </c>
      <c r="C657" s="39" t="n">
        <v>-47.67</v>
      </c>
      <c r="D657" s="39" t="s">
        <v>723</v>
      </c>
      <c r="E657" s="39" t="s">
        <v>118</v>
      </c>
    </row>
    <row r="658" customFormat="false" ht="15" hidden="false" customHeight="false" outlineLevel="0" collapsed="false">
      <c r="A658" s="38" t="str">
        <f aca="false">CONCATENATE(D658,"-",E658)</f>
        <v>BOM CONSELHO-PE</v>
      </c>
      <c r="B658" s="39" t="n">
        <v>-9.17</v>
      </c>
      <c r="C658" s="39" t="n">
        <v>-36.68</v>
      </c>
      <c r="D658" s="39" t="s">
        <v>724</v>
      </c>
      <c r="E658" s="39" t="s">
        <v>95</v>
      </c>
    </row>
    <row r="659" customFormat="false" ht="15" hidden="false" customHeight="false" outlineLevel="0" collapsed="false">
      <c r="A659" s="38" t="str">
        <f aca="false">CONCATENATE(D659,"-",E659)</f>
        <v>BOM DESPACHO-MG</v>
      </c>
      <c r="B659" s="39" t="n">
        <v>-19.73</v>
      </c>
      <c r="C659" s="39" t="n">
        <v>-45.25</v>
      </c>
      <c r="D659" s="39" t="s">
        <v>725</v>
      </c>
      <c r="E659" s="39" t="s">
        <v>77</v>
      </c>
    </row>
    <row r="660" customFormat="false" ht="15" hidden="false" customHeight="false" outlineLevel="0" collapsed="false">
      <c r="A660" s="38" t="str">
        <f aca="false">CONCATENATE(D660,"-",E660)</f>
        <v>BOM JARDIM DA SERRA-SC</v>
      </c>
      <c r="B660" s="39" t="n">
        <v>-28.33</v>
      </c>
      <c r="C660" s="39" t="n">
        <v>-49.62</v>
      </c>
      <c r="D660" s="39" t="s">
        <v>726</v>
      </c>
      <c r="E660" s="39" t="s">
        <v>90</v>
      </c>
    </row>
    <row r="661" customFormat="false" ht="15" hidden="false" customHeight="false" outlineLevel="0" collapsed="false">
      <c r="A661" s="38" t="str">
        <f aca="false">CONCATENATE(D661,"-",E661)</f>
        <v>BOM JARDIM DE GOIAS-GO</v>
      </c>
      <c r="B661" s="38" t="n">
        <v>-16.21</v>
      </c>
      <c r="C661" s="38" t="n">
        <v>-52.17</v>
      </c>
      <c r="D661" s="38" t="s">
        <v>727</v>
      </c>
      <c r="E661" s="38" t="s">
        <v>75</v>
      </c>
    </row>
    <row r="662" customFormat="false" ht="15" hidden="false" customHeight="false" outlineLevel="0" collapsed="false">
      <c r="A662" s="38" t="str">
        <f aca="false">CONCATENATE(D662,"-",E662)</f>
        <v>BOM JARDIM DE MINAS-MG</v>
      </c>
      <c r="B662" s="38" t="n">
        <v>-21.94</v>
      </c>
      <c r="C662" s="38" t="n">
        <v>-44.19</v>
      </c>
      <c r="D662" s="38" t="s">
        <v>728</v>
      </c>
      <c r="E662" s="38" t="s">
        <v>77</v>
      </c>
    </row>
    <row r="663" customFormat="false" ht="15" hidden="false" customHeight="false" outlineLevel="0" collapsed="false">
      <c r="A663" s="38" t="str">
        <f aca="false">CONCATENATE(D663,"-",E663)</f>
        <v>BOM JARDIM-MA</v>
      </c>
      <c r="B663" s="39" t="n">
        <v>-3.56</v>
      </c>
      <c r="C663" s="39" t="n">
        <v>-45.99</v>
      </c>
      <c r="D663" s="39" t="s">
        <v>729</v>
      </c>
      <c r="E663" s="39" t="s">
        <v>100</v>
      </c>
    </row>
    <row r="664" customFormat="false" ht="15" hidden="false" customHeight="false" outlineLevel="0" collapsed="false">
      <c r="A664" s="38" t="str">
        <f aca="false">CONCATENATE(D664,"-",E664)</f>
        <v>BOM JARDIM-PE</v>
      </c>
      <c r="B664" s="38" t="n">
        <v>-7.79</v>
      </c>
      <c r="C664" s="38" t="n">
        <v>-35.58</v>
      </c>
      <c r="D664" s="38" t="s">
        <v>729</v>
      </c>
      <c r="E664" s="38" t="s">
        <v>95</v>
      </c>
    </row>
    <row r="665" customFormat="false" ht="15" hidden="false" customHeight="false" outlineLevel="0" collapsed="false">
      <c r="A665" s="38" t="str">
        <f aca="false">CONCATENATE(D665,"-",E665)</f>
        <v>BOM JARDIM-RJ</v>
      </c>
      <c r="B665" s="39" t="n">
        <v>-22.15</v>
      </c>
      <c r="C665" s="39" t="n">
        <v>-42.41</v>
      </c>
      <c r="D665" s="39" t="s">
        <v>729</v>
      </c>
      <c r="E665" s="39" t="s">
        <v>330</v>
      </c>
    </row>
    <row r="666" customFormat="false" ht="15" hidden="false" customHeight="false" outlineLevel="0" collapsed="false">
      <c r="A666" s="38" t="str">
        <f aca="false">CONCATENATE(D666,"-",E666)</f>
        <v>BOM JESUS DA LAPA-BA</v>
      </c>
      <c r="B666" s="38" t="n">
        <v>-13.25</v>
      </c>
      <c r="C666" s="38" t="n">
        <v>-43.41</v>
      </c>
      <c r="D666" s="38" t="s">
        <v>730</v>
      </c>
      <c r="E666" s="38" t="s">
        <v>85</v>
      </c>
    </row>
    <row r="667" customFormat="false" ht="15" hidden="false" customHeight="false" outlineLevel="0" collapsed="false">
      <c r="A667" s="38" t="str">
        <f aca="false">CONCATENATE(D667,"-",E667)</f>
        <v>BOM JESUS DA PENHA-MG</v>
      </c>
      <c r="B667" s="39" t="n">
        <v>-21.01</v>
      </c>
      <c r="C667" s="39" t="n">
        <v>-46.52</v>
      </c>
      <c r="D667" s="39" t="s">
        <v>731</v>
      </c>
      <c r="E667" s="39" t="s">
        <v>77</v>
      </c>
    </row>
    <row r="668" customFormat="false" ht="15" hidden="false" customHeight="false" outlineLevel="0" collapsed="false">
      <c r="A668" s="38" t="str">
        <f aca="false">CONCATENATE(D668,"-",E668)</f>
        <v>BOM JESUS DA SERRA-BA</v>
      </c>
      <c r="B668" s="39" t="n">
        <v>-14.37</v>
      </c>
      <c r="C668" s="39" t="n">
        <v>-40.5</v>
      </c>
      <c r="D668" s="39" t="s">
        <v>732</v>
      </c>
      <c r="E668" s="39" t="s">
        <v>85</v>
      </c>
    </row>
    <row r="669" customFormat="false" ht="15" hidden="false" customHeight="false" outlineLevel="0" collapsed="false">
      <c r="A669" s="38" t="str">
        <f aca="false">CONCATENATE(D669,"-",E669)</f>
        <v>BOM JESUS DAS SELVAS-MA</v>
      </c>
      <c r="B669" s="38" t="n">
        <v>-4.42</v>
      </c>
      <c r="C669" s="38" t="n">
        <v>-46.76</v>
      </c>
      <c r="D669" s="38" t="s">
        <v>733</v>
      </c>
      <c r="E669" s="38" t="s">
        <v>100</v>
      </c>
    </row>
    <row r="670" customFormat="false" ht="15" hidden="false" customHeight="false" outlineLevel="0" collapsed="false">
      <c r="A670" s="38" t="str">
        <f aca="false">CONCATENATE(D670,"-",E670)</f>
        <v>BOM JESUS DE GOIAS-GO</v>
      </c>
      <c r="B670" s="39" t="n">
        <v>-18.21</v>
      </c>
      <c r="C670" s="39" t="n">
        <v>-49.74</v>
      </c>
      <c r="D670" s="39" t="s">
        <v>734</v>
      </c>
      <c r="E670" s="39" t="s">
        <v>75</v>
      </c>
    </row>
    <row r="671" customFormat="false" ht="15" hidden="false" customHeight="false" outlineLevel="0" collapsed="false">
      <c r="A671" s="38" t="str">
        <f aca="false">CONCATENATE(D671,"-",E671)</f>
        <v>BOM JESUS DO AMPARO-MG</v>
      </c>
      <c r="B671" s="38" t="n">
        <v>-19.7</v>
      </c>
      <c r="C671" s="38" t="n">
        <v>-43.47</v>
      </c>
      <c r="D671" s="38" t="s">
        <v>735</v>
      </c>
      <c r="E671" s="38" t="s">
        <v>77</v>
      </c>
    </row>
    <row r="672" customFormat="false" ht="15" hidden="false" customHeight="false" outlineLevel="0" collapsed="false">
      <c r="A672" s="38" t="str">
        <f aca="false">CONCATENATE(D672,"-",E672)</f>
        <v>BOM JESUS DO GALHO-MG</v>
      </c>
      <c r="B672" s="39" t="n">
        <v>-19.82</v>
      </c>
      <c r="C672" s="39" t="n">
        <v>-42.31</v>
      </c>
      <c r="D672" s="39" t="s">
        <v>736</v>
      </c>
      <c r="E672" s="39" t="s">
        <v>77</v>
      </c>
    </row>
    <row r="673" customFormat="false" ht="15" hidden="false" customHeight="false" outlineLevel="0" collapsed="false">
      <c r="A673" s="38" t="str">
        <f aca="false">CONCATENATE(D673,"-",E673)</f>
        <v>BOM JESUS DO ITABAPOANA-RJ</v>
      </c>
      <c r="B673" s="38" t="n">
        <v>-21.13</v>
      </c>
      <c r="C673" s="38" t="n">
        <v>-41.68</v>
      </c>
      <c r="D673" s="38" t="s">
        <v>737</v>
      </c>
      <c r="E673" s="38" t="s">
        <v>330</v>
      </c>
    </row>
    <row r="674" customFormat="false" ht="15" hidden="false" customHeight="false" outlineLevel="0" collapsed="false">
      <c r="A674" s="38" t="str">
        <f aca="false">CONCATENATE(D674,"-",E674)</f>
        <v>BOM JESUS DO NORTE-ES</v>
      </c>
      <c r="B674" s="38" t="n">
        <v>-21.11</v>
      </c>
      <c r="C674" s="38" t="n">
        <v>-41.67</v>
      </c>
      <c r="D674" s="38" t="s">
        <v>738</v>
      </c>
      <c r="E674" s="38" t="s">
        <v>126</v>
      </c>
    </row>
    <row r="675" customFormat="false" ht="15" hidden="false" customHeight="false" outlineLevel="0" collapsed="false">
      <c r="A675" s="38" t="str">
        <f aca="false">CONCATENATE(D675,"-",E675)</f>
        <v>BOM JESUS DO OESTE-SC</v>
      </c>
      <c r="B675" s="39" t="n">
        <v>-26.69</v>
      </c>
      <c r="C675" s="39" t="n">
        <v>-53.09</v>
      </c>
      <c r="D675" s="39" t="s">
        <v>739</v>
      </c>
      <c r="E675" s="39" t="s">
        <v>90</v>
      </c>
    </row>
    <row r="676" customFormat="false" ht="15" hidden="false" customHeight="false" outlineLevel="0" collapsed="false">
      <c r="A676" s="38" t="str">
        <f aca="false">CONCATENATE(D676,"-",E676)</f>
        <v>BOM JESUS DO SUL-PR</v>
      </c>
      <c r="B676" s="39" t="n">
        <v>-26.19</v>
      </c>
      <c r="C676" s="39" t="n">
        <v>-53.59</v>
      </c>
      <c r="D676" s="39" t="s">
        <v>740</v>
      </c>
      <c r="E676" s="39" t="s">
        <v>88</v>
      </c>
    </row>
    <row r="677" customFormat="false" ht="15" hidden="false" customHeight="false" outlineLevel="0" collapsed="false">
      <c r="A677" s="38" t="str">
        <f aca="false">CONCATENATE(D677,"-",E677)</f>
        <v>BOM JESUS DO TOCANTINS-PA</v>
      </c>
      <c r="B677" s="38" t="n">
        <v>-5.05</v>
      </c>
      <c r="C677" s="38" t="n">
        <v>-48.6</v>
      </c>
      <c r="D677" s="38" t="s">
        <v>741</v>
      </c>
      <c r="E677" s="38" t="s">
        <v>81</v>
      </c>
    </row>
    <row r="678" customFormat="false" ht="15" hidden="false" customHeight="false" outlineLevel="0" collapsed="false">
      <c r="A678" s="38" t="str">
        <f aca="false">CONCATENATE(D678,"-",E678)</f>
        <v>BOM JESUS DO TOCANTINS-TO</v>
      </c>
      <c r="B678" s="38" t="n">
        <v>-8.96</v>
      </c>
      <c r="C678" s="38" t="n">
        <v>-48.16</v>
      </c>
      <c r="D678" s="38" t="s">
        <v>741</v>
      </c>
      <c r="E678" s="38" t="s">
        <v>97</v>
      </c>
    </row>
    <row r="679" customFormat="false" ht="15" hidden="false" customHeight="false" outlineLevel="0" collapsed="false">
      <c r="A679" s="38" t="str">
        <f aca="false">CONCATENATE(D679,"-",E679)</f>
        <v>BOM JESUS DOS PERDOES-SP</v>
      </c>
      <c r="B679" s="38" t="n">
        <v>-23.13</v>
      </c>
      <c r="C679" s="38" t="n">
        <v>-46.46</v>
      </c>
      <c r="D679" s="38" t="s">
        <v>742</v>
      </c>
      <c r="E679" s="38" t="s">
        <v>118</v>
      </c>
    </row>
    <row r="680" customFormat="false" ht="15" hidden="false" customHeight="false" outlineLevel="0" collapsed="false">
      <c r="A680" s="38" t="str">
        <f aca="false">CONCATENATE(D680,"-",E680)</f>
        <v>BOM JESUS-PB</v>
      </c>
      <c r="B680" s="38" t="n">
        <v>-6.81</v>
      </c>
      <c r="C680" s="38" t="n">
        <v>-38.65</v>
      </c>
      <c r="D680" s="38" t="s">
        <v>743</v>
      </c>
      <c r="E680" s="38" t="s">
        <v>138</v>
      </c>
    </row>
    <row r="681" customFormat="false" ht="15" hidden="false" customHeight="false" outlineLevel="0" collapsed="false">
      <c r="A681" s="38" t="str">
        <f aca="false">CONCATENATE(D681,"-",E681)</f>
        <v>BOM JESUS-PI</v>
      </c>
      <c r="B681" s="39" t="n">
        <v>-9.07</v>
      </c>
      <c r="C681" s="39" t="n">
        <v>-44.35</v>
      </c>
      <c r="D681" s="39" t="s">
        <v>743</v>
      </c>
      <c r="E681" s="39" t="s">
        <v>108</v>
      </c>
    </row>
    <row r="682" customFormat="false" ht="15" hidden="false" customHeight="false" outlineLevel="0" collapsed="false">
      <c r="A682" s="38" t="str">
        <f aca="false">CONCATENATE(D682,"-",E682)</f>
        <v>BOM JESUS-RN</v>
      </c>
      <c r="B682" s="39" t="n">
        <v>-5.98</v>
      </c>
      <c r="C682" s="39" t="n">
        <v>-35.58</v>
      </c>
      <c r="D682" s="39" t="s">
        <v>743</v>
      </c>
      <c r="E682" s="39" t="s">
        <v>106</v>
      </c>
    </row>
    <row r="683" customFormat="false" ht="15" hidden="false" customHeight="false" outlineLevel="0" collapsed="false">
      <c r="A683" s="38" t="str">
        <f aca="false">CONCATENATE(D683,"-",E683)</f>
        <v>BOM JESUS-RS</v>
      </c>
      <c r="B683" s="39" t="n">
        <v>-28.66</v>
      </c>
      <c r="C683" s="39" t="n">
        <v>-50.41</v>
      </c>
      <c r="D683" s="39" t="s">
        <v>743</v>
      </c>
      <c r="E683" s="39" t="s">
        <v>151</v>
      </c>
    </row>
    <row r="684" customFormat="false" ht="15" hidden="false" customHeight="false" outlineLevel="0" collapsed="false">
      <c r="A684" s="38" t="str">
        <f aca="false">CONCATENATE(D684,"-",E684)</f>
        <v>BOM JESUS-SC</v>
      </c>
      <c r="B684" s="38" t="n">
        <v>-26.73</v>
      </c>
      <c r="C684" s="38" t="n">
        <v>-52.39</v>
      </c>
      <c r="D684" s="38" t="s">
        <v>743</v>
      </c>
      <c r="E684" s="38" t="s">
        <v>90</v>
      </c>
    </row>
    <row r="685" customFormat="false" ht="15" hidden="false" customHeight="false" outlineLevel="0" collapsed="false">
      <c r="A685" s="38" t="str">
        <f aca="false">CONCATENATE(D685,"-",E685)</f>
        <v>BOM LUGAR-MA</v>
      </c>
      <c r="B685" s="39" t="n">
        <v>-4.22</v>
      </c>
      <c r="C685" s="39" t="n">
        <v>-45.03</v>
      </c>
      <c r="D685" s="39" t="s">
        <v>744</v>
      </c>
      <c r="E685" s="39" t="s">
        <v>100</v>
      </c>
    </row>
    <row r="686" customFormat="false" ht="15" hidden="false" customHeight="false" outlineLevel="0" collapsed="false">
      <c r="A686" s="38" t="str">
        <f aca="false">CONCATENATE(D686,"-",E686)</f>
        <v>BOM PRINCIPIO DO PIAUI-PI</v>
      </c>
      <c r="B686" s="38" t="n">
        <v>-3.19</v>
      </c>
      <c r="C686" s="38" t="n">
        <v>-41.64</v>
      </c>
      <c r="D686" s="38" t="s">
        <v>745</v>
      </c>
      <c r="E686" s="38" t="s">
        <v>108</v>
      </c>
    </row>
    <row r="687" customFormat="false" ht="15" hidden="false" customHeight="false" outlineLevel="0" collapsed="false">
      <c r="A687" s="38" t="str">
        <f aca="false">CONCATENATE(D687,"-",E687)</f>
        <v>BOM PRINCIPIO-RS</v>
      </c>
      <c r="B687" s="38" t="n">
        <v>-29.48</v>
      </c>
      <c r="C687" s="38" t="n">
        <v>-51.35</v>
      </c>
      <c r="D687" s="38" t="s">
        <v>746</v>
      </c>
      <c r="E687" s="38" t="s">
        <v>151</v>
      </c>
    </row>
    <row r="688" customFormat="false" ht="15" hidden="false" customHeight="false" outlineLevel="0" collapsed="false">
      <c r="A688" s="38" t="str">
        <f aca="false">CONCATENATE(D688,"-",E688)</f>
        <v>BOM PROGRESSO-RS</v>
      </c>
      <c r="B688" s="39" t="n">
        <v>-27.54</v>
      </c>
      <c r="C688" s="39" t="n">
        <v>-53.86</v>
      </c>
      <c r="D688" s="39" t="s">
        <v>747</v>
      </c>
      <c r="E688" s="39" t="s">
        <v>151</v>
      </c>
    </row>
    <row r="689" customFormat="false" ht="15" hidden="false" customHeight="false" outlineLevel="0" collapsed="false">
      <c r="A689" s="38" t="str">
        <f aca="false">CONCATENATE(D689,"-",E689)</f>
        <v>BOM REPOUSO-MG</v>
      </c>
      <c r="B689" s="38" t="n">
        <v>-22.47</v>
      </c>
      <c r="C689" s="38" t="n">
        <v>-46.14</v>
      </c>
      <c r="D689" s="38" t="s">
        <v>748</v>
      </c>
      <c r="E689" s="38" t="s">
        <v>77</v>
      </c>
    </row>
    <row r="690" customFormat="false" ht="15" hidden="false" customHeight="false" outlineLevel="0" collapsed="false">
      <c r="A690" s="38" t="str">
        <f aca="false">CONCATENATE(D690,"-",E690)</f>
        <v>BOM RETIRO DO SUL-RS</v>
      </c>
      <c r="B690" s="38" t="n">
        <v>-29.6</v>
      </c>
      <c r="C690" s="38" t="n">
        <v>-51.94</v>
      </c>
      <c r="D690" s="38" t="s">
        <v>749</v>
      </c>
      <c r="E690" s="38" t="s">
        <v>151</v>
      </c>
    </row>
    <row r="691" customFormat="false" ht="15" hidden="false" customHeight="false" outlineLevel="0" collapsed="false">
      <c r="A691" s="38" t="str">
        <f aca="false">CONCATENATE(D691,"-",E691)</f>
        <v>BOM RETIRO-SC</v>
      </c>
      <c r="B691" s="38" t="n">
        <v>-27.79</v>
      </c>
      <c r="C691" s="38" t="n">
        <v>-49.48</v>
      </c>
      <c r="D691" s="38" t="s">
        <v>750</v>
      </c>
      <c r="E691" s="38" t="s">
        <v>90</v>
      </c>
    </row>
    <row r="692" customFormat="false" ht="15" hidden="false" customHeight="false" outlineLevel="0" collapsed="false">
      <c r="A692" s="38" t="str">
        <f aca="false">CONCATENATE(D692,"-",E692)</f>
        <v>BOM SUCESSO DE ITARARE-SP</v>
      </c>
      <c r="B692" s="39" t="n">
        <v>-24.31</v>
      </c>
      <c r="C692" s="39" t="n">
        <v>-49.14</v>
      </c>
      <c r="D692" s="39" t="s">
        <v>751</v>
      </c>
      <c r="E692" s="39" t="s">
        <v>118</v>
      </c>
    </row>
    <row r="693" customFormat="false" ht="15" hidden="false" customHeight="false" outlineLevel="0" collapsed="false">
      <c r="A693" s="38" t="str">
        <f aca="false">CONCATENATE(D693,"-",E693)</f>
        <v>BOM SUCESSO DO SUL-PR</v>
      </c>
      <c r="B693" s="39" t="n">
        <v>-26.07</v>
      </c>
      <c r="C693" s="39" t="n">
        <v>-52.83</v>
      </c>
      <c r="D693" s="39" t="s">
        <v>752</v>
      </c>
      <c r="E693" s="39" t="s">
        <v>88</v>
      </c>
    </row>
    <row r="694" customFormat="false" ht="15" hidden="false" customHeight="false" outlineLevel="0" collapsed="false">
      <c r="A694" s="38" t="str">
        <f aca="false">CONCATENATE(D694,"-",E694)</f>
        <v>BOM SUCESSO-MG</v>
      </c>
      <c r="B694" s="39" t="n">
        <v>-21.03</v>
      </c>
      <c r="C694" s="39" t="n">
        <v>-44.75</v>
      </c>
      <c r="D694" s="39" t="s">
        <v>753</v>
      </c>
      <c r="E694" s="39" t="s">
        <v>77</v>
      </c>
    </row>
    <row r="695" customFormat="false" ht="15" hidden="false" customHeight="false" outlineLevel="0" collapsed="false">
      <c r="A695" s="38" t="str">
        <f aca="false">CONCATENATE(D695,"-",E695)</f>
        <v>BOM SUCESSO-PB</v>
      </c>
      <c r="B695" s="39" t="n">
        <v>-6.44</v>
      </c>
      <c r="C695" s="39" t="n">
        <v>-37.92</v>
      </c>
      <c r="D695" s="39" t="s">
        <v>753</v>
      </c>
      <c r="E695" s="39" t="s">
        <v>138</v>
      </c>
    </row>
    <row r="696" customFormat="false" ht="15" hidden="false" customHeight="false" outlineLevel="0" collapsed="false">
      <c r="A696" s="38" t="str">
        <f aca="false">CONCATENATE(D696,"-",E696)</f>
        <v>BOM SUCESSO-PR</v>
      </c>
      <c r="B696" s="38" t="n">
        <v>-23.71</v>
      </c>
      <c r="C696" s="38" t="n">
        <v>-51.76</v>
      </c>
      <c r="D696" s="38" t="s">
        <v>753</v>
      </c>
      <c r="E696" s="38" t="s">
        <v>88</v>
      </c>
    </row>
    <row r="697" customFormat="false" ht="15" hidden="false" customHeight="false" outlineLevel="0" collapsed="false">
      <c r="A697" s="38" t="str">
        <f aca="false">CONCATENATE(D697,"-",E697)</f>
        <v>BOMBINHAS-SC</v>
      </c>
      <c r="B697" s="39" t="n">
        <v>-27.13</v>
      </c>
      <c r="C697" s="39" t="n">
        <v>-48.51</v>
      </c>
      <c r="D697" s="39" t="s">
        <v>754</v>
      </c>
      <c r="E697" s="39" t="s">
        <v>90</v>
      </c>
    </row>
    <row r="698" customFormat="false" ht="15" hidden="false" customHeight="false" outlineLevel="0" collapsed="false">
      <c r="A698" s="38" t="str">
        <f aca="false">CONCATENATE(D698,"-",E698)</f>
        <v>BONFIM DO PIAUI-PI</v>
      </c>
      <c r="B698" s="39" t="n">
        <v>-9.16</v>
      </c>
      <c r="C698" s="39" t="n">
        <v>-42.87</v>
      </c>
      <c r="D698" s="39" t="s">
        <v>755</v>
      </c>
      <c r="E698" s="39" t="s">
        <v>108</v>
      </c>
    </row>
    <row r="699" customFormat="false" ht="15" hidden="false" customHeight="false" outlineLevel="0" collapsed="false">
      <c r="A699" s="38" t="str">
        <f aca="false">CONCATENATE(D699,"-",E699)</f>
        <v>BONFIM-MG</v>
      </c>
      <c r="B699" s="38" t="n">
        <v>-20.32</v>
      </c>
      <c r="C699" s="38" t="n">
        <v>-44.23</v>
      </c>
      <c r="D699" s="38" t="s">
        <v>756</v>
      </c>
      <c r="E699" s="38" t="s">
        <v>77</v>
      </c>
    </row>
    <row r="700" customFormat="false" ht="15" hidden="false" customHeight="false" outlineLevel="0" collapsed="false">
      <c r="A700" s="38" t="str">
        <f aca="false">CONCATENATE(D700,"-",E700)</f>
        <v>BONFIM-RR</v>
      </c>
      <c r="B700" s="38" t="n">
        <v>3.36</v>
      </c>
      <c r="C700" s="38" t="n">
        <v>-59.83</v>
      </c>
      <c r="D700" s="38" t="s">
        <v>756</v>
      </c>
      <c r="E700" s="38" t="s">
        <v>233</v>
      </c>
    </row>
    <row r="701" customFormat="false" ht="15" hidden="false" customHeight="false" outlineLevel="0" collapsed="false">
      <c r="A701" s="38" t="str">
        <f aca="false">CONCATENATE(D701,"-",E701)</f>
        <v>BONFINOPOLIS DE MINAS-MG</v>
      </c>
      <c r="B701" s="39" t="n">
        <v>-16.56</v>
      </c>
      <c r="C701" s="39" t="n">
        <v>-45.99</v>
      </c>
      <c r="D701" s="39" t="s">
        <v>757</v>
      </c>
      <c r="E701" s="39" t="s">
        <v>77</v>
      </c>
    </row>
    <row r="702" customFormat="false" ht="15" hidden="false" customHeight="false" outlineLevel="0" collapsed="false">
      <c r="A702" s="38" t="str">
        <f aca="false">CONCATENATE(D702,"-",E702)</f>
        <v>BONFINOPOLIS-GO</v>
      </c>
      <c r="B702" s="38" t="n">
        <v>-16.61</v>
      </c>
      <c r="C702" s="38" t="n">
        <v>-48.96</v>
      </c>
      <c r="D702" s="38" t="s">
        <v>758</v>
      </c>
      <c r="E702" s="38" t="s">
        <v>75</v>
      </c>
    </row>
    <row r="703" customFormat="false" ht="15" hidden="false" customHeight="false" outlineLevel="0" collapsed="false">
      <c r="A703" s="38" t="str">
        <f aca="false">CONCATENATE(D703,"-",E703)</f>
        <v>BONINAL-BA</v>
      </c>
      <c r="B703" s="38" t="n">
        <v>-12.7</v>
      </c>
      <c r="C703" s="38" t="n">
        <v>-41.82</v>
      </c>
      <c r="D703" s="38" t="s">
        <v>759</v>
      </c>
      <c r="E703" s="38" t="s">
        <v>85</v>
      </c>
    </row>
    <row r="704" customFormat="false" ht="15" hidden="false" customHeight="false" outlineLevel="0" collapsed="false">
      <c r="A704" s="38" t="str">
        <f aca="false">CONCATENATE(D704,"-",E704)</f>
        <v>BONITO DE MINAS-MG</v>
      </c>
      <c r="B704" s="38" t="n">
        <v>-15.32</v>
      </c>
      <c r="C704" s="38" t="n">
        <v>-44.75</v>
      </c>
      <c r="D704" s="38" t="s">
        <v>760</v>
      </c>
      <c r="E704" s="38" t="s">
        <v>77</v>
      </c>
    </row>
    <row r="705" customFormat="false" ht="15" hidden="false" customHeight="false" outlineLevel="0" collapsed="false">
      <c r="A705" s="38" t="str">
        <f aca="false">CONCATENATE(D705,"-",E705)</f>
        <v>BONITO DE SANTA FE-PB</v>
      </c>
      <c r="B705" s="38" t="n">
        <v>-7.31</v>
      </c>
      <c r="C705" s="38" t="n">
        <v>-38.51</v>
      </c>
      <c r="D705" s="38" t="s">
        <v>761</v>
      </c>
      <c r="E705" s="38" t="s">
        <v>138</v>
      </c>
    </row>
    <row r="706" customFormat="false" ht="15" hidden="false" customHeight="false" outlineLevel="0" collapsed="false">
      <c r="A706" s="38" t="str">
        <f aca="false">CONCATENATE(D706,"-",E706)</f>
        <v>BONITO-BA</v>
      </c>
      <c r="B706" s="39" t="n">
        <v>-11.96</v>
      </c>
      <c r="C706" s="39" t="n">
        <v>-41.26</v>
      </c>
      <c r="D706" s="39" t="s">
        <v>762</v>
      </c>
      <c r="E706" s="39" t="s">
        <v>85</v>
      </c>
    </row>
    <row r="707" customFormat="false" ht="15" hidden="false" customHeight="false" outlineLevel="0" collapsed="false">
      <c r="A707" s="38" t="str">
        <f aca="false">CONCATENATE(D707,"-",E707)</f>
        <v>BONITO-MS</v>
      </c>
      <c r="B707" s="39" t="n">
        <v>-21.12</v>
      </c>
      <c r="C707" s="39" t="n">
        <v>-56.48</v>
      </c>
      <c r="D707" s="39" t="s">
        <v>762</v>
      </c>
      <c r="E707" s="39" t="s">
        <v>140</v>
      </c>
    </row>
    <row r="708" customFormat="false" ht="15" hidden="false" customHeight="false" outlineLevel="0" collapsed="false">
      <c r="A708" s="38" t="str">
        <f aca="false">CONCATENATE(D708,"-",E708)</f>
        <v>BONITO-PA</v>
      </c>
      <c r="B708" s="39" t="n">
        <v>-1.36</v>
      </c>
      <c r="C708" s="39" t="n">
        <v>-47.3</v>
      </c>
      <c r="D708" s="39" t="s">
        <v>762</v>
      </c>
      <c r="E708" s="39" t="s">
        <v>81</v>
      </c>
    </row>
    <row r="709" customFormat="false" ht="15" hidden="false" customHeight="false" outlineLevel="0" collapsed="false">
      <c r="A709" s="38" t="str">
        <f aca="false">CONCATENATE(D709,"-",E709)</f>
        <v>BONITO-PE</v>
      </c>
      <c r="B709" s="39" t="n">
        <v>-8.47</v>
      </c>
      <c r="C709" s="39" t="n">
        <v>-35.72</v>
      </c>
      <c r="D709" s="39" t="s">
        <v>762</v>
      </c>
      <c r="E709" s="39" t="s">
        <v>95</v>
      </c>
    </row>
    <row r="710" customFormat="false" ht="15" hidden="false" customHeight="false" outlineLevel="0" collapsed="false">
      <c r="A710" s="38" t="str">
        <f aca="false">CONCATENATE(D710,"-",E710)</f>
        <v>BONOPOLIS-GO</v>
      </c>
      <c r="B710" s="39" t="n">
        <v>-13.63</v>
      </c>
      <c r="C710" s="39" t="n">
        <v>-49.81</v>
      </c>
      <c r="D710" s="39" t="s">
        <v>763</v>
      </c>
      <c r="E710" s="39" t="s">
        <v>75</v>
      </c>
    </row>
    <row r="711" customFormat="false" ht="15" hidden="false" customHeight="false" outlineLevel="0" collapsed="false">
      <c r="A711" s="38" t="str">
        <f aca="false">CONCATENATE(D711,"-",E711)</f>
        <v>BOQUEIRAO DO LEAO-RS</v>
      </c>
      <c r="B711" s="39" t="n">
        <v>-29.3</v>
      </c>
      <c r="C711" s="39" t="n">
        <v>-52.42</v>
      </c>
      <c r="D711" s="39" t="s">
        <v>764</v>
      </c>
      <c r="E711" s="39" t="s">
        <v>151</v>
      </c>
    </row>
    <row r="712" customFormat="false" ht="15" hidden="false" customHeight="false" outlineLevel="0" collapsed="false">
      <c r="A712" s="38" t="str">
        <f aca="false">CONCATENATE(D712,"-",E712)</f>
        <v>BOQUEIRAO DO PIAUI-PI</v>
      </c>
      <c r="B712" s="38" t="n">
        <v>-4.48</v>
      </c>
      <c r="C712" s="38" t="n">
        <v>-42.07</v>
      </c>
      <c r="D712" s="38" t="s">
        <v>765</v>
      </c>
      <c r="E712" s="38" t="s">
        <v>108</v>
      </c>
    </row>
    <row r="713" customFormat="false" ht="15" hidden="false" customHeight="false" outlineLevel="0" collapsed="false">
      <c r="A713" s="38" t="str">
        <f aca="false">CONCATENATE(D713,"-",E713)</f>
        <v>BOQUEIRAO-PB</v>
      </c>
      <c r="B713" s="39" t="n">
        <v>-7.48</v>
      </c>
      <c r="C713" s="39" t="n">
        <v>-36.13</v>
      </c>
      <c r="D713" s="39" t="s">
        <v>766</v>
      </c>
      <c r="E713" s="39" t="s">
        <v>138</v>
      </c>
    </row>
    <row r="714" customFormat="false" ht="15" hidden="false" customHeight="false" outlineLevel="0" collapsed="false">
      <c r="A714" s="38" t="str">
        <f aca="false">CONCATENATE(D714,"-",E714)</f>
        <v>BOQUIM-SE</v>
      </c>
      <c r="B714" s="38" t="n">
        <v>-11.14</v>
      </c>
      <c r="C714" s="38" t="n">
        <v>-37.62</v>
      </c>
      <c r="D714" s="38" t="s">
        <v>767</v>
      </c>
      <c r="E714" s="38" t="s">
        <v>294</v>
      </c>
    </row>
    <row r="715" customFormat="false" ht="15" hidden="false" customHeight="false" outlineLevel="0" collapsed="false">
      <c r="A715" s="38" t="str">
        <f aca="false">CONCATENATE(D715,"-",E715)</f>
        <v>BOQUIRA-BA</v>
      </c>
      <c r="B715" s="38" t="n">
        <v>-12.82</v>
      </c>
      <c r="C715" s="38" t="n">
        <v>-42.73</v>
      </c>
      <c r="D715" s="38" t="s">
        <v>768</v>
      </c>
      <c r="E715" s="38" t="s">
        <v>85</v>
      </c>
    </row>
    <row r="716" customFormat="false" ht="15" hidden="false" customHeight="false" outlineLevel="0" collapsed="false">
      <c r="A716" s="38" t="str">
        <f aca="false">CONCATENATE(D716,"-",E716)</f>
        <v>BORACEIA-SP</v>
      </c>
      <c r="B716" s="39" t="n">
        <v>-22.19</v>
      </c>
      <c r="C716" s="39" t="n">
        <v>-48.77</v>
      </c>
      <c r="D716" s="39" t="s">
        <v>769</v>
      </c>
      <c r="E716" s="39" t="s">
        <v>118</v>
      </c>
    </row>
    <row r="717" customFormat="false" ht="15" hidden="false" customHeight="false" outlineLevel="0" collapsed="false">
      <c r="A717" s="38" t="str">
        <f aca="false">CONCATENATE(D717,"-",E717)</f>
        <v>BORA-SP</v>
      </c>
      <c r="B717" s="38" t="n">
        <v>-22.27</v>
      </c>
      <c r="C717" s="38" t="n">
        <v>-50.53</v>
      </c>
      <c r="D717" s="38" t="s">
        <v>770</v>
      </c>
      <c r="E717" s="38" t="s">
        <v>118</v>
      </c>
    </row>
    <row r="718" customFormat="false" ht="15" hidden="false" customHeight="false" outlineLevel="0" collapsed="false">
      <c r="A718" s="38" t="str">
        <f aca="false">CONCATENATE(D718,"-",E718)</f>
        <v>BORBA-AM</v>
      </c>
      <c r="B718" s="38" t="n">
        <v>-4.38</v>
      </c>
      <c r="C718" s="38" t="n">
        <v>-59.59</v>
      </c>
      <c r="D718" s="38" t="s">
        <v>771</v>
      </c>
      <c r="E718" s="38" t="s">
        <v>258</v>
      </c>
    </row>
    <row r="719" customFormat="false" ht="15" hidden="false" customHeight="false" outlineLevel="0" collapsed="false">
      <c r="A719" s="38" t="str">
        <f aca="false">CONCATENATE(D719,"-",E719)</f>
        <v>BORBOREMA-PB</v>
      </c>
      <c r="B719" s="38" t="n">
        <v>-6.8</v>
      </c>
      <c r="C719" s="38" t="n">
        <v>-35.62</v>
      </c>
      <c r="D719" s="38" t="s">
        <v>772</v>
      </c>
      <c r="E719" s="38" t="s">
        <v>138</v>
      </c>
    </row>
    <row r="720" customFormat="false" ht="15" hidden="false" customHeight="false" outlineLevel="0" collapsed="false">
      <c r="A720" s="38" t="str">
        <f aca="false">CONCATENATE(D720,"-",E720)</f>
        <v>BORBOREMA-SP</v>
      </c>
      <c r="B720" s="38" t="n">
        <v>-21.62</v>
      </c>
      <c r="C720" s="38" t="n">
        <v>-49.07</v>
      </c>
      <c r="D720" s="38" t="s">
        <v>772</v>
      </c>
      <c r="E720" s="38" t="s">
        <v>118</v>
      </c>
    </row>
    <row r="721" customFormat="false" ht="15" hidden="false" customHeight="false" outlineLevel="0" collapsed="false">
      <c r="A721" s="38" t="str">
        <f aca="false">CONCATENATE(D721,"-",E721)</f>
        <v>BORDA DA MATA-MG</v>
      </c>
      <c r="B721" s="39" t="n">
        <v>-22.27</v>
      </c>
      <c r="C721" s="39" t="n">
        <v>-46.16</v>
      </c>
      <c r="D721" s="39" t="s">
        <v>773</v>
      </c>
      <c r="E721" s="39" t="s">
        <v>77</v>
      </c>
    </row>
    <row r="722" customFormat="false" ht="15" hidden="false" customHeight="false" outlineLevel="0" collapsed="false">
      <c r="A722" s="38" t="str">
        <f aca="false">CONCATENATE(D722,"-",E722)</f>
        <v>BOREBI-SP</v>
      </c>
      <c r="B722" s="39" t="n">
        <v>-22.56</v>
      </c>
      <c r="C722" s="39" t="n">
        <v>-48.97</v>
      </c>
      <c r="D722" s="39" t="s">
        <v>774</v>
      </c>
      <c r="E722" s="39" t="s">
        <v>118</v>
      </c>
    </row>
    <row r="723" customFormat="false" ht="15" hidden="false" customHeight="false" outlineLevel="0" collapsed="false">
      <c r="A723" s="38" t="str">
        <f aca="false">CONCATENATE(D723,"-",E723)</f>
        <v>BORRAZOPOLIS-PR</v>
      </c>
      <c r="B723" s="38" t="n">
        <v>-23.94</v>
      </c>
      <c r="C723" s="38" t="n">
        <v>-51.58</v>
      </c>
      <c r="D723" s="38" t="s">
        <v>775</v>
      </c>
      <c r="E723" s="38" t="s">
        <v>88</v>
      </c>
    </row>
    <row r="724" customFormat="false" ht="15" hidden="false" customHeight="false" outlineLevel="0" collapsed="false">
      <c r="A724" s="38" t="str">
        <f aca="false">CONCATENATE(D724,"-",E724)</f>
        <v>BOSSOROCA-RS</v>
      </c>
      <c r="B724" s="38" t="n">
        <v>-28.73</v>
      </c>
      <c r="C724" s="38" t="n">
        <v>-54.9</v>
      </c>
      <c r="D724" s="38" t="s">
        <v>776</v>
      </c>
      <c r="E724" s="38" t="s">
        <v>151</v>
      </c>
    </row>
    <row r="725" customFormat="false" ht="15" hidden="false" customHeight="false" outlineLevel="0" collapsed="false">
      <c r="A725" s="38" t="str">
        <f aca="false">CONCATENATE(D725,"-",E725)</f>
        <v>BOTELHOS-MG</v>
      </c>
      <c r="B725" s="38" t="n">
        <v>-21.63</v>
      </c>
      <c r="C725" s="38" t="n">
        <v>-46.39</v>
      </c>
      <c r="D725" s="38" t="s">
        <v>777</v>
      </c>
      <c r="E725" s="38" t="s">
        <v>77</v>
      </c>
    </row>
    <row r="726" customFormat="false" ht="15" hidden="false" customHeight="false" outlineLevel="0" collapsed="false">
      <c r="A726" s="38" t="str">
        <f aca="false">CONCATENATE(D726,"-",E726)</f>
        <v>BOTUCATU-SP</v>
      </c>
      <c r="B726" s="38" t="n">
        <v>-22.88</v>
      </c>
      <c r="C726" s="38" t="n">
        <v>-48.44</v>
      </c>
      <c r="D726" s="38" t="s">
        <v>778</v>
      </c>
      <c r="E726" s="38" t="s">
        <v>118</v>
      </c>
    </row>
    <row r="727" customFormat="false" ht="15" hidden="false" customHeight="false" outlineLevel="0" collapsed="false">
      <c r="A727" s="38" t="str">
        <f aca="false">CONCATENATE(D727,"-",E727)</f>
        <v>BOTUMIRIM-MG</v>
      </c>
      <c r="B727" s="39" t="n">
        <v>-16.87</v>
      </c>
      <c r="C727" s="39" t="n">
        <v>-43.01</v>
      </c>
      <c r="D727" s="39" t="s">
        <v>779</v>
      </c>
      <c r="E727" s="39" t="s">
        <v>77</v>
      </c>
    </row>
    <row r="728" customFormat="false" ht="15" hidden="false" customHeight="false" outlineLevel="0" collapsed="false">
      <c r="A728" s="38" t="str">
        <f aca="false">CONCATENATE(D728,"-",E728)</f>
        <v>BOTUPORA-BA</v>
      </c>
      <c r="B728" s="39" t="n">
        <v>-13.38</v>
      </c>
      <c r="C728" s="39" t="n">
        <v>-42.52</v>
      </c>
      <c r="D728" s="39" t="s">
        <v>780</v>
      </c>
      <c r="E728" s="39" t="s">
        <v>85</v>
      </c>
    </row>
    <row r="729" customFormat="false" ht="15" hidden="false" customHeight="false" outlineLevel="0" collapsed="false">
      <c r="A729" s="38" t="str">
        <f aca="false">CONCATENATE(D729,"-",E729)</f>
        <v>BOTUVERA-SC</v>
      </c>
      <c r="B729" s="38" t="n">
        <v>-27.19</v>
      </c>
      <c r="C729" s="38" t="n">
        <v>-49.07</v>
      </c>
      <c r="D729" s="38" t="s">
        <v>781</v>
      </c>
      <c r="E729" s="38" t="s">
        <v>90</v>
      </c>
    </row>
    <row r="730" customFormat="false" ht="15" hidden="false" customHeight="false" outlineLevel="0" collapsed="false">
      <c r="A730" s="38" t="str">
        <f aca="false">CONCATENATE(D730,"-",E730)</f>
        <v>BRACO DO NORTE-SC</v>
      </c>
      <c r="B730" s="39" t="n">
        <v>-28.27</v>
      </c>
      <c r="C730" s="39" t="n">
        <v>-49.16</v>
      </c>
      <c r="D730" s="39" t="s">
        <v>782</v>
      </c>
      <c r="E730" s="39" t="s">
        <v>90</v>
      </c>
    </row>
    <row r="731" customFormat="false" ht="15" hidden="false" customHeight="false" outlineLevel="0" collapsed="false">
      <c r="A731" s="38" t="str">
        <f aca="false">CONCATENATE(D731,"-",E731)</f>
        <v>BRACO DO TROMBUDO-SC</v>
      </c>
      <c r="B731" s="38" t="n">
        <v>-27.35</v>
      </c>
      <c r="C731" s="38" t="n">
        <v>-49.88</v>
      </c>
      <c r="D731" s="38" t="s">
        <v>783</v>
      </c>
      <c r="E731" s="38" t="s">
        <v>90</v>
      </c>
    </row>
    <row r="732" customFormat="false" ht="15" hidden="false" customHeight="false" outlineLevel="0" collapsed="false">
      <c r="A732" s="38" t="str">
        <f aca="false">CONCATENATE(D732,"-",E732)</f>
        <v>BRAGANCA PAULISTA-SP</v>
      </c>
      <c r="B732" s="39" t="n">
        <v>-22.95</v>
      </c>
      <c r="C732" s="39" t="n">
        <v>-46.54</v>
      </c>
      <c r="D732" s="39" t="s">
        <v>784</v>
      </c>
      <c r="E732" s="39" t="s">
        <v>118</v>
      </c>
    </row>
    <row r="733" customFormat="false" ht="15" hidden="false" customHeight="false" outlineLevel="0" collapsed="false">
      <c r="A733" s="38" t="str">
        <f aca="false">CONCATENATE(D733,"-",E733)</f>
        <v>BRAGANCA-PA</v>
      </c>
      <c r="B733" s="38" t="n">
        <v>-1.06</v>
      </c>
      <c r="C733" s="38" t="n">
        <v>-46.77</v>
      </c>
      <c r="D733" s="38" t="s">
        <v>785</v>
      </c>
      <c r="E733" s="38" t="s">
        <v>81</v>
      </c>
    </row>
    <row r="734" customFormat="false" ht="15" hidden="false" customHeight="false" outlineLevel="0" collapsed="false">
      <c r="A734" s="38" t="str">
        <f aca="false">CONCATENATE(D734,"-",E734)</f>
        <v>BRAGANEY-PR</v>
      </c>
      <c r="B734" s="39" t="n">
        <v>-24.81</v>
      </c>
      <c r="C734" s="39" t="n">
        <v>-53.12</v>
      </c>
      <c r="D734" s="39" t="s">
        <v>786</v>
      </c>
      <c r="E734" s="39" t="s">
        <v>88</v>
      </c>
    </row>
    <row r="735" customFormat="false" ht="15" hidden="false" customHeight="false" outlineLevel="0" collapsed="false">
      <c r="A735" s="38" t="str">
        <f aca="false">CONCATENATE(D735,"-",E735)</f>
        <v>BRAGA-RS</v>
      </c>
      <c r="B735" s="39" t="n">
        <v>-27.61</v>
      </c>
      <c r="C735" s="39" t="n">
        <v>-53.73</v>
      </c>
      <c r="D735" s="39" t="s">
        <v>787</v>
      </c>
      <c r="E735" s="39" t="s">
        <v>151</v>
      </c>
    </row>
    <row r="736" customFormat="false" ht="15" hidden="false" customHeight="false" outlineLevel="0" collapsed="false">
      <c r="A736" s="38" t="str">
        <f aca="false">CONCATENATE(D736,"-",E736)</f>
        <v>BRANQUINHA-AL</v>
      </c>
      <c r="B736" s="38" t="n">
        <v>-9.24</v>
      </c>
      <c r="C736" s="38" t="n">
        <v>-36.01</v>
      </c>
      <c r="D736" s="38" t="s">
        <v>788</v>
      </c>
      <c r="E736" s="38" t="s">
        <v>137</v>
      </c>
    </row>
    <row r="737" customFormat="false" ht="15" hidden="false" customHeight="false" outlineLevel="0" collapsed="false">
      <c r="A737" s="38" t="str">
        <f aca="false">CONCATENATE(D737,"-",E737)</f>
        <v>BRAS PIRES-MG</v>
      </c>
      <c r="B737" s="38" t="n">
        <v>-20.92</v>
      </c>
      <c r="C737" s="38" t="n">
        <v>-43.24</v>
      </c>
      <c r="D737" s="38" t="s">
        <v>789</v>
      </c>
      <c r="E737" s="38" t="s">
        <v>77</v>
      </c>
    </row>
    <row r="738" customFormat="false" ht="15" hidden="false" customHeight="false" outlineLevel="0" collapsed="false">
      <c r="A738" s="38" t="str">
        <f aca="false">CONCATENATE(D738,"-",E738)</f>
        <v>BRASIL NOVO-PA</v>
      </c>
      <c r="B738" s="39" t="n">
        <v>-3.26</v>
      </c>
      <c r="C738" s="39" t="n">
        <v>-52.66</v>
      </c>
      <c r="D738" s="39" t="s">
        <v>790</v>
      </c>
      <c r="E738" s="39" t="s">
        <v>81</v>
      </c>
    </row>
    <row r="739" customFormat="false" ht="15" hidden="false" customHeight="false" outlineLevel="0" collapsed="false">
      <c r="A739" s="38" t="str">
        <f aca="false">CONCATENATE(D739,"-",E739)</f>
        <v>BRASILANDIA DE MINAS-MG</v>
      </c>
      <c r="B739" s="39" t="n">
        <v>-17.01</v>
      </c>
      <c r="C739" s="39" t="n">
        <v>-46</v>
      </c>
      <c r="D739" s="39" t="s">
        <v>791</v>
      </c>
      <c r="E739" s="39" t="s">
        <v>77</v>
      </c>
    </row>
    <row r="740" customFormat="false" ht="15" hidden="false" customHeight="false" outlineLevel="0" collapsed="false">
      <c r="A740" s="38" t="str">
        <f aca="false">CONCATENATE(D740,"-",E740)</f>
        <v>BRASILANDIA DO SUL-PR</v>
      </c>
      <c r="B740" s="38" t="n">
        <v>-24.19</v>
      </c>
      <c r="C740" s="38" t="n">
        <v>-53.52</v>
      </c>
      <c r="D740" s="38" t="s">
        <v>792</v>
      </c>
      <c r="E740" s="38" t="s">
        <v>88</v>
      </c>
    </row>
    <row r="741" customFormat="false" ht="15" hidden="false" customHeight="false" outlineLevel="0" collapsed="false">
      <c r="A741" s="38" t="str">
        <f aca="false">CONCATENATE(D741,"-",E741)</f>
        <v>BRASILANDIA DO TOCANTINS-TO</v>
      </c>
      <c r="B741" s="39" t="n">
        <v>-8.38</v>
      </c>
      <c r="C741" s="39" t="n">
        <v>-48.48</v>
      </c>
      <c r="D741" s="39" t="s">
        <v>793</v>
      </c>
      <c r="E741" s="39" t="s">
        <v>97</v>
      </c>
    </row>
    <row r="742" customFormat="false" ht="15" hidden="false" customHeight="false" outlineLevel="0" collapsed="false">
      <c r="A742" s="38" t="str">
        <f aca="false">CONCATENATE(D742,"-",E742)</f>
        <v>BRASILANDIA-MS</v>
      </c>
      <c r="B742" s="38" t="n">
        <v>-21.25</v>
      </c>
      <c r="C742" s="38" t="n">
        <v>-52.03</v>
      </c>
      <c r="D742" s="38" t="s">
        <v>794</v>
      </c>
      <c r="E742" s="38" t="s">
        <v>140</v>
      </c>
    </row>
    <row r="743" customFormat="false" ht="15" hidden="false" customHeight="false" outlineLevel="0" collapsed="false">
      <c r="A743" s="38" t="str">
        <f aca="false">CONCATENATE(D743,"-",E743)</f>
        <v>BRASILEIA-AC</v>
      </c>
      <c r="B743" s="38" t="n">
        <v>-11.01</v>
      </c>
      <c r="C743" s="38" t="n">
        <v>-68.74</v>
      </c>
      <c r="D743" s="38" t="s">
        <v>795</v>
      </c>
      <c r="E743" s="38" t="s">
        <v>113</v>
      </c>
    </row>
    <row r="744" customFormat="false" ht="15" hidden="false" customHeight="false" outlineLevel="0" collapsed="false">
      <c r="A744" s="38" t="str">
        <f aca="false">CONCATENATE(D744,"-",E744)</f>
        <v>BRASILEIRA-PI</v>
      </c>
      <c r="B744" s="39" t="n">
        <v>-4.13</v>
      </c>
      <c r="C744" s="39" t="n">
        <v>-41.78</v>
      </c>
      <c r="D744" s="39" t="s">
        <v>796</v>
      </c>
      <c r="E744" s="39" t="s">
        <v>108</v>
      </c>
    </row>
    <row r="745" customFormat="false" ht="15" hidden="false" customHeight="false" outlineLevel="0" collapsed="false">
      <c r="A745" s="38" t="str">
        <f aca="false">CONCATENATE(D745,"-",E745)</f>
        <v>BRASILIA DE MINAS-MG</v>
      </c>
      <c r="B745" s="38" t="n">
        <v>-16.2</v>
      </c>
      <c r="C745" s="38" t="n">
        <v>-44.42</v>
      </c>
      <c r="D745" s="38" t="s">
        <v>797</v>
      </c>
      <c r="E745" s="38" t="s">
        <v>77</v>
      </c>
    </row>
    <row r="746" customFormat="false" ht="15" hidden="false" customHeight="false" outlineLevel="0" collapsed="false">
      <c r="A746" s="38" t="str">
        <f aca="false">CONCATENATE(D746,"-",E746)</f>
        <v>BRASILIA-DF</v>
      </c>
      <c r="B746" s="38" t="n">
        <v>-15.78</v>
      </c>
      <c r="C746" s="38" t="n">
        <v>-47.93</v>
      </c>
      <c r="D746" s="38" t="s">
        <v>798</v>
      </c>
      <c r="E746" s="38" t="s">
        <v>799</v>
      </c>
    </row>
    <row r="747" customFormat="false" ht="15" hidden="false" customHeight="false" outlineLevel="0" collapsed="false">
      <c r="A747" s="38" t="str">
        <f aca="false">CONCATENATE(D747,"-",E747)</f>
        <v>BRASNORTE-MT</v>
      </c>
      <c r="B747" s="38" t="n">
        <v>-12.15</v>
      </c>
      <c r="C747" s="38" t="n">
        <v>-57.97</v>
      </c>
      <c r="D747" s="38" t="s">
        <v>800</v>
      </c>
      <c r="E747" s="38" t="s">
        <v>111</v>
      </c>
    </row>
    <row r="748" customFormat="false" ht="15" hidden="false" customHeight="false" outlineLevel="0" collapsed="false">
      <c r="A748" s="38" t="str">
        <f aca="false">CONCATENATE(D748,"-",E748)</f>
        <v>BRASOPOLIS-MG</v>
      </c>
      <c r="B748" s="39" t="n">
        <v>-22.47</v>
      </c>
      <c r="C748" s="39" t="n">
        <v>-45.6</v>
      </c>
      <c r="D748" s="39" t="s">
        <v>801</v>
      </c>
      <c r="E748" s="39" t="s">
        <v>77</v>
      </c>
    </row>
    <row r="749" customFormat="false" ht="15" hidden="false" customHeight="false" outlineLevel="0" collapsed="false">
      <c r="A749" s="38" t="str">
        <f aca="false">CONCATENATE(D749,"-",E749)</f>
        <v>BRAUNAS-MG</v>
      </c>
      <c r="B749" s="38" t="n">
        <v>-19.05</v>
      </c>
      <c r="C749" s="38" t="n">
        <v>-42.71</v>
      </c>
      <c r="D749" s="38" t="s">
        <v>802</v>
      </c>
      <c r="E749" s="38" t="s">
        <v>77</v>
      </c>
    </row>
    <row r="750" customFormat="false" ht="15" hidden="false" customHeight="false" outlineLevel="0" collapsed="false">
      <c r="A750" s="38" t="str">
        <f aca="false">CONCATENATE(D750,"-",E750)</f>
        <v>BRAUNA-SP</v>
      </c>
      <c r="B750" s="38" t="n">
        <v>-21.49</v>
      </c>
      <c r="C750" s="38" t="n">
        <v>-50.31</v>
      </c>
      <c r="D750" s="38" t="s">
        <v>803</v>
      </c>
      <c r="E750" s="38" t="s">
        <v>118</v>
      </c>
    </row>
    <row r="751" customFormat="false" ht="15" hidden="false" customHeight="false" outlineLevel="0" collapsed="false">
      <c r="A751" s="38" t="str">
        <f aca="false">CONCATENATE(D751,"-",E751)</f>
        <v>BRAZABRANTES-GO</v>
      </c>
      <c r="B751" s="38" t="n">
        <v>-16.43</v>
      </c>
      <c r="C751" s="38" t="n">
        <v>-49.38</v>
      </c>
      <c r="D751" s="38" t="s">
        <v>804</v>
      </c>
      <c r="E751" s="38" t="s">
        <v>75</v>
      </c>
    </row>
    <row r="752" customFormat="false" ht="15" hidden="false" customHeight="false" outlineLevel="0" collapsed="false">
      <c r="A752" s="38" t="str">
        <f aca="false">CONCATENATE(D752,"-",E752)</f>
        <v>BREJAO-PE</v>
      </c>
      <c r="B752" s="38" t="n">
        <v>-9.03</v>
      </c>
      <c r="C752" s="38" t="n">
        <v>-36.56</v>
      </c>
      <c r="D752" s="38" t="s">
        <v>805</v>
      </c>
      <c r="E752" s="38" t="s">
        <v>95</v>
      </c>
    </row>
    <row r="753" customFormat="false" ht="15" hidden="false" customHeight="false" outlineLevel="0" collapsed="false">
      <c r="A753" s="38" t="str">
        <f aca="false">CONCATENATE(D753,"-",E753)</f>
        <v>BREJETUBA-ES</v>
      </c>
      <c r="B753" s="39" t="n">
        <v>-20.14</v>
      </c>
      <c r="C753" s="39" t="n">
        <v>-41.29</v>
      </c>
      <c r="D753" s="39" t="s">
        <v>806</v>
      </c>
      <c r="E753" s="39" t="s">
        <v>126</v>
      </c>
    </row>
    <row r="754" customFormat="false" ht="15" hidden="false" customHeight="false" outlineLevel="0" collapsed="false">
      <c r="A754" s="38" t="str">
        <f aca="false">CONCATENATE(D754,"-",E754)</f>
        <v>BREJINHO DE NAZARE-TO</v>
      </c>
      <c r="B754" s="38" t="n">
        <v>-11</v>
      </c>
      <c r="C754" s="38" t="n">
        <v>-48.56</v>
      </c>
      <c r="D754" s="38" t="s">
        <v>807</v>
      </c>
      <c r="E754" s="38" t="s">
        <v>97</v>
      </c>
    </row>
    <row r="755" customFormat="false" ht="15" hidden="false" customHeight="false" outlineLevel="0" collapsed="false">
      <c r="A755" s="38" t="str">
        <f aca="false">CONCATENATE(D755,"-",E755)</f>
        <v>BREJINHO-PE</v>
      </c>
      <c r="B755" s="39" t="n">
        <v>-7.34</v>
      </c>
      <c r="C755" s="39" t="n">
        <v>-37.28</v>
      </c>
      <c r="D755" s="39" t="s">
        <v>808</v>
      </c>
      <c r="E755" s="39" t="s">
        <v>95</v>
      </c>
    </row>
    <row r="756" customFormat="false" ht="15" hidden="false" customHeight="false" outlineLevel="0" collapsed="false">
      <c r="A756" s="38" t="str">
        <f aca="false">CONCATENATE(D756,"-",E756)</f>
        <v>BREJINHO-RN</v>
      </c>
      <c r="B756" s="38" t="n">
        <v>-6.19</v>
      </c>
      <c r="C756" s="38" t="n">
        <v>-35.35</v>
      </c>
      <c r="D756" s="38" t="s">
        <v>808</v>
      </c>
      <c r="E756" s="38" t="s">
        <v>106</v>
      </c>
    </row>
    <row r="757" customFormat="false" ht="15" hidden="false" customHeight="false" outlineLevel="0" collapsed="false">
      <c r="A757" s="38" t="str">
        <f aca="false">CONCATENATE(D757,"-",E757)</f>
        <v>BREJO ALEGRE-SP</v>
      </c>
      <c r="B757" s="39" t="n">
        <v>-21.16</v>
      </c>
      <c r="C757" s="39" t="n">
        <v>-50.18</v>
      </c>
      <c r="D757" s="39" t="s">
        <v>809</v>
      </c>
      <c r="E757" s="39" t="s">
        <v>118</v>
      </c>
    </row>
    <row r="758" customFormat="false" ht="15" hidden="false" customHeight="false" outlineLevel="0" collapsed="false">
      <c r="A758" s="38" t="str">
        <f aca="false">CONCATENATE(D758,"-",E758)</f>
        <v>BREJO DA MADRE DE DEUS-PE</v>
      </c>
      <c r="B758" s="38" t="n">
        <v>-8.14</v>
      </c>
      <c r="C758" s="38" t="n">
        <v>-36.37</v>
      </c>
      <c r="D758" s="38" t="s">
        <v>810</v>
      </c>
      <c r="E758" s="38" t="s">
        <v>95</v>
      </c>
    </row>
    <row r="759" customFormat="false" ht="15" hidden="false" customHeight="false" outlineLevel="0" collapsed="false">
      <c r="A759" s="38" t="str">
        <f aca="false">CONCATENATE(D759,"-",E759)</f>
        <v>BREJO DE AREIA-MA</v>
      </c>
      <c r="B759" s="39" t="n">
        <v>-4.08</v>
      </c>
      <c r="C759" s="39" t="n">
        <v>-45.49</v>
      </c>
      <c r="D759" s="39" t="s">
        <v>811</v>
      </c>
      <c r="E759" s="39" t="s">
        <v>100</v>
      </c>
    </row>
    <row r="760" customFormat="false" ht="15" hidden="false" customHeight="false" outlineLevel="0" collapsed="false">
      <c r="A760" s="38" t="str">
        <f aca="false">CONCATENATE(D760,"-",E760)</f>
        <v>BREJO DO CRUZ-PB</v>
      </c>
      <c r="B760" s="39" t="n">
        <v>-6.34</v>
      </c>
      <c r="C760" s="39" t="n">
        <v>-37.49</v>
      </c>
      <c r="D760" s="39" t="s">
        <v>812</v>
      </c>
      <c r="E760" s="39" t="s">
        <v>138</v>
      </c>
    </row>
    <row r="761" customFormat="false" ht="15" hidden="false" customHeight="false" outlineLevel="0" collapsed="false">
      <c r="A761" s="38" t="str">
        <f aca="false">CONCATENATE(D761,"-",E761)</f>
        <v>BREJO DO PIAUI-PI</v>
      </c>
      <c r="B761" s="38" t="n">
        <v>-8.21</v>
      </c>
      <c r="C761" s="38" t="n">
        <v>-42.82</v>
      </c>
      <c r="D761" s="38" t="s">
        <v>813</v>
      </c>
      <c r="E761" s="38" t="s">
        <v>108</v>
      </c>
    </row>
    <row r="762" customFormat="false" ht="15" hidden="false" customHeight="false" outlineLevel="0" collapsed="false">
      <c r="A762" s="38" t="str">
        <f aca="false">CONCATENATE(D762,"-",E762)</f>
        <v>BREJO DOS SANTOS-PB</v>
      </c>
      <c r="B762" s="38" t="n">
        <v>-6.37</v>
      </c>
      <c r="C762" s="38" t="n">
        <v>-37.82</v>
      </c>
      <c r="D762" s="38" t="s">
        <v>814</v>
      </c>
      <c r="E762" s="38" t="s">
        <v>138</v>
      </c>
    </row>
    <row r="763" customFormat="false" ht="15" hidden="false" customHeight="false" outlineLevel="0" collapsed="false">
      <c r="A763" s="38" t="str">
        <f aca="false">CONCATENATE(D763,"-",E763)</f>
        <v>BREJO GRANDE DO ARAGUAIA-PA</v>
      </c>
      <c r="B763" s="38" t="n">
        <v>-5.69</v>
      </c>
      <c r="C763" s="38" t="n">
        <v>-48.41</v>
      </c>
      <c r="D763" s="38" t="s">
        <v>815</v>
      </c>
      <c r="E763" s="38" t="s">
        <v>81</v>
      </c>
    </row>
    <row r="764" customFormat="false" ht="15" hidden="false" customHeight="false" outlineLevel="0" collapsed="false">
      <c r="A764" s="38" t="str">
        <f aca="false">CONCATENATE(D764,"-",E764)</f>
        <v>BREJO GRANDE-SE</v>
      </c>
      <c r="B764" s="39" t="n">
        <v>-10.42</v>
      </c>
      <c r="C764" s="39" t="n">
        <v>-36.46</v>
      </c>
      <c r="D764" s="39" t="s">
        <v>816</v>
      </c>
      <c r="E764" s="39" t="s">
        <v>294</v>
      </c>
    </row>
    <row r="765" customFormat="false" ht="15" hidden="false" customHeight="false" outlineLevel="0" collapsed="false">
      <c r="A765" s="38" t="str">
        <f aca="false">CONCATENATE(D765,"-",E765)</f>
        <v>BREJO SANTO-CE</v>
      </c>
      <c r="B765" s="38" t="n">
        <v>-7.49</v>
      </c>
      <c r="C765" s="38" t="n">
        <v>-38.98</v>
      </c>
      <c r="D765" s="38" t="s">
        <v>817</v>
      </c>
      <c r="E765" s="38" t="s">
        <v>83</v>
      </c>
    </row>
    <row r="766" customFormat="false" ht="15" hidden="false" customHeight="false" outlineLevel="0" collapsed="false">
      <c r="A766" s="38" t="str">
        <f aca="false">CONCATENATE(D766,"-",E766)</f>
        <v>BREJOES-BA</v>
      </c>
      <c r="B766" s="38" t="n">
        <v>-13.1</v>
      </c>
      <c r="C766" s="38" t="n">
        <v>-39.79</v>
      </c>
      <c r="D766" s="38" t="s">
        <v>818</v>
      </c>
      <c r="E766" s="38" t="s">
        <v>85</v>
      </c>
    </row>
    <row r="767" customFormat="false" ht="15" hidden="false" customHeight="false" outlineLevel="0" collapsed="false">
      <c r="A767" s="38" t="str">
        <f aca="false">CONCATENATE(D767,"-",E767)</f>
        <v>BREJOLANDIA-BA</v>
      </c>
      <c r="B767" s="39" t="n">
        <v>-12.48</v>
      </c>
      <c r="C767" s="39" t="n">
        <v>-43.96</v>
      </c>
      <c r="D767" s="39" t="s">
        <v>819</v>
      </c>
      <c r="E767" s="39" t="s">
        <v>85</v>
      </c>
    </row>
    <row r="768" customFormat="false" ht="15" hidden="false" customHeight="false" outlineLevel="0" collapsed="false">
      <c r="A768" s="38" t="str">
        <f aca="false">CONCATENATE(D768,"-",E768)</f>
        <v>BREJO-MA</v>
      </c>
      <c r="B768" s="38" t="n">
        <v>-3.68</v>
      </c>
      <c r="C768" s="38" t="n">
        <v>-42.75</v>
      </c>
      <c r="D768" s="38" t="s">
        <v>820</v>
      </c>
      <c r="E768" s="38" t="s">
        <v>100</v>
      </c>
    </row>
    <row r="769" customFormat="false" ht="15" hidden="false" customHeight="false" outlineLevel="0" collapsed="false">
      <c r="A769" s="38" t="str">
        <f aca="false">CONCATENATE(D769,"-",E769)</f>
        <v>BREU BRANCO-PA</v>
      </c>
      <c r="B769" s="39" t="n">
        <v>-4</v>
      </c>
      <c r="C769" s="39" t="n">
        <v>-49.46</v>
      </c>
      <c r="D769" s="39" t="s">
        <v>821</v>
      </c>
      <c r="E769" s="39" t="s">
        <v>81</v>
      </c>
    </row>
    <row r="770" customFormat="false" ht="15" hidden="false" customHeight="false" outlineLevel="0" collapsed="false">
      <c r="A770" s="38" t="str">
        <f aca="false">CONCATENATE(D770,"-",E770)</f>
        <v>BREVES-PA</v>
      </c>
      <c r="B770" s="38" t="n">
        <v>-1.68</v>
      </c>
      <c r="C770" s="38" t="n">
        <v>-50.48</v>
      </c>
      <c r="D770" s="38" t="s">
        <v>822</v>
      </c>
      <c r="E770" s="38" t="s">
        <v>81</v>
      </c>
    </row>
    <row r="771" customFormat="false" ht="15" hidden="false" customHeight="false" outlineLevel="0" collapsed="false">
      <c r="A771" s="38" t="str">
        <f aca="false">CONCATENATE(D771,"-",E771)</f>
        <v>BRITANIA-GO</v>
      </c>
      <c r="B771" s="39" t="n">
        <v>-15.24</v>
      </c>
      <c r="C771" s="39" t="n">
        <v>-51.16</v>
      </c>
      <c r="D771" s="39" t="s">
        <v>823</v>
      </c>
      <c r="E771" s="39" t="s">
        <v>75</v>
      </c>
    </row>
    <row r="772" customFormat="false" ht="15" hidden="false" customHeight="false" outlineLevel="0" collapsed="false">
      <c r="A772" s="38" t="str">
        <f aca="false">CONCATENATE(D772,"-",E772)</f>
        <v>BROCHIER-RS</v>
      </c>
      <c r="B772" s="38" t="n">
        <v>-29.55</v>
      </c>
      <c r="C772" s="38" t="n">
        <v>-51.59</v>
      </c>
      <c r="D772" s="38" t="s">
        <v>824</v>
      </c>
      <c r="E772" s="38" t="s">
        <v>151</v>
      </c>
    </row>
    <row r="773" customFormat="false" ht="15" hidden="false" customHeight="false" outlineLevel="0" collapsed="false">
      <c r="A773" s="38" t="str">
        <f aca="false">CONCATENATE(D773,"-",E773)</f>
        <v>BRODOSQUI-SP</v>
      </c>
      <c r="B773" s="38" t="n">
        <v>-20.99</v>
      </c>
      <c r="C773" s="38" t="n">
        <v>-47.65</v>
      </c>
      <c r="D773" s="38" t="s">
        <v>825</v>
      </c>
      <c r="E773" s="38" t="s">
        <v>118</v>
      </c>
    </row>
    <row r="774" customFormat="false" ht="15" hidden="false" customHeight="false" outlineLevel="0" collapsed="false">
      <c r="A774" s="38" t="str">
        <f aca="false">CONCATENATE(D774,"-",E774)</f>
        <v>BROTAS DE MACAUBAS-BA</v>
      </c>
      <c r="B774" s="38" t="n">
        <v>-11.99</v>
      </c>
      <c r="C774" s="38" t="n">
        <v>-42.62</v>
      </c>
      <c r="D774" s="38" t="s">
        <v>826</v>
      </c>
      <c r="E774" s="38" t="s">
        <v>85</v>
      </c>
    </row>
    <row r="775" customFormat="false" ht="15" hidden="false" customHeight="false" outlineLevel="0" collapsed="false">
      <c r="A775" s="38" t="str">
        <f aca="false">CONCATENATE(D775,"-",E775)</f>
        <v>BROTAS-SP</v>
      </c>
      <c r="B775" s="39" t="n">
        <v>-22.28</v>
      </c>
      <c r="C775" s="39" t="n">
        <v>-48.12</v>
      </c>
      <c r="D775" s="39" t="s">
        <v>827</v>
      </c>
      <c r="E775" s="39" t="s">
        <v>118</v>
      </c>
    </row>
    <row r="776" customFormat="false" ht="15" hidden="false" customHeight="false" outlineLevel="0" collapsed="false">
      <c r="A776" s="38" t="str">
        <f aca="false">CONCATENATE(D776,"-",E776)</f>
        <v>BRUMADINHO-MG</v>
      </c>
      <c r="B776" s="39" t="n">
        <v>-20.14</v>
      </c>
      <c r="C776" s="39" t="n">
        <v>-44.2</v>
      </c>
      <c r="D776" s="39" t="s">
        <v>828</v>
      </c>
      <c r="E776" s="39" t="s">
        <v>77</v>
      </c>
    </row>
    <row r="777" customFormat="false" ht="15" hidden="false" customHeight="false" outlineLevel="0" collapsed="false">
      <c r="A777" s="38" t="str">
        <f aca="false">CONCATENATE(D777,"-",E777)</f>
        <v>BRUMADO-BA</v>
      </c>
      <c r="B777" s="39" t="n">
        <v>-14.2</v>
      </c>
      <c r="C777" s="39" t="n">
        <v>-41.66</v>
      </c>
      <c r="D777" s="39" t="s">
        <v>829</v>
      </c>
      <c r="E777" s="39" t="s">
        <v>85</v>
      </c>
    </row>
    <row r="778" customFormat="false" ht="15" hidden="false" customHeight="false" outlineLevel="0" collapsed="false">
      <c r="A778" s="38" t="str">
        <f aca="false">CONCATENATE(D778,"-",E778)</f>
        <v>BRUNOPOLIS-SC</v>
      </c>
      <c r="B778" s="39" t="n">
        <v>-27.3</v>
      </c>
      <c r="C778" s="39" t="n">
        <v>-50.86</v>
      </c>
      <c r="D778" s="39" t="s">
        <v>830</v>
      </c>
      <c r="E778" s="39" t="s">
        <v>90</v>
      </c>
    </row>
    <row r="779" customFormat="false" ht="15" hidden="false" customHeight="false" outlineLevel="0" collapsed="false">
      <c r="A779" s="38" t="str">
        <f aca="false">CONCATENATE(D779,"-",E779)</f>
        <v>BRUSQUE-SC</v>
      </c>
      <c r="B779" s="38" t="n">
        <v>-27.09</v>
      </c>
      <c r="C779" s="38" t="n">
        <v>-48.91</v>
      </c>
      <c r="D779" s="38" t="s">
        <v>831</v>
      </c>
      <c r="E779" s="38" t="s">
        <v>90</v>
      </c>
    </row>
    <row r="780" customFormat="false" ht="15" hidden="false" customHeight="false" outlineLevel="0" collapsed="false">
      <c r="A780" s="38" t="str">
        <f aca="false">CONCATENATE(D780,"-",E780)</f>
        <v>BUENO BRANDAO-MG</v>
      </c>
      <c r="B780" s="38" t="n">
        <v>-22.44</v>
      </c>
      <c r="C780" s="38" t="n">
        <v>-46.35</v>
      </c>
      <c r="D780" s="38" t="s">
        <v>832</v>
      </c>
      <c r="E780" s="38" t="s">
        <v>77</v>
      </c>
    </row>
    <row r="781" customFormat="false" ht="15" hidden="false" customHeight="false" outlineLevel="0" collapsed="false">
      <c r="A781" s="38" t="str">
        <f aca="false">CONCATENATE(D781,"-",E781)</f>
        <v>BUENOPOLIS-MG</v>
      </c>
      <c r="B781" s="39" t="n">
        <v>-17.87</v>
      </c>
      <c r="C781" s="39" t="n">
        <v>-44.18</v>
      </c>
      <c r="D781" s="39" t="s">
        <v>833</v>
      </c>
      <c r="E781" s="39" t="s">
        <v>77</v>
      </c>
    </row>
    <row r="782" customFormat="false" ht="15" hidden="false" customHeight="false" outlineLevel="0" collapsed="false">
      <c r="A782" s="38" t="str">
        <f aca="false">CONCATENATE(D782,"-",E782)</f>
        <v>BUENOS AIRES-PE</v>
      </c>
      <c r="B782" s="39" t="n">
        <v>-7.72</v>
      </c>
      <c r="C782" s="39" t="n">
        <v>-35.32</v>
      </c>
      <c r="D782" s="39" t="s">
        <v>834</v>
      </c>
      <c r="E782" s="39" t="s">
        <v>95</v>
      </c>
    </row>
    <row r="783" customFormat="false" ht="15" hidden="false" customHeight="false" outlineLevel="0" collapsed="false">
      <c r="A783" s="38" t="str">
        <f aca="false">CONCATENATE(D783,"-",E783)</f>
        <v>BUERAREMA-BA</v>
      </c>
      <c r="B783" s="38" t="n">
        <v>-14.95</v>
      </c>
      <c r="C783" s="38" t="n">
        <v>-39.3</v>
      </c>
      <c r="D783" s="38" t="s">
        <v>835</v>
      </c>
      <c r="E783" s="38" t="s">
        <v>85</v>
      </c>
    </row>
    <row r="784" customFormat="false" ht="15" hidden="false" customHeight="false" outlineLevel="0" collapsed="false">
      <c r="A784" s="38" t="str">
        <f aca="false">CONCATENATE(D784,"-",E784)</f>
        <v>BUGRE-MG</v>
      </c>
      <c r="B784" s="38" t="n">
        <v>-19.42</v>
      </c>
      <c r="C784" s="38" t="n">
        <v>-42.24</v>
      </c>
      <c r="D784" s="38" t="s">
        <v>836</v>
      </c>
      <c r="E784" s="38" t="s">
        <v>77</v>
      </c>
    </row>
    <row r="785" customFormat="false" ht="15" hidden="false" customHeight="false" outlineLevel="0" collapsed="false">
      <c r="A785" s="38" t="str">
        <f aca="false">CONCATENATE(D785,"-",E785)</f>
        <v>BUIQUE-PE</v>
      </c>
      <c r="B785" s="38" t="n">
        <v>-8.62</v>
      </c>
      <c r="C785" s="38" t="n">
        <v>-37.15</v>
      </c>
      <c r="D785" s="38" t="s">
        <v>837</v>
      </c>
      <c r="E785" s="38" t="s">
        <v>95</v>
      </c>
    </row>
    <row r="786" customFormat="false" ht="15" hidden="false" customHeight="false" outlineLevel="0" collapsed="false">
      <c r="A786" s="38" t="str">
        <f aca="false">CONCATENATE(D786,"-",E786)</f>
        <v>BUJARI-AC</v>
      </c>
      <c r="B786" s="39" t="n">
        <v>-9.83</v>
      </c>
      <c r="C786" s="39" t="n">
        <v>-67.95</v>
      </c>
      <c r="D786" s="39" t="s">
        <v>838</v>
      </c>
      <c r="E786" s="39" t="s">
        <v>113</v>
      </c>
    </row>
    <row r="787" customFormat="false" ht="15" hidden="false" customHeight="false" outlineLevel="0" collapsed="false">
      <c r="A787" s="38" t="str">
        <f aca="false">CONCATENATE(D787,"-",E787)</f>
        <v>BUJARU-PA</v>
      </c>
      <c r="B787" s="39" t="n">
        <v>-1.51</v>
      </c>
      <c r="C787" s="39" t="n">
        <v>-48.04</v>
      </c>
      <c r="D787" s="39" t="s">
        <v>839</v>
      </c>
      <c r="E787" s="39" t="s">
        <v>81</v>
      </c>
    </row>
    <row r="788" customFormat="false" ht="15" hidden="false" customHeight="false" outlineLevel="0" collapsed="false">
      <c r="A788" s="38" t="str">
        <f aca="false">CONCATENATE(D788,"-",E788)</f>
        <v>BURI-SP</v>
      </c>
      <c r="B788" s="38" t="n">
        <v>-23.79</v>
      </c>
      <c r="C788" s="38" t="n">
        <v>-48.59</v>
      </c>
      <c r="D788" s="38" t="s">
        <v>840</v>
      </c>
      <c r="E788" s="38" t="s">
        <v>118</v>
      </c>
    </row>
    <row r="789" customFormat="false" ht="15" hidden="false" customHeight="false" outlineLevel="0" collapsed="false">
      <c r="A789" s="38" t="str">
        <f aca="false">CONCATENATE(D789,"-",E789)</f>
        <v>BURITAMA-SP</v>
      </c>
      <c r="B789" s="39" t="n">
        <v>-21.06</v>
      </c>
      <c r="C789" s="39" t="n">
        <v>-50.14</v>
      </c>
      <c r="D789" s="39" t="s">
        <v>841</v>
      </c>
      <c r="E789" s="39" t="s">
        <v>118</v>
      </c>
    </row>
    <row r="790" customFormat="false" ht="15" hidden="false" customHeight="false" outlineLevel="0" collapsed="false">
      <c r="A790" s="38" t="str">
        <f aca="false">CONCATENATE(D790,"-",E790)</f>
        <v>BURITI ALEGRE-GO</v>
      </c>
      <c r="B790" s="38" t="n">
        <v>-18.14</v>
      </c>
      <c r="C790" s="38" t="n">
        <v>-49.04</v>
      </c>
      <c r="D790" s="38" t="s">
        <v>842</v>
      </c>
      <c r="E790" s="38" t="s">
        <v>75</v>
      </c>
    </row>
    <row r="791" customFormat="false" ht="15" hidden="false" customHeight="false" outlineLevel="0" collapsed="false">
      <c r="A791" s="38" t="str">
        <f aca="false">CONCATENATE(D791,"-",E791)</f>
        <v>BURITI BRAVO-MA</v>
      </c>
      <c r="B791" s="39" t="n">
        <v>-5.83</v>
      </c>
      <c r="C791" s="39" t="n">
        <v>-43.83</v>
      </c>
      <c r="D791" s="39" t="s">
        <v>843</v>
      </c>
      <c r="E791" s="39" t="s">
        <v>100</v>
      </c>
    </row>
    <row r="792" customFormat="false" ht="15" hidden="false" customHeight="false" outlineLevel="0" collapsed="false">
      <c r="A792" s="38" t="str">
        <f aca="false">CONCATENATE(D792,"-",E792)</f>
        <v>BURITI DE GOIAS-GO</v>
      </c>
      <c r="B792" s="39" t="n">
        <v>-16.18</v>
      </c>
      <c r="C792" s="39" t="n">
        <v>-50.43</v>
      </c>
      <c r="D792" s="39" t="s">
        <v>844</v>
      </c>
      <c r="E792" s="39" t="s">
        <v>75</v>
      </c>
    </row>
    <row r="793" customFormat="false" ht="15" hidden="false" customHeight="false" outlineLevel="0" collapsed="false">
      <c r="A793" s="38" t="str">
        <f aca="false">CONCATENATE(D793,"-",E793)</f>
        <v>BURITI DO TOCANTINS-TO</v>
      </c>
      <c r="B793" s="39" t="n">
        <v>-5.31</v>
      </c>
      <c r="C793" s="39" t="n">
        <v>-48.22</v>
      </c>
      <c r="D793" s="39" t="s">
        <v>845</v>
      </c>
      <c r="E793" s="39" t="s">
        <v>97</v>
      </c>
    </row>
    <row r="794" customFormat="false" ht="15" hidden="false" customHeight="false" outlineLevel="0" collapsed="false">
      <c r="A794" s="38" t="str">
        <f aca="false">CONCATENATE(D794,"-",E794)</f>
        <v>BURITI DOS LOPES-PI</v>
      </c>
      <c r="B794" s="39" t="n">
        <v>-3.17</v>
      </c>
      <c r="C794" s="39" t="n">
        <v>-41.86</v>
      </c>
      <c r="D794" s="39" t="s">
        <v>846</v>
      </c>
      <c r="E794" s="39" t="s">
        <v>108</v>
      </c>
    </row>
    <row r="795" customFormat="false" ht="15" hidden="false" customHeight="false" outlineLevel="0" collapsed="false">
      <c r="A795" s="38" t="str">
        <f aca="false">CONCATENATE(D795,"-",E795)</f>
        <v>BURITI DOS MONTES-PI</v>
      </c>
      <c r="B795" s="38" t="n">
        <v>-5.31</v>
      </c>
      <c r="C795" s="38" t="n">
        <v>-41.09</v>
      </c>
      <c r="D795" s="38" t="s">
        <v>847</v>
      </c>
      <c r="E795" s="38" t="s">
        <v>108</v>
      </c>
    </row>
    <row r="796" customFormat="false" ht="15" hidden="false" customHeight="false" outlineLevel="0" collapsed="false">
      <c r="A796" s="38" t="str">
        <f aca="false">CONCATENATE(D796,"-",E796)</f>
        <v>BURITICUPU-MA</v>
      </c>
      <c r="B796" s="38" t="n">
        <v>-4.34</v>
      </c>
      <c r="C796" s="38" t="n">
        <v>-46.4</v>
      </c>
      <c r="D796" s="38" t="s">
        <v>848</v>
      </c>
      <c r="E796" s="38" t="s">
        <v>100</v>
      </c>
    </row>
    <row r="797" customFormat="false" ht="15" hidden="false" customHeight="false" outlineLevel="0" collapsed="false">
      <c r="A797" s="38" t="str">
        <f aca="false">CONCATENATE(D797,"-",E797)</f>
        <v>BURITI-MA</v>
      </c>
      <c r="B797" s="38" t="n">
        <v>-3.94</v>
      </c>
      <c r="C797" s="38" t="n">
        <v>-42.92</v>
      </c>
      <c r="D797" s="38" t="s">
        <v>849</v>
      </c>
      <c r="E797" s="38" t="s">
        <v>100</v>
      </c>
    </row>
    <row r="798" customFormat="false" ht="15" hidden="false" customHeight="false" outlineLevel="0" collapsed="false">
      <c r="A798" s="38" t="str">
        <f aca="false">CONCATENATE(D798,"-",E798)</f>
        <v>BURITINOPOLIS-GO</v>
      </c>
      <c r="B798" s="38" t="n">
        <v>-14.47</v>
      </c>
      <c r="C798" s="38" t="n">
        <v>-46.4</v>
      </c>
      <c r="D798" s="38" t="s">
        <v>850</v>
      </c>
      <c r="E798" s="38" t="s">
        <v>75</v>
      </c>
    </row>
    <row r="799" customFormat="false" ht="15" hidden="false" customHeight="false" outlineLevel="0" collapsed="false">
      <c r="A799" s="38" t="str">
        <f aca="false">CONCATENATE(D799,"-",E799)</f>
        <v>BURITIRAMA-BA</v>
      </c>
      <c r="B799" s="39" t="n">
        <v>-10.7</v>
      </c>
      <c r="C799" s="39" t="n">
        <v>-43.63</v>
      </c>
      <c r="D799" s="39" t="s">
        <v>851</v>
      </c>
      <c r="E799" s="39" t="s">
        <v>85</v>
      </c>
    </row>
    <row r="800" customFormat="false" ht="15" hidden="false" customHeight="false" outlineLevel="0" collapsed="false">
      <c r="A800" s="38" t="str">
        <f aca="false">CONCATENATE(D800,"-",E800)</f>
        <v>BURITIRANA-MA</v>
      </c>
      <c r="B800" s="39" t="n">
        <v>-5.59</v>
      </c>
      <c r="C800" s="39" t="n">
        <v>-47.01</v>
      </c>
      <c r="D800" s="39" t="s">
        <v>852</v>
      </c>
      <c r="E800" s="39" t="s">
        <v>100</v>
      </c>
    </row>
    <row r="801" customFormat="false" ht="15" hidden="false" customHeight="false" outlineLevel="0" collapsed="false">
      <c r="A801" s="38" t="str">
        <f aca="false">CONCATENATE(D801,"-",E801)</f>
        <v>BURITIS-MG</v>
      </c>
      <c r="B801" s="39" t="n">
        <v>-15.61</v>
      </c>
      <c r="C801" s="39" t="n">
        <v>-46.42</v>
      </c>
      <c r="D801" s="39" t="s">
        <v>853</v>
      </c>
      <c r="E801" s="39" t="s">
        <v>77</v>
      </c>
    </row>
    <row r="802" customFormat="false" ht="15" hidden="false" customHeight="false" outlineLevel="0" collapsed="false">
      <c r="A802" s="38" t="str">
        <f aca="false">CONCATENATE(D802,"-",E802)</f>
        <v>BURITIS-RO</v>
      </c>
      <c r="B802" s="38" t="n">
        <v>-10.21</v>
      </c>
      <c r="C802" s="38" t="n">
        <v>-63.82</v>
      </c>
      <c r="D802" s="38" t="s">
        <v>853</v>
      </c>
      <c r="E802" s="38" t="s">
        <v>219</v>
      </c>
    </row>
    <row r="803" customFormat="false" ht="15" hidden="false" customHeight="false" outlineLevel="0" collapsed="false">
      <c r="A803" s="38" t="str">
        <f aca="false">CONCATENATE(D803,"-",E803)</f>
        <v>BURITIZAL-SP</v>
      </c>
      <c r="B803" s="38" t="n">
        <v>-20.19</v>
      </c>
      <c r="C803" s="38" t="n">
        <v>-47.7</v>
      </c>
      <c r="D803" s="38" t="s">
        <v>854</v>
      </c>
      <c r="E803" s="38" t="s">
        <v>118</v>
      </c>
    </row>
    <row r="804" customFormat="false" ht="15" hidden="false" customHeight="false" outlineLevel="0" collapsed="false">
      <c r="A804" s="38" t="str">
        <f aca="false">CONCATENATE(D804,"-",E804)</f>
        <v>BURITIZEIRO-MG</v>
      </c>
      <c r="B804" s="38" t="n">
        <v>-17.35</v>
      </c>
      <c r="C804" s="38" t="n">
        <v>-44.96</v>
      </c>
      <c r="D804" s="38" t="s">
        <v>855</v>
      </c>
      <c r="E804" s="38" t="s">
        <v>77</v>
      </c>
    </row>
    <row r="805" customFormat="false" ht="15" hidden="false" customHeight="false" outlineLevel="0" collapsed="false">
      <c r="A805" s="38" t="str">
        <f aca="false">CONCATENATE(D805,"-",E805)</f>
        <v>BUTIA-RS</v>
      </c>
      <c r="B805" s="39" t="n">
        <v>-30.12</v>
      </c>
      <c r="C805" s="39" t="n">
        <v>-51.96</v>
      </c>
      <c r="D805" s="39" t="s">
        <v>856</v>
      </c>
      <c r="E805" s="39" t="s">
        <v>151</v>
      </c>
    </row>
    <row r="806" customFormat="false" ht="15" hidden="false" customHeight="false" outlineLevel="0" collapsed="false">
      <c r="A806" s="38" t="str">
        <f aca="false">CONCATENATE(D806,"-",E806)</f>
        <v>CAAPIRANGA-AM</v>
      </c>
      <c r="B806" s="39" t="n">
        <v>-3.32</v>
      </c>
      <c r="C806" s="39" t="n">
        <v>-61.2</v>
      </c>
      <c r="D806" s="39" t="s">
        <v>857</v>
      </c>
      <c r="E806" s="39" t="s">
        <v>258</v>
      </c>
    </row>
    <row r="807" customFormat="false" ht="15" hidden="false" customHeight="false" outlineLevel="0" collapsed="false">
      <c r="A807" s="38" t="str">
        <f aca="false">CONCATENATE(D807,"-",E807)</f>
        <v>CAAPORA-PB</v>
      </c>
      <c r="B807" s="39" t="n">
        <v>-7.51</v>
      </c>
      <c r="C807" s="39" t="n">
        <v>-34.9</v>
      </c>
      <c r="D807" s="39" t="s">
        <v>858</v>
      </c>
      <c r="E807" s="39" t="s">
        <v>138</v>
      </c>
    </row>
    <row r="808" customFormat="false" ht="15" hidden="false" customHeight="false" outlineLevel="0" collapsed="false">
      <c r="A808" s="38" t="str">
        <f aca="false">CONCATENATE(D808,"-",E808)</f>
        <v>CAARAPO-MS</v>
      </c>
      <c r="B808" s="39" t="n">
        <v>-22.63</v>
      </c>
      <c r="C808" s="39" t="n">
        <v>-54.82</v>
      </c>
      <c r="D808" s="39" t="s">
        <v>859</v>
      </c>
      <c r="E808" s="39" t="s">
        <v>140</v>
      </c>
    </row>
    <row r="809" customFormat="false" ht="15" hidden="false" customHeight="false" outlineLevel="0" collapsed="false">
      <c r="A809" s="38" t="str">
        <f aca="false">CONCATENATE(D809,"-",E809)</f>
        <v>CAATIBA-BA</v>
      </c>
      <c r="B809" s="38" t="n">
        <v>-14.97</v>
      </c>
      <c r="C809" s="38" t="n">
        <v>-40.4</v>
      </c>
      <c r="D809" s="38" t="s">
        <v>860</v>
      </c>
      <c r="E809" s="38" t="s">
        <v>85</v>
      </c>
    </row>
    <row r="810" customFormat="false" ht="15" hidden="false" customHeight="false" outlineLevel="0" collapsed="false">
      <c r="A810" s="38" t="str">
        <f aca="false">CONCATENATE(D810,"-",E810)</f>
        <v>CABACEIRAS DO PARAGUACU-BA</v>
      </c>
      <c r="B810" s="39" t="n">
        <v>-12.53</v>
      </c>
      <c r="C810" s="39" t="n">
        <v>-39.19</v>
      </c>
      <c r="D810" s="39" t="s">
        <v>861</v>
      </c>
      <c r="E810" s="39" t="s">
        <v>85</v>
      </c>
    </row>
    <row r="811" customFormat="false" ht="15" hidden="false" customHeight="false" outlineLevel="0" collapsed="false">
      <c r="A811" s="38" t="str">
        <f aca="false">CONCATENATE(D811,"-",E811)</f>
        <v>CABACEIRAS-PB</v>
      </c>
      <c r="B811" s="38" t="n">
        <v>-7.48</v>
      </c>
      <c r="C811" s="38" t="n">
        <v>-36.28</v>
      </c>
      <c r="D811" s="38" t="s">
        <v>862</v>
      </c>
      <c r="E811" s="38" t="s">
        <v>138</v>
      </c>
    </row>
    <row r="812" customFormat="false" ht="15" hidden="false" customHeight="false" outlineLevel="0" collapsed="false">
      <c r="A812" s="38" t="str">
        <f aca="false">CONCATENATE(D812,"-",E812)</f>
        <v>CABECEIRA GRANDE-MG</v>
      </c>
      <c r="B812" s="39" t="n">
        <v>-16.03</v>
      </c>
      <c r="C812" s="39" t="n">
        <v>-47.09</v>
      </c>
      <c r="D812" s="39" t="s">
        <v>863</v>
      </c>
      <c r="E812" s="39" t="s">
        <v>77</v>
      </c>
    </row>
    <row r="813" customFormat="false" ht="15" hidden="false" customHeight="false" outlineLevel="0" collapsed="false">
      <c r="A813" s="38" t="str">
        <f aca="false">CONCATENATE(D813,"-",E813)</f>
        <v>CABECEIRAS DO PIAUI-PI</v>
      </c>
      <c r="B813" s="39" t="n">
        <v>-4.47</v>
      </c>
      <c r="C813" s="39" t="n">
        <v>-42.3</v>
      </c>
      <c r="D813" s="39" t="s">
        <v>864</v>
      </c>
      <c r="E813" s="39" t="s">
        <v>108</v>
      </c>
    </row>
    <row r="814" customFormat="false" ht="15" hidden="false" customHeight="false" outlineLevel="0" collapsed="false">
      <c r="A814" s="38" t="str">
        <f aca="false">CONCATENATE(D814,"-",E814)</f>
        <v>CABECEIRAS-GO</v>
      </c>
      <c r="B814" s="39" t="n">
        <v>-15.8</v>
      </c>
      <c r="C814" s="39" t="n">
        <v>-46.92</v>
      </c>
      <c r="D814" s="39" t="s">
        <v>865</v>
      </c>
      <c r="E814" s="39" t="s">
        <v>75</v>
      </c>
    </row>
    <row r="815" customFormat="false" ht="15" hidden="false" customHeight="false" outlineLevel="0" collapsed="false">
      <c r="A815" s="38" t="str">
        <f aca="false">CONCATENATE(D815,"-",E815)</f>
        <v>CABEDELO-PB</v>
      </c>
      <c r="B815" s="39" t="n">
        <v>-6.98</v>
      </c>
      <c r="C815" s="39" t="n">
        <v>-34.83</v>
      </c>
      <c r="D815" s="39" t="s">
        <v>866</v>
      </c>
      <c r="E815" s="39" t="s">
        <v>138</v>
      </c>
    </row>
    <row r="816" customFormat="false" ht="15" hidden="false" customHeight="false" outlineLevel="0" collapsed="false">
      <c r="A816" s="38" t="str">
        <f aca="false">CONCATENATE(D816,"-",E816)</f>
        <v>CABIXI-RO</v>
      </c>
      <c r="B816" s="39" t="n">
        <v>-13.49</v>
      </c>
      <c r="C816" s="39" t="n">
        <v>-60.55</v>
      </c>
      <c r="D816" s="39" t="s">
        <v>867</v>
      </c>
      <c r="E816" s="39" t="s">
        <v>219</v>
      </c>
    </row>
    <row r="817" customFormat="false" ht="15" hidden="false" customHeight="false" outlineLevel="0" collapsed="false">
      <c r="A817" s="38" t="str">
        <f aca="false">CONCATENATE(D817,"-",E817)</f>
        <v>CABO DE SANTO AGOSTINHO-PE</v>
      </c>
      <c r="B817" s="39" t="n">
        <v>-8.28</v>
      </c>
      <c r="C817" s="39" t="n">
        <v>-35.03</v>
      </c>
      <c r="D817" s="39" t="s">
        <v>868</v>
      </c>
      <c r="E817" s="39" t="s">
        <v>95</v>
      </c>
    </row>
    <row r="818" customFormat="false" ht="15" hidden="false" customHeight="false" outlineLevel="0" collapsed="false">
      <c r="A818" s="38" t="str">
        <f aca="false">CONCATENATE(D818,"-",E818)</f>
        <v>CABO FRIO-RJ</v>
      </c>
      <c r="B818" s="39" t="n">
        <v>-22.87</v>
      </c>
      <c r="C818" s="39" t="n">
        <v>-42.01</v>
      </c>
      <c r="D818" s="39" t="s">
        <v>869</v>
      </c>
      <c r="E818" s="39" t="s">
        <v>330</v>
      </c>
    </row>
    <row r="819" customFormat="false" ht="15" hidden="false" customHeight="false" outlineLevel="0" collapsed="false">
      <c r="A819" s="38" t="str">
        <f aca="false">CONCATENATE(D819,"-",E819)</f>
        <v>CABO VERDE-MG</v>
      </c>
      <c r="B819" s="38" t="n">
        <v>-21.47</v>
      </c>
      <c r="C819" s="38" t="n">
        <v>-46.39</v>
      </c>
      <c r="D819" s="38" t="s">
        <v>870</v>
      </c>
      <c r="E819" s="38" t="s">
        <v>77</v>
      </c>
    </row>
    <row r="820" customFormat="false" ht="15" hidden="false" customHeight="false" outlineLevel="0" collapsed="false">
      <c r="A820" s="38" t="str">
        <f aca="false">CONCATENATE(D820,"-",E820)</f>
        <v>CABRALIA PAULISTA-SP</v>
      </c>
      <c r="B820" s="39" t="n">
        <v>-22.45</v>
      </c>
      <c r="C820" s="39" t="n">
        <v>-49.33</v>
      </c>
      <c r="D820" s="39" t="s">
        <v>871</v>
      </c>
      <c r="E820" s="39" t="s">
        <v>118</v>
      </c>
    </row>
    <row r="821" customFormat="false" ht="15" hidden="false" customHeight="false" outlineLevel="0" collapsed="false">
      <c r="A821" s="38" t="str">
        <f aca="false">CONCATENATE(D821,"-",E821)</f>
        <v>CABREUVA-SP</v>
      </c>
      <c r="B821" s="38" t="n">
        <v>-23.3</v>
      </c>
      <c r="C821" s="38" t="n">
        <v>-47.13</v>
      </c>
      <c r="D821" s="38" t="s">
        <v>872</v>
      </c>
      <c r="E821" s="38" t="s">
        <v>118</v>
      </c>
    </row>
    <row r="822" customFormat="false" ht="15" hidden="false" customHeight="false" outlineLevel="0" collapsed="false">
      <c r="A822" s="38" t="str">
        <f aca="false">CONCATENATE(D822,"-",E822)</f>
        <v>CABROBO-PE</v>
      </c>
      <c r="B822" s="38" t="n">
        <v>-8.51</v>
      </c>
      <c r="C822" s="38" t="n">
        <v>-39.3</v>
      </c>
      <c r="D822" s="38" t="s">
        <v>873</v>
      </c>
      <c r="E822" s="38" t="s">
        <v>95</v>
      </c>
    </row>
    <row r="823" customFormat="false" ht="15" hidden="false" customHeight="false" outlineLevel="0" collapsed="false">
      <c r="A823" s="38" t="str">
        <f aca="false">CONCATENATE(D823,"-",E823)</f>
        <v>CACADOR-SC</v>
      </c>
      <c r="B823" s="39" t="n">
        <v>-26.77</v>
      </c>
      <c r="C823" s="39" t="n">
        <v>-51.01</v>
      </c>
      <c r="D823" s="39" t="s">
        <v>874</v>
      </c>
      <c r="E823" s="39" t="s">
        <v>90</v>
      </c>
    </row>
    <row r="824" customFormat="false" ht="15" hidden="false" customHeight="false" outlineLevel="0" collapsed="false">
      <c r="A824" s="38" t="str">
        <f aca="false">CONCATENATE(D824,"-",E824)</f>
        <v>CACAPAVA DO SUL-RS</v>
      </c>
      <c r="B824" s="38" t="n">
        <v>-30.51</v>
      </c>
      <c r="C824" s="38" t="n">
        <v>-53.49</v>
      </c>
      <c r="D824" s="38" t="s">
        <v>875</v>
      </c>
      <c r="E824" s="38" t="s">
        <v>151</v>
      </c>
    </row>
    <row r="825" customFormat="false" ht="15" hidden="false" customHeight="false" outlineLevel="0" collapsed="false">
      <c r="A825" s="38" t="str">
        <f aca="false">CONCATENATE(D825,"-",E825)</f>
        <v>CACAPAVA-SP</v>
      </c>
      <c r="B825" s="39" t="n">
        <v>-23.1</v>
      </c>
      <c r="C825" s="39" t="n">
        <v>-45.7</v>
      </c>
      <c r="D825" s="39" t="s">
        <v>876</v>
      </c>
      <c r="E825" s="39" t="s">
        <v>118</v>
      </c>
    </row>
    <row r="826" customFormat="false" ht="15" hidden="false" customHeight="false" outlineLevel="0" collapsed="false">
      <c r="A826" s="38" t="str">
        <f aca="false">CONCATENATE(D826,"-",E826)</f>
        <v>CACAULANDIA-RO</v>
      </c>
      <c r="B826" s="38" t="n">
        <v>-10.34</v>
      </c>
      <c r="C826" s="38" t="n">
        <v>-62.89</v>
      </c>
      <c r="D826" s="38" t="s">
        <v>877</v>
      </c>
      <c r="E826" s="38" t="s">
        <v>219</v>
      </c>
    </row>
    <row r="827" customFormat="false" ht="15" hidden="false" customHeight="false" outlineLevel="0" collapsed="false">
      <c r="A827" s="38" t="str">
        <f aca="false">CONCATENATE(D827,"-",E827)</f>
        <v>CACEQUI-RS</v>
      </c>
      <c r="B827" s="39" t="n">
        <v>-29.88</v>
      </c>
      <c r="C827" s="39" t="n">
        <v>-54.82</v>
      </c>
      <c r="D827" s="39" t="s">
        <v>878</v>
      </c>
      <c r="E827" s="39" t="s">
        <v>151</v>
      </c>
    </row>
    <row r="828" customFormat="false" ht="15" hidden="false" customHeight="false" outlineLevel="0" collapsed="false">
      <c r="A828" s="38" t="str">
        <f aca="false">CONCATENATE(D828,"-",E828)</f>
        <v>CACERES-MT</v>
      </c>
      <c r="B828" s="39" t="n">
        <v>-16.07</v>
      </c>
      <c r="C828" s="39" t="n">
        <v>-57.67</v>
      </c>
      <c r="D828" s="39" t="s">
        <v>879</v>
      </c>
      <c r="E828" s="39" t="s">
        <v>111</v>
      </c>
    </row>
    <row r="829" customFormat="false" ht="15" hidden="false" customHeight="false" outlineLevel="0" collapsed="false">
      <c r="A829" s="38" t="str">
        <f aca="false">CONCATENATE(D829,"-",E829)</f>
        <v>CACHOEIRA ALTA-GO</v>
      </c>
      <c r="B829" s="38" t="n">
        <v>-18.76</v>
      </c>
      <c r="C829" s="38" t="n">
        <v>-50.94</v>
      </c>
      <c r="D829" s="38" t="s">
        <v>880</v>
      </c>
      <c r="E829" s="38" t="s">
        <v>75</v>
      </c>
    </row>
    <row r="830" customFormat="false" ht="15" hidden="false" customHeight="false" outlineLevel="0" collapsed="false">
      <c r="A830" s="38" t="str">
        <f aca="false">CONCATENATE(D830,"-",E830)</f>
        <v>CACHOEIRA DA PRATA-MG</v>
      </c>
      <c r="B830" s="39" t="n">
        <v>-19.52</v>
      </c>
      <c r="C830" s="39" t="n">
        <v>-44.45</v>
      </c>
      <c r="D830" s="39" t="s">
        <v>881</v>
      </c>
      <c r="E830" s="39" t="s">
        <v>77</v>
      </c>
    </row>
    <row r="831" customFormat="false" ht="15" hidden="false" customHeight="false" outlineLevel="0" collapsed="false">
      <c r="A831" s="38" t="str">
        <f aca="false">CONCATENATE(D831,"-",E831)</f>
        <v>CACHOEIRA DE GOIAS-GO</v>
      </c>
      <c r="B831" s="39" t="n">
        <v>-16.66</v>
      </c>
      <c r="C831" s="39" t="n">
        <v>-50.64</v>
      </c>
      <c r="D831" s="39" t="s">
        <v>882</v>
      </c>
      <c r="E831" s="39" t="s">
        <v>75</v>
      </c>
    </row>
    <row r="832" customFormat="false" ht="15" hidden="false" customHeight="false" outlineLevel="0" collapsed="false">
      <c r="A832" s="38" t="str">
        <f aca="false">CONCATENATE(D832,"-",E832)</f>
        <v>CACHOEIRA DE MINAS-MG</v>
      </c>
      <c r="B832" s="38" t="n">
        <v>-22.35</v>
      </c>
      <c r="C832" s="38" t="n">
        <v>-45.77</v>
      </c>
      <c r="D832" s="38" t="s">
        <v>883</v>
      </c>
      <c r="E832" s="38" t="s">
        <v>77</v>
      </c>
    </row>
    <row r="833" customFormat="false" ht="15" hidden="false" customHeight="false" outlineLevel="0" collapsed="false">
      <c r="A833" s="38" t="str">
        <f aca="false">CONCATENATE(D833,"-",E833)</f>
        <v>CACHOEIRA DE PAJEU-MG</v>
      </c>
      <c r="B833" s="39" t="n">
        <v>-15.96</v>
      </c>
      <c r="C833" s="39" t="n">
        <v>-41.49</v>
      </c>
      <c r="D833" s="39" t="s">
        <v>884</v>
      </c>
      <c r="E833" s="39" t="s">
        <v>77</v>
      </c>
    </row>
    <row r="834" customFormat="false" ht="15" hidden="false" customHeight="false" outlineLevel="0" collapsed="false">
      <c r="A834" s="38" t="str">
        <f aca="false">CONCATENATE(D834,"-",E834)</f>
        <v>CACHOEIRA DO ARARI-PA</v>
      </c>
      <c r="B834" s="38" t="n">
        <v>-1.01</v>
      </c>
      <c r="C834" s="38" t="n">
        <v>-48.96</v>
      </c>
      <c r="D834" s="38" t="s">
        <v>885</v>
      </c>
      <c r="E834" s="38" t="s">
        <v>81</v>
      </c>
    </row>
    <row r="835" customFormat="false" ht="15" hidden="false" customHeight="false" outlineLevel="0" collapsed="false">
      <c r="A835" s="38" t="str">
        <f aca="false">CONCATENATE(D835,"-",E835)</f>
        <v>CACHOEIRA DO PIRIA-PA</v>
      </c>
      <c r="B835" s="39" t="n">
        <v>-1.67</v>
      </c>
      <c r="C835" s="39" t="n">
        <v>-46.52</v>
      </c>
      <c r="D835" s="39" t="s">
        <v>886</v>
      </c>
      <c r="E835" s="39" t="s">
        <v>81</v>
      </c>
    </row>
    <row r="836" customFormat="false" ht="15" hidden="false" customHeight="false" outlineLevel="0" collapsed="false">
      <c r="A836" s="38" t="str">
        <f aca="false">CONCATENATE(D836,"-",E836)</f>
        <v>CACHOEIRA DO SUL-RS</v>
      </c>
      <c r="B836" s="38" t="n">
        <v>-30.03</v>
      </c>
      <c r="C836" s="38" t="n">
        <v>-52.89</v>
      </c>
      <c r="D836" s="38" t="s">
        <v>887</v>
      </c>
      <c r="E836" s="38" t="s">
        <v>151</v>
      </c>
    </row>
    <row r="837" customFormat="false" ht="15" hidden="false" customHeight="false" outlineLevel="0" collapsed="false">
      <c r="A837" s="38" t="str">
        <f aca="false">CONCATENATE(D837,"-",E837)</f>
        <v>CACHOEIRA DOS INDIOS-PB</v>
      </c>
      <c r="B837" s="38" t="n">
        <v>-6.92</v>
      </c>
      <c r="C837" s="38" t="n">
        <v>-38.67</v>
      </c>
      <c r="D837" s="38" t="s">
        <v>888</v>
      </c>
      <c r="E837" s="38" t="s">
        <v>138</v>
      </c>
    </row>
    <row r="838" customFormat="false" ht="15" hidden="false" customHeight="false" outlineLevel="0" collapsed="false">
      <c r="A838" s="38" t="str">
        <f aca="false">CONCATENATE(D838,"-",E838)</f>
        <v>CACHOEIRA DOURADA-GO</v>
      </c>
      <c r="B838" s="38" t="n">
        <v>-18.49</v>
      </c>
      <c r="C838" s="38" t="n">
        <v>-49.47</v>
      </c>
      <c r="D838" s="38" t="s">
        <v>889</v>
      </c>
      <c r="E838" s="38" t="s">
        <v>75</v>
      </c>
    </row>
    <row r="839" customFormat="false" ht="15" hidden="false" customHeight="false" outlineLevel="0" collapsed="false">
      <c r="A839" s="38" t="str">
        <f aca="false">CONCATENATE(D839,"-",E839)</f>
        <v>CACHOEIRA DOURADA-MG</v>
      </c>
      <c r="B839" s="38" t="n">
        <v>-18.51</v>
      </c>
      <c r="C839" s="38" t="n">
        <v>-49.5</v>
      </c>
      <c r="D839" s="38" t="s">
        <v>889</v>
      </c>
      <c r="E839" s="38" t="s">
        <v>77</v>
      </c>
    </row>
    <row r="840" customFormat="false" ht="15" hidden="false" customHeight="false" outlineLevel="0" collapsed="false">
      <c r="A840" s="38" t="str">
        <f aca="false">CONCATENATE(D840,"-",E840)</f>
        <v>CACHOEIRA GRANDE-MA</v>
      </c>
      <c r="B840" s="38" t="n">
        <v>-2.92</v>
      </c>
      <c r="C840" s="38" t="n">
        <v>-44.05</v>
      </c>
      <c r="D840" s="38" t="s">
        <v>890</v>
      </c>
      <c r="E840" s="38" t="s">
        <v>100</v>
      </c>
    </row>
    <row r="841" customFormat="false" ht="15" hidden="false" customHeight="false" outlineLevel="0" collapsed="false">
      <c r="A841" s="38" t="str">
        <f aca="false">CONCATENATE(D841,"-",E841)</f>
        <v>CACHOEIRA PAULISTA-SP</v>
      </c>
      <c r="B841" s="38" t="n">
        <v>-22.66</v>
      </c>
      <c r="C841" s="38" t="n">
        <v>-45</v>
      </c>
      <c r="D841" s="38" t="s">
        <v>891</v>
      </c>
      <c r="E841" s="38" t="s">
        <v>118</v>
      </c>
    </row>
    <row r="842" customFormat="false" ht="15" hidden="false" customHeight="false" outlineLevel="0" collapsed="false">
      <c r="A842" s="38" t="str">
        <f aca="false">CONCATENATE(D842,"-",E842)</f>
        <v>CACHOEIRA-BA</v>
      </c>
      <c r="B842" s="38" t="n">
        <v>-12.61</v>
      </c>
      <c r="C842" s="38" t="n">
        <v>-38.95</v>
      </c>
      <c r="D842" s="38" t="s">
        <v>892</v>
      </c>
      <c r="E842" s="38" t="s">
        <v>85</v>
      </c>
    </row>
    <row r="843" customFormat="false" ht="15" hidden="false" customHeight="false" outlineLevel="0" collapsed="false">
      <c r="A843" s="38" t="str">
        <f aca="false">CONCATENATE(D843,"-",E843)</f>
        <v>CACHOEIRAS DE MACACU-RJ</v>
      </c>
      <c r="B843" s="38" t="n">
        <v>-22.46</v>
      </c>
      <c r="C843" s="38" t="n">
        <v>-42.65</v>
      </c>
      <c r="D843" s="38" t="s">
        <v>893</v>
      </c>
      <c r="E843" s="38" t="s">
        <v>330</v>
      </c>
    </row>
    <row r="844" customFormat="false" ht="15" hidden="false" customHeight="false" outlineLevel="0" collapsed="false">
      <c r="A844" s="38" t="str">
        <f aca="false">CONCATENATE(D844,"-",E844)</f>
        <v>CACHOEIRINHA-PE</v>
      </c>
      <c r="B844" s="39" t="n">
        <v>-8.48</v>
      </c>
      <c r="C844" s="39" t="n">
        <v>-36.23</v>
      </c>
      <c r="D844" s="39" t="s">
        <v>894</v>
      </c>
      <c r="E844" s="39" t="s">
        <v>95</v>
      </c>
    </row>
    <row r="845" customFormat="false" ht="15" hidden="false" customHeight="false" outlineLevel="0" collapsed="false">
      <c r="A845" s="38" t="str">
        <f aca="false">CONCATENATE(D845,"-",E845)</f>
        <v>CACHOEIRINHA-RS</v>
      </c>
      <c r="B845" s="39" t="n">
        <v>-29.95</v>
      </c>
      <c r="C845" s="39" t="n">
        <v>-51.09</v>
      </c>
      <c r="D845" s="39" t="s">
        <v>894</v>
      </c>
      <c r="E845" s="39" t="s">
        <v>151</v>
      </c>
    </row>
    <row r="846" customFormat="false" ht="15" hidden="false" customHeight="false" outlineLevel="0" collapsed="false">
      <c r="A846" s="38" t="str">
        <f aca="false">CONCATENATE(D846,"-",E846)</f>
        <v>CACHOEIRINHA-TO</v>
      </c>
      <c r="B846" s="38" t="n">
        <v>-6.12</v>
      </c>
      <c r="C846" s="38" t="n">
        <v>-47.92</v>
      </c>
      <c r="D846" s="38" t="s">
        <v>894</v>
      </c>
      <c r="E846" s="38" t="s">
        <v>97</v>
      </c>
    </row>
    <row r="847" customFormat="false" ht="15" hidden="false" customHeight="false" outlineLevel="0" collapsed="false">
      <c r="A847" s="38" t="str">
        <f aca="false">CONCATENATE(D847,"-",E847)</f>
        <v>CACHOEIRO DE ITAPEMIRIM-ES</v>
      </c>
      <c r="B847" s="38" t="n">
        <v>-20.84</v>
      </c>
      <c r="C847" s="38" t="n">
        <v>-41.11</v>
      </c>
      <c r="D847" s="38" t="s">
        <v>895</v>
      </c>
      <c r="E847" s="38" t="s">
        <v>126</v>
      </c>
    </row>
    <row r="848" customFormat="false" ht="15" hidden="false" customHeight="false" outlineLevel="0" collapsed="false">
      <c r="A848" s="38" t="str">
        <f aca="false">CONCATENATE(D848,"-",E848)</f>
        <v>CACIMBA DE AREIA-PB</v>
      </c>
      <c r="B848" s="39" t="n">
        <v>-7.12</v>
      </c>
      <c r="C848" s="39" t="n">
        <v>-37.15</v>
      </c>
      <c r="D848" s="39" t="s">
        <v>896</v>
      </c>
      <c r="E848" s="39" t="s">
        <v>138</v>
      </c>
    </row>
    <row r="849" customFormat="false" ht="15" hidden="false" customHeight="false" outlineLevel="0" collapsed="false">
      <c r="A849" s="38" t="str">
        <f aca="false">CONCATENATE(D849,"-",E849)</f>
        <v>CACIMBA DE DENTRO-PB</v>
      </c>
      <c r="B849" s="38" t="n">
        <v>-6.64</v>
      </c>
      <c r="C849" s="38" t="n">
        <v>-35.79</v>
      </c>
      <c r="D849" s="38" t="s">
        <v>897</v>
      </c>
      <c r="E849" s="38" t="s">
        <v>138</v>
      </c>
    </row>
    <row r="850" customFormat="false" ht="15" hidden="false" customHeight="false" outlineLevel="0" collapsed="false">
      <c r="A850" s="38" t="str">
        <f aca="false">CONCATENATE(D850,"-",E850)</f>
        <v>CACIMBAS-PB</v>
      </c>
      <c r="B850" s="39" t="n">
        <v>-7.21</v>
      </c>
      <c r="C850" s="39" t="n">
        <v>-37.05</v>
      </c>
      <c r="D850" s="39" t="s">
        <v>898</v>
      </c>
      <c r="E850" s="39" t="s">
        <v>138</v>
      </c>
    </row>
    <row r="851" customFormat="false" ht="15" hidden="false" customHeight="false" outlineLevel="0" collapsed="false">
      <c r="A851" s="38" t="str">
        <f aca="false">CONCATENATE(D851,"-",E851)</f>
        <v>CACIMBINHAS-AL</v>
      </c>
      <c r="B851" s="39" t="n">
        <v>-9.4</v>
      </c>
      <c r="C851" s="39" t="n">
        <v>-36.99</v>
      </c>
      <c r="D851" s="39" t="s">
        <v>899</v>
      </c>
      <c r="E851" s="39" t="s">
        <v>137</v>
      </c>
    </row>
    <row r="852" customFormat="false" ht="15" hidden="false" customHeight="false" outlineLevel="0" collapsed="false">
      <c r="A852" s="38" t="str">
        <f aca="false">CONCATENATE(D852,"-",E852)</f>
        <v>CACIQUE DOBLE-RS</v>
      </c>
      <c r="B852" s="38" t="n">
        <v>-27.77</v>
      </c>
      <c r="C852" s="38" t="n">
        <v>-51.66</v>
      </c>
      <c r="D852" s="38" t="s">
        <v>900</v>
      </c>
      <c r="E852" s="38" t="s">
        <v>151</v>
      </c>
    </row>
    <row r="853" customFormat="false" ht="15" hidden="false" customHeight="false" outlineLevel="0" collapsed="false">
      <c r="A853" s="38" t="str">
        <f aca="false">CONCATENATE(D853,"-",E853)</f>
        <v>CACOAL-RO</v>
      </c>
      <c r="B853" s="39" t="n">
        <v>-11.43</v>
      </c>
      <c r="C853" s="39" t="n">
        <v>-61.44</v>
      </c>
      <c r="D853" s="39" t="s">
        <v>901</v>
      </c>
      <c r="E853" s="39" t="s">
        <v>219</v>
      </c>
    </row>
    <row r="854" customFormat="false" ht="15" hidden="false" customHeight="false" outlineLevel="0" collapsed="false">
      <c r="A854" s="38" t="str">
        <f aca="false">CONCATENATE(D854,"-",E854)</f>
        <v>CACONDE-SP</v>
      </c>
      <c r="B854" s="39" t="n">
        <v>-21.52</v>
      </c>
      <c r="C854" s="39" t="n">
        <v>-46.64</v>
      </c>
      <c r="D854" s="39" t="s">
        <v>902</v>
      </c>
      <c r="E854" s="39" t="s">
        <v>118</v>
      </c>
    </row>
    <row r="855" customFormat="false" ht="15" hidden="false" customHeight="false" outlineLevel="0" collapsed="false">
      <c r="A855" s="38" t="str">
        <f aca="false">CONCATENATE(D855,"-",E855)</f>
        <v>CACU-GO</v>
      </c>
      <c r="B855" s="39" t="n">
        <v>-18.55</v>
      </c>
      <c r="C855" s="39" t="n">
        <v>-51.13</v>
      </c>
      <c r="D855" s="39" t="s">
        <v>903</v>
      </c>
      <c r="E855" s="39" t="s">
        <v>75</v>
      </c>
    </row>
    <row r="856" customFormat="false" ht="15" hidden="false" customHeight="false" outlineLevel="0" collapsed="false">
      <c r="A856" s="38" t="str">
        <f aca="false">CONCATENATE(D856,"-",E856)</f>
        <v>CACULE-BA</v>
      </c>
      <c r="B856" s="39" t="n">
        <v>-14.5</v>
      </c>
      <c r="C856" s="39" t="n">
        <v>-42.22</v>
      </c>
      <c r="D856" s="39" t="s">
        <v>904</v>
      </c>
      <c r="E856" s="39" t="s">
        <v>85</v>
      </c>
    </row>
    <row r="857" customFormat="false" ht="15" hidden="false" customHeight="false" outlineLevel="0" collapsed="false">
      <c r="A857" s="38" t="str">
        <f aca="false">CONCATENATE(D857,"-",E857)</f>
        <v>CAEM-BA</v>
      </c>
      <c r="B857" s="38" t="n">
        <v>-11.09</v>
      </c>
      <c r="C857" s="38" t="n">
        <v>-40.43</v>
      </c>
      <c r="D857" s="38" t="s">
        <v>905</v>
      </c>
      <c r="E857" s="38" t="s">
        <v>85</v>
      </c>
    </row>
    <row r="858" customFormat="false" ht="15" hidden="false" customHeight="false" outlineLevel="0" collapsed="false">
      <c r="A858" s="38" t="str">
        <f aca="false">CONCATENATE(D858,"-",E858)</f>
        <v>CAETANOPOLIS-MG</v>
      </c>
      <c r="B858" s="39" t="n">
        <v>-19.29</v>
      </c>
      <c r="C858" s="39" t="n">
        <v>-44.41</v>
      </c>
      <c r="D858" s="39" t="s">
        <v>906</v>
      </c>
      <c r="E858" s="39" t="s">
        <v>77</v>
      </c>
    </row>
    <row r="859" customFormat="false" ht="15" hidden="false" customHeight="false" outlineLevel="0" collapsed="false">
      <c r="A859" s="38" t="str">
        <f aca="false">CONCATENATE(D859,"-",E859)</f>
        <v>CAETANOS-BA</v>
      </c>
      <c r="B859" s="39" t="n">
        <v>-14.33</v>
      </c>
      <c r="C859" s="39" t="n">
        <v>-40.91</v>
      </c>
      <c r="D859" s="39" t="s">
        <v>907</v>
      </c>
      <c r="E859" s="39" t="s">
        <v>85</v>
      </c>
    </row>
    <row r="860" customFormat="false" ht="15" hidden="false" customHeight="false" outlineLevel="0" collapsed="false">
      <c r="A860" s="38" t="str">
        <f aca="false">CONCATENATE(D860,"-",E860)</f>
        <v>CAETE-MG</v>
      </c>
      <c r="B860" s="38" t="n">
        <v>-19.88</v>
      </c>
      <c r="C860" s="38" t="n">
        <v>-43.67</v>
      </c>
      <c r="D860" s="38" t="s">
        <v>908</v>
      </c>
      <c r="E860" s="38" t="s">
        <v>77</v>
      </c>
    </row>
    <row r="861" customFormat="false" ht="15" hidden="false" customHeight="false" outlineLevel="0" collapsed="false">
      <c r="A861" s="38" t="str">
        <f aca="false">CONCATENATE(D861,"-",E861)</f>
        <v>CAETES-PE</v>
      </c>
      <c r="B861" s="38" t="n">
        <v>-8.77</v>
      </c>
      <c r="C861" s="38" t="n">
        <v>-36.62</v>
      </c>
      <c r="D861" s="38" t="s">
        <v>909</v>
      </c>
      <c r="E861" s="38" t="s">
        <v>95</v>
      </c>
    </row>
    <row r="862" customFormat="false" ht="15" hidden="false" customHeight="false" outlineLevel="0" collapsed="false">
      <c r="A862" s="38" t="str">
        <f aca="false">CONCATENATE(D862,"-",E862)</f>
        <v>CAETITE-BA</v>
      </c>
      <c r="B862" s="38" t="n">
        <v>-14.06</v>
      </c>
      <c r="C862" s="38" t="n">
        <v>-42.47</v>
      </c>
      <c r="D862" s="38" t="s">
        <v>910</v>
      </c>
      <c r="E862" s="38" t="s">
        <v>85</v>
      </c>
    </row>
    <row r="863" customFormat="false" ht="15" hidden="false" customHeight="false" outlineLevel="0" collapsed="false">
      <c r="A863" s="38" t="str">
        <f aca="false">CONCATENATE(D863,"-",E863)</f>
        <v>CAFARNAUM-BA</v>
      </c>
      <c r="B863" s="39" t="n">
        <v>-11.69</v>
      </c>
      <c r="C863" s="39" t="n">
        <v>-41.46</v>
      </c>
      <c r="D863" s="39" t="s">
        <v>911</v>
      </c>
      <c r="E863" s="39" t="s">
        <v>85</v>
      </c>
    </row>
    <row r="864" customFormat="false" ht="15" hidden="false" customHeight="false" outlineLevel="0" collapsed="false">
      <c r="A864" s="38" t="str">
        <f aca="false">CONCATENATE(D864,"-",E864)</f>
        <v>CAFEARA-PR</v>
      </c>
      <c r="B864" s="39" t="n">
        <v>-22.79</v>
      </c>
      <c r="C864" s="39" t="n">
        <v>-51.71</v>
      </c>
      <c r="D864" s="39" t="s">
        <v>912</v>
      </c>
      <c r="E864" s="39" t="s">
        <v>88</v>
      </c>
    </row>
    <row r="865" customFormat="false" ht="15" hidden="false" customHeight="false" outlineLevel="0" collapsed="false">
      <c r="A865" s="38" t="str">
        <f aca="false">CONCATENATE(D865,"-",E865)</f>
        <v>CAFELANDIA-PR</v>
      </c>
      <c r="B865" s="38" t="n">
        <v>-24.61</v>
      </c>
      <c r="C865" s="38" t="n">
        <v>-53.32</v>
      </c>
      <c r="D865" s="38" t="s">
        <v>913</v>
      </c>
      <c r="E865" s="38" t="s">
        <v>88</v>
      </c>
    </row>
    <row r="866" customFormat="false" ht="15" hidden="false" customHeight="false" outlineLevel="0" collapsed="false">
      <c r="A866" s="38" t="str">
        <f aca="false">CONCATENATE(D866,"-",E866)</f>
        <v>CAFELANDIA-SP</v>
      </c>
      <c r="B866" s="38" t="n">
        <v>-21.8</v>
      </c>
      <c r="C866" s="38" t="n">
        <v>-49.61</v>
      </c>
      <c r="D866" s="38" t="s">
        <v>913</v>
      </c>
      <c r="E866" s="38" t="s">
        <v>118</v>
      </c>
    </row>
    <row r="867" customFormat="false" ht="15" hidden="false" customHeight="false" outlineLevel="0" collapsed="false">
      <c r="A867" s="38" t="str">
        <f aca="false">CONCATENATE(D867,"-",E867)</f>
        <v>CAFEZAL DO SUL-PR</v>
      </c>
      <c r="B867" s="39" t="n">
        <v>-23.9</v>
      </c>
      <c r="C867" s="39" t="n">
        <v>-53.51</v>
      </c>
      <c r="D867" s="39" t="s">
        <v>914</v>
      </c>
      <c r="E867" s="39" t="s">
        <v>88</v>
      </c>
    </row>
    <row r="868" customFormat="false" ht="15" hidden="false" customHeight="false" outlineLevel="0" collapsed="false">
      <c r="A868" s="38" t="str">
        <f aca="false">CONCATENATE(D868,"-",E868)</f>
        <v>CAIABU-SP</v>
      </c>
      <c r="B868" s="39" t="n">
        <v>-22.01</v>
      </c>
      <c r="C868" s="39" t="n">
        <v>-51.23</v>
      </c>
      <c r="D868" s="39" t="s">
        <v>915</v>
      </c>
      <c r="E868" s="39" t="s">
        <v>118</v>
      </c>
    </row>
    <row r="869" customFormat="false" ht="15" hidden="false" customHeight="false" outlineLevel="0" collapsed="false">
      <c r="A869" s="38" t="str">
        <f aca="false">CONCATENATE(D869,"-",E869)</f>
        <v>CAIANA-MG</v>
      </c>
      <c r="B869" s="39" t="n">
        <v>-20.69</v>
      </c>
      <c r="C869" s="39" t="n">
        <v>-41.92</v>
      </c>
      <c r="D869" s="39" t="s">
        <v>916</v>
      </c>
      <c r="E869" s="39" t="s">
        <v>77</v>
      </c>
    </row>
    <row r="870" customFormat="false" ht="15" hidden="false" customHeight="false" outlineLevel="0" collapsed="false">
      <c r="A870" s="38" t="str">
        <f aca="false">CONCATENATE(D870,"-",E870)</f>
        <v>CAIAPONIA-GO</v>
      </c>
      <c r="B870" s="38" t="n">
        <v>-16.95</v>
      </c>
      <c r="C870" s="38" t="n">
        <v>-51.81</v>
      </c>
      <c r="D870" s="38" t="s">
        <v>917</v>
      </c>
      <c r="E870" s="38" t="s">
        <v>75</v>
      </c>
    </row>
    <row r="871" customFormat="false" ht="15" hidden="false" customHeight="false" outlineLevel="0" collapsed="false">
      <c r="A871" s="38" t="str">
        <f aca="false">CONCATENATE(D871,"-",E871)</f>
        <v>CAIBATE-RS</v>
      </c>
      <c r="B871" s="39" t="n">
        <v>-28.28</v>
      </c>
      <c r="C871" s="39" t="n">
        <v>-54.63</v>
      </c>
      <c r="D871" s="39" t="s">
        <v>918</v>
      </c>
      <c r="E871" s="39" t="s">
        <v>151</v>
      </c>
    </row>
    <row r="872" customFormat="false" ht="15" hidden="false" customHeight="false" outlineLevel="0" collapsed="false">
      <c r="A872" s="38" t="str">
        <f aca="false">CONCATENATE(D872,"-",E872)</f>
        <v>CAIBI-SC</v>
      </c>
      <c r="B872" s="38" t="n">
        <v>-27.07</v>
      </c>
      <c r="C872" s="38" t="n">
        <v>-53.24</v>
      </c>
      <c r="D872" s="38" t="s">
        <v>919</v>
      </c>
      <c r="E872" s="38" t="s">
        <v>90</v>
      </c>
    </row>
    <row r="873" customFormat="false" ht="15" hidden="false" customHeight="false" outlineLevel="0" collapsed="false">
      <c r="A873" s="38" t="str">
        <f aca="false">CONCATENATE(D873,"-",E873)</f>
        <v>CAICARA DO NORTE-RN</v>
      </c>
      <c r="B873" s="39" t="n">
        <v>-5.09</v>
      </c>
      <c r="C873" s="39" t="n">
        <v>-35.95</v>
      </c>
      <c r="D873" s="39" t="s">
        <v>920</v>
      </c>
      <c r="E873" s="39" t="s">
        <v>106</v>
      </c>
    </row>
    <row r="874" customFormat="false" ht="15" hidden="false" customHeight="false" outlineLevel="0" collapsed="false">
      <c r="A874" s="38" t="str">
        <f aca="false">CONCATENATE(D874,"-",E874)</f>
        <v>CAICARA DO RIO DO VENTO-RN</v>
      </c>
      <c r="B874" s="38" t="n">
        <v>-5.76</v>
      </c>
      <c r="C874" s="38" t="n">
        <v>-35.99</v>
      </c>
      <c r="D874" s="38" t="s">
        <v>921</v>
      </c>
      <c r="E874" s="38" t="s">
        <v>106</v>
      </c>
    </row>
    <row r="875" customFormat="false" ht="15" hidden="false" customHeight="false" outlineLevel="0" collapsed="false">
      <c r="A875" s="38" t="str">
        <f aca="false">CONCATENATE(D875,"-",E875)</f>
        <v>CAICARA-PB</v>
      </c>
      <c r="B875" s="38" t="n">
        <v>-6.55</v>
      </c>
      <c r="C875" s="38" t="n">
        <v>-35.41</v>
      </c>
      <c r="D875" s="38" t="s">
        <v>922</v>
      </c>
      <c r="E875" s="38" t="s">
        <v>138</v>
      </c>
    </row>
    <row r="876" customFormat="false" ht="15" hidden="false" customHeight="false" outlineLevel="0" collapsed="false">
      <c r="A876" s="38" t="str">
        <f aca="false">CONCATENATE(D876,"-",E876)</f>
        <v>CAICARA-RS</v>
      </c>
      <c r="B876" s="38" t="n">
        <v>-27.27</v>
      </c>
      <c r="C876" s="38" t="n">
        <v>-53.43</v>
      </c>
      <c r="D876" s="38" t="s">
        <v>922</v>
      </c>
      <c r="E876" s="38" t="s">
        <v>151</v>
      </c>
    </row>
    <row r="877" customFormat="false" ht="15" hidden="false" customHeight="false" outlineLevel="0" collapsed="false">
      <c r="A877" s="38" t="str">
        <f aca="false">CONCATENATE(D877,"-",E877)</f>
        <v>CAICO-RN</v>
      </c>
      <c r="B877" s="39" t="n">
        <v>-6.45</v>
      </c>
      <c r="C877" s="39" t="n">
        <v>-37.09</v>
      </c>
      <c r="D877" s="39" t="s">
        <v>923</v>
      </c>
      <c r="E877" s="39" t="s">
        <v>106</v>
      </c>
    </row>
    <row r="878" customFormat="false" ht="15" hidden="false" customHeight="false" outlineLevel="0" collapsed="false">
      <c r="A878" s="38" t="str">
        <f aca="false">CONCATENATE(D878,"-",E878)</f>
        <v>CAIEIRAS-SP</v>
      </c>
      <c r="B878" s="38" t="n">
        <v>-23.36</v>
      </c>
      <c r="C878" s="38" t="n">
        <v>-46.74</v>
      </c>
      <c r="D878" s="38" t="s">
        <v>924</v>
      </c>
      <c r="E878" s="38" t="s">
        <v>118</v>
      </c>
    </row>
    <row r="879" customFormat="false" ht="15" hidden="false" customHeight="false" outlineLevel="0" collapsed="false">
      <c r="A879" s="38" t="str">
        <f aca="false">CONCATENATE(D879,"-",E879)</f>
        <v>CAIRU-BA</v>
      </c>
      <c r="B879" s="38" t="n">
        <v>-13.48</v>
      </c>
      <c r="C879" s="38" t="n">
        <v>-39.04</v>
      </c>
      <c r="D879" s="38" t="s">
        <v>925</v>
      </c>
      <c r="E879" s="38" t="s">
        <v>85</v>
      </c>
    </row>
    <row r="880" customFormat="false" ht="15" hidden="false" customHeight="false" outlineLevel="0" collapsed="false">
      <c r="A880" s="38" t="str">
        <f aca="false">CONCATENATE(D880,"-",E880)</f>
        <v>CAIUA-SP</v>
      </c>
      <c r="B880" s="39" t="n">
        <v>-21.83</v>
      </c>
      <c r="C880" s="39" t="n">
        <v>-51.99</v>
      </c>
      <c r="D880" s="39" t="s">
        <v>926</v>
      </c>
      <c r="E880" s="39" t="s">
        <v>118</v>
      </c>
    </row>
    <row r="881" customFormat="false" ht="15" hidden="false" customHeight="false" outlineLevel="0" collapsed="false">
      <c r="A881" s="38" t="str">
        <f aca="false">CONCATENATE(D881,"-",E881)</f>
        <v>CAJAMAR-SP</v>
      </c>
      <c r="B881" s="38" t="n">
        <v>-23.35</v>
      </c>
      <c r="C881" s="38" t="n">
        <v>-46.87</v>
      </c>
      <c r="D881" s="38" t="s">
        <v>927</v>
      </c>
      <c r="E881" s="38" t="s">
        <v>118</v>
      </c>
    </row>
    <row r="882" customFormat="false" ht="15" hidden="false" customHeight="false" outlineLevel="0" collapsed="false">
      <c r="A882" s="38" t="str">
        <f aca="false">CONCATENATE(D882,"-",E882)</f>
        <v>CAJAPIO-MA</v>
      </c>
      <c r="B882" s="39" t="n">
        <v>-2.88</v>
      </c>
      <c r="C882" s="39" t="n">
        <v>-44.67</v>
      </c>
      <c r="D882" s="39" t="s">
        <v>928</v>
      </c>
      <c r="E882" s="39" t="s">
        <v>100</v>
      </c>
    </row>
    <row r="883" customFormat="false" ht="15" hidden="false" customHeight="false" outlineLevel="0" collapsed="false">
      <c r="A883" s="38" t="str">
        <f aca="false">CONCATENATE(D883,"-",E883)</f>
        <v>CAJARI-MA</v>
      </c>
      <c r="B883" s="38" t="n">
        <v>-3.32</v>
      </c>
      <c r="C883" s="38" t="n">
        <v>-45.01</v>
      </c>
      <c r="D883" s="38" t="s">
        <v>929</v>
      </c>
      <c r="E883" s="38" t="s">
        <v>100</v>
      </c>
    </row>
    <row r="884" customFormat="false" ht="15" hidden="false" customHeight="false" outlineLevel="0" collapsed="false">
      <c r="A884" s="38" t="str">
        <f aca="false">CONCATENATE(D884,"-",E884)</f>
        <v>CAJATI-SP</v>
      </c>
      <c r="B884" s="39" t="n">
        <v>-24.73</v>
      </c>
      <c r="C884" s="39" t="n">
        <v>-48.12</v>
      </c>
      <c r="D884" s="39" t="s">
        <v>930</v>
      </c>
      <c r="E884" s="39" t="s">
        <v>118</v>
      </c>
    </row>
    <row r="885" customFormat="false" ht="15" hidden="false" customHeight="false" outlineLevel="0" collapsed="false">
      <c r="A885" s="38" t="str">
        <f aca="false">CONCATENATE(D885,"-",E885)</f>
        <v>CAJAZEIRAS DO PIAUI-PI</v>
      </c>
      <c r="B885" s="38" t="n">
        <v>-6.76</v>
      </c>
      <c r="C885" s="38" t="n">
        <v>-42.39</v>
      </c>
      <c r="D885" s="38" t="s">
        <v>931</v>
      </c>
      <c r="E885" s="38" t="s">
        <v>108</v>
      </c>
    </row>
    <row r="886" customFormat="false" ht="15" hidden="false" customHeight="false" outlineLevel="0" collapsed="false">
      <c r="A886" s="38" t="str">
        <f aca="false">CONCATENATE(D886,"-",E886)</f>
        <v>CAJAZEIRAS-PB</v>
      </c>
      <c r="B886" s="39" t="n">
        <v>-6.89</v>
      </c>
      <c r="C886" s="39" t="n">
        <v>-38.56</v>
      </c>
      <c r="D886" s="39" t="s">
        <v>932</v>
      </c>
      <c r="E886" s="39" t="s">
        <v>138</v>
      </c>
    </row>
    <row r="887" customFormat="false" ht="15" hidden="false" customHeight="false" outlineLevel="0" collapsed="false">
      <c r="A887" s="38" t="str">
        <f aca="false">CONCATENATE(D887,"-",E887)</f>
        <v>CAJAZEIRINHAS-PB</v>
      </c>
      <c r="B887" s="38" t="n">
        <v>-6.96</v>
      </c>
      <c r="C887" s="38" t="n">
        <v>-37.8</v>
      </c>
      <c r="D887" s="38" t="s">
        <v>933</v>
      </c>
      <c r="E887" s="38" t="s">
        <v>138</v>
      </c>
    </row>
    <row r="888" customFormat="false" ht="15" hidden="false" customHeight="false" outlineLevel="0" collapsed="false">
      <c r="A888" s="38" t="str">
        <f aca="false">CONCATENATE(D888,"-",E888)</f>
        <v>CAJOBI-SP</v>
      </c>
      <c r="B888" s="38" t="n">
        <v>-20.88</v>
      </c>
      <c r="C888" s="38" t="n">
        <v>-48.8</v>
      </c>
      <c r="D888" s="38" t="s">
        <v>934</v>
      </c>
      <c r="E888" s="38" t="s">
        <v>118</v>
      </c>
    </row>
    <row r="889" customFormat="false" ht="15" hidden="false" customHeight="false" outlineLevel="0" collapsed="false">
      <c r="A889" s="38" t="str">
        <f aca="false">CONCATENATE(D889,"-",E889)</f>
        <v>CAJUEIRO DA PRAIA-PI</v>
      </c>
      <c r="B889" s="39" t="n">
        <v>-2.92</v>
      </c>
      <c r="C889" s="39" t="n">
        <v>-41.33</v>
      </c>
      <c r="D889" s="39" t="s">
        <v>935</v>
      </c>
      <c r="E889" s="39" t="s">
        <v>108</v>
      </c>
    </row>
    <row r="890" customFormat="false" ht="15" hidden="false" customHeight="false" outlineLevel="0" collapsed="false">
      <c r="A890" s="38" t="str">
        <f aca="false">CONCATENATE(D890,"-",E890)</f>
        <v>CAJUEIRO-AL</v>
      </c>
      <c r="B890" s="38" t="n">
        <v>-9.39</v>
      </c>
      <c r="C890" s="38" t="n">
        <v>-36.15</v>
      </c>
      <c r="D890" s="38" t="s">
        <v>936</v>
      </c>
      <c r="E890" s="38" t="s">
        <v>137</v>
      </c>
    </row>
    <row r="891" customFormat="false" ht="15" hidden="false" customHeight="false" outlineLevel="0" collapsed="false">
      <c r="A891" s="38" t="str">
        <f aca="false">CONCATENATE(D891,"-",E891)</f>
        <v>CAJURI-MG</v>
      </c>
      <c r="B891" s="38" t="n">
        <v>-20.79</v>
      </c>
      <c r="C891" s="38" t="n">
        <v>-42.79</v>
      </c>
      <c r="D891" s="38" t="s">
        <v>937</v>
      </c>
      <c r="E891" s="38" t="s">
        <v>77</v>
      </c>
    </row>
    <row r="892" customFormat="false" ht="15" hidden="false" customHeight="false" outlineLevel="0" collapsed="false">
      <c r="A892" s="38" t="str">
        <f aca="false">CONCATENATE(D892,"-",E892)</f>
        <v>CAJURU-SP</v>
      </c>
      <c r="B892" s="39" t="n">
        <v>-21.27</v>
      </c>
      <c r="C892" s="39" t="n">
        <v>-47.3</v>
      </c>
      <c r="D892" s="39" t="s">
        <v>938</v>
      </c>
      <c r="E892" s="39" t="s">
        <v>118</v>
      </c>
    </row>
    <row r="893" customFormat="false" ht="15" hidden="false" customHeight="false" outlineLevel="0" collapsed="false">
      <c r="A893" s="38" t="str">
        <f aca="false">CONCATENATE(D893,"-",E893)</f>
        <v>CALCADO-PE</v>
      </c>
      <c r="B893" s="39" t="n">
        <v>-8.74</v>
      </c>
      <c r="C893" s="39" t="n">
        <v>-36.33</v>
      </c>
      <c r="D893" s="39" t="s">
        <v>939</v>
      </c>
      <c r="E893" s="39" t="s">
        <v>95</v>
      </c>
    </row>
    <row r="894" customFormat="false" ht="15" hidden="false" customHeight="false" outlineLevel="0" collapsed="false">
      <c r="A894" s="38" t="str">
        <f aca="false">CONCATENATE(D894,"-",E894)</f>
        <v>CALCOENE-AP</v>
      </c>
      <c r="B894" s="38" t="n">
        <v>2.49</v>
      </c>
      <c r="C894" s="38" t="n">
        <v>-50.94</v>
      </c>
      <c r="D894" s="38" t="s">
        <v>940</v>
      </c>
      <c r="E894" s="38" t="s">
        <v>275</v>
      </c>
    </row>
    <row r="895" customFormat="false" ht="15" hidden="false" customHeight="false" outlineLevel="0" collapsed="false">
      <c r="A895" s="38" t="str">
        <f aca="false">CONCATENATE(D895,"-",E895)</f>
        <v>CALDAS BRANDAO-PB</v>
      </c>
      <c r="B895" s="39" t="n">
        <v>-7.1</v>
      </c>
      <c r="C895" s="39" t="n">
        <v>-35.32</v>
      </c>
      <c r="D895" s="39" t="s">
        <v>941</v>
      </c>
      <c r="E895" s="39" t="s">
        <v>138</v>
      </c>
    </row>
    <row r="896" customFormat="false" ht="15" hidden="false" customHeight="false" outlineLevel="0" collapsed="false">
      <c r="A896" s="38" t="str">
        <f aca="false">CONCATENATE(D896,"-",E896)</f>
        <v>CALDAS NOVAS-GO</v>
      </c>
      <c r="B896" s="39" t="n">
        <v>-17.74</v>
      </c>
      <c r="C896" s="39" t="n">
        <v>-48.62</v>
      </c>
      <c r="D896" s="39" t="s">
        <v>942</v>
      </c>
      <c r="E896" s="39" t="s">
        <v>75</v>
      </c>
    </row>
    <row r="897" customFormat="false" ht="15" hidden="false" customHeight="false" outlineLevel="0" collapsed="false">
      <c r="A897" s="38" t="str">
        <f aca="false">CONCATENATE(D897,"-",E897)</f>
        <v>CALDAS-MG</v>
      </c>
      <c r="B897" s="39" t="n">
        <v>-21.92</v>
      </c>
      <c r="C897" s="39" t="n">
        <v>-46.38</v>
      </c>
      <c r="D897" s="39" t="s">
        <v>943</v>
      </c>
      <c r="E897" s="39" t="s">
        <v>77</v>
      </c>
    </row>
    <row r="898" customFormat="false" ht="15" hidden="false" customHeight="false" outlineLevel="0" collapsed="false">
      <c r="A898" s="38" t="str">
        <f aca="false">CONCATENATE(D898,"-",E898)</f>
        <v>CALDAZINHA-GO</v>
      </c>
      <c r="B898" s="38" t="n">
        <v>-16.71</v>
      </c>
      <c r="C898" s="38" t="n">
        <v>-49</v>
      </c>
      <c r="D898" s="38" t="s">
        <v>944</v>
      </c>
      <c r="E898" s="38" t="s">
        <v>75</v>
      </c>
    </row>
    <row r="899" customFormat="false" ht="15" hidden="false" customHeight="false" outlineLevel="0" collapsed="false">
      <c r="A899" s="38" t="str">
        <f aca="false">CONCATENATE(D899,"-",E899)</f>
        <v>CALDEIRAO GRANDE DO PIAUI-PI</v>
      </c>
      <c r="B899" s="38" t="n">
        <v>-7.33</v>
      </c>
      <c r="C899" s="38" t="n">
        <v>-40.63</v>
      </c>
      <c r="D899" s="38" t="s">
        <v>945</v>
      </c>
      <c r="E899" s="38" t="s">
        <v>108</v>
      </c>
    </row>
    <row r="900" customFormat="false" ht="15" hidden="false" customHeight="false" outlineLevel="0" collapsed="false">
      <c r="A900" s="38" t="str">
        <f aca="false">CONCATENATE(D900,"-",E900)</f>
        <v>CALDEIRAO GRANDE-BA</v>
      </c>
      <c r="B900" s="39" t="n">
        <v>-11.02</v>
      </c>
      <c r="C900" s="39" t="n">
        <v>-40.3</v>
      </c>
      <c r="D900" s="39" t="s">
        <v>946</v>
      </c>
      <c r="E900" s="39" t="s">
        <v>85</v>
      </c>
    </row>
    <row r="901" customFormat="false" ht="15" hidden="false" customHeight="false" outlineLevel="0" collapsed="false">
      <c r="A901" s="38" t="str">
        <f aca="false">CONCATENATE(D901,"-",E901)</f>
        <v>CALIFORNIA-PR</v>
      </c>
      <c r="B901" s="38" t="n">
        <v>-23.65</v>
      </c>
      <c r="C901" s="38" t="n">
        <v>-51.35</v>
      </c>
      <c r="D901" s="38" t="s">
        <v>947</v>
      </c>
      <c r="E901" s="38" t="s">
        <v>88</v>
      </c>
    </row>
    <row r="902" customFormat="false" ht="15" hidden="false" customHeight="false" outlineLevel="0" collapsed="false">
      <c r="A902" s="38" t="str">
        <f aca="false">CONCATENATE(D902,"-",E902)</f>
        <v>CALMON-SC</v>
      </c>
      <c r="B902" s="39" t="n">
        <v>-26.6</v>
      </c>
      <c r="C902" s="39" t="n">
        <v>-51.09</v>
      </c>
      <c r="D902" s="39" t="s">
        <v>948</v>
      </c>
      <c r="E902" s="39" t="s">
        <v>90</v>
      </c>
    </row>
    <row r="903" customFormat="false" ht="15" hidden="false" customHeight="false" outlineLevel="0" collapsed="false">
      <c r="A903" s="38" t="str">
        <f aca="false">CONCATENATE(D903,"-",E903)</f>
        <v>CALUMBI-PE</v>
      </c>
      <c r="B903" s="38" t="n">
        <v>-7.94</v>
      </c>
      <c r="C903" s="38" t="n">
        <v>-38.15</v>
      </c>
      <c r="D903" s="38" t="s">
        <v>949</v>
      </c>
      <c r="E903" s="38" t="s">
        <v>95</v>
      </c>
    </row>
    <row r="904" customFormat="false" ht="15" hidden="false" customHeight="false" outlineLevel="0" collapsed="false">
      <c r="A904" s="38" t="str">
        <f aca="false">CONCATENATE(D904,"-",E904)</f>
        <v>CAMACAN-BA</v>
      </c>
      <c r="B904" s="38" t="n">
        <v>-15.41</v>
      </c>
      <c r="C904" s="38" t="n">
        <v>-39.49</v>
      </c>
      <c r="D904" s="38" t="s">
        <v>950</v>
      </c>
      <c r="E904" s="38" t="s">
        <v>85</v>
      </c>
    </row>
    <row r="905" customFormat="false" ht="15" hidden="false" customHeight="false" outlineLevel="0" collapsed="false">
      <c r="A905" s="38" t="str">
        <f aca="false">CONCATENATE(D905,"-",E905)</f>
        <v>CAMACARI-BA</v>
      </c>
      <c r="B905" s="39" t="n">
        <v>-12.69</v>
      </c>
      <c r="C905" s="39" t="n">
        <v>-38.32</v>
      </c>
      <c r="D905" s="39" t="s">
        <v>951</v>
      </c>
      <c r="E905" s="39" t="s">
        <v>85</v>
      </c>
    </row>
    <row r="906" customFormat="false" ht="15" hidden="false" customHeight="false" outlineLevel="0" collapsed="false">
      <c r="A906" s="38" t="str">
        <f aca="false">CONCATENATE(D906,"-",E906)</f>
        <v>CAMACHO-MG</v>
      </c>
      <c r="B906" s="38" t="n">
        <v>-20.62</v>
      </c>
      <c r="C906" s="38" t="n">
        <v>-45.15</v>
      </c>
      <c r="D906" s="38" t="s">
        <v>952</v>
      </c>
      <c r="E906" s="38" t="s">
        <v>77</v>
      </c>
    </row>
    <row r="907" customFormat="false" ht="15" hidden="false" customHeight="false" outlineLevel="0" collapsed="false">
      <c r="A907" s="38" t="str">
        <f aca="false">CONCATENATE(D907,"-",E907)</f>
        <v>CAMALAU-PB</v>
      </c>
      <c r="B907" s="38" t="n">
        <v>-7.88</v>
      </c>
      <c r="C907" s="38" t="n">
        <v>-36.82</v>
      </c>
      <c r="D907" s="38" t="s">
        <v>953</v>
      </c>
      <c r="E907" s="38" t="s">
        <v>138</v>
      </c>
    </row>
    <row r="908" customFormat="false" ht="15" hidden="false" customHeight="false" outlineLevel="0" collapsed="false">
      <c r="A908" s="38" t="str">
        <f aca="false">CONCATENATE(D908,"-",E908)</f>
        <v>CAMAMU-BA</v>
      </c>
      <c r="B908" s="38" t="n">
        <v>-13.94</v>
      </c>
      <c r="C908" s="38" t="n">
        <v>-39.1</v>
      </c>
      <c r="D908" s="38" t="s">
        <v>954</v>
      </c>
      <c r="E908" s="38" t="s">
        <v>85</v>
      </c>
    </row>
    <row r="909" customFormat="false" ht="15" hidden="false" customHeight="false" outlineLevel="0" collapsed="false">
      <c r="A909" s="38" t="str">
        <f aca="false">CONCATENATE(D909,"-",E909)</f>
        <v>CAMANDUCAIA-MG</v>
      </c>
      <c r="B909" s="39" t="n">
        <v>-22.75</v>
      </c>
      <c r="C909" s="39" t="n">
        <v>-46.14</v>
      </c>
      <c r="D909" s="39" t="s">
        <v>955</v>
      </c>
      <c r="E909" s="39" t="s">
        <v>77</v>
      </c>
    </row>
    <row r="910" customFormat="false" ht="15" hidden="false" customHeight="false" outlineLevel="0" collapsed="false">
      <c r="A910" s="38" t="str">
        <f aca="false">CONCATENATE(D910,"-",E910)</f>
        <v>CAMAPUA-MS</v>
      </c>
      <c r="B910" s="38" t="n">
        <v>-19.53</v>
      </c>
      <c r="C910" s="38" t="n">
        <v>-54.04</v>
      </c>
      <c r="D910" s="38" t="s">
        <v>956</v>
      </c>
      <c r="E910" s="38" t="s">
        <v>140</v>
      </c>
    </row>
    <row r="911" customFormat="false" ht="15" hidden="false" customHeight="false" outlineLevel="0" collapsed="false">
      <c r="A911" s="38" t="str">
        <f aca="false">CONCATENATE(D911,"-",E911)</f>
        <v>CAMAQUA-RS</v>
      </c>
      <c r="B911" s="39" t="n">
        <v>-30.85</v>
      </c>
      <c r="C911" s="39" t="n">
        <v>-51.81</v>
      </c>
      <c r="D911" s="39" t="s">
        <v>957</v>
      </c>
      <c r="E911" s="39" t="s">
        <v>151</v>
      </c>
    </row>
    <row r="912" customFormat="false" ht="15" hidden="false" customHeight="false" outlineLevel="0" collapsed="false">
      <c r="A912" s="38" t="str">
        <f aca="false">CONCATENATE(D912,"-",E912)</f>
        <v>CAMARAGIBE-PE</v>
      </c>
      <c r="B912" s="39" t="n">
        <v>-8.02</v>
      </c>
      <c r="C912" s="39" t="n">
        <v>-34.98</v>
      </c>
      <c r="D912" s="39" t="s">
        <v>958</v>
      </c>
      <c r="E912" s="39" t="s">
        <v>95</v>
      </c>
    </row>
    <row r="913" customFormat="false" ht="15" hidden="false" customHeight="false" outlineLevel="0" collapsed="false">
      <c r="A913" s="38" t="str">
        <f aca="false">CONCATENATE(D913,"-",E913)</f>
        <v>CAMARGO-RS</v>
      </c>
      <c r="B913" s="38" t="n">
        <v>-28.58</v>
      </c>
      <c r="C913" s="38" t="n">
        <v>-52.2</v>
      </c>
      <c r="D913" s="38" t="s">
        <v>959</v>
      </c>
      <c r="E913" s="38" t="s">
        <v>151</v>
      </c>
    </row>
    <row r="914" customFormat="false" ht="15" hidden="false" customHeight="false" outlineLevel="0" collapsed="false">
      <c r="A914" s="38" t="str">
        <f aca="false">CONCATENATE(D914,"-",E914)</f>
        <v>CAMBARA DO SUL-RS</v>
      </c>
      <c r="B914" s="39" t="n">
        <v>-29.04</v>
      </c>
      <c r="C914" s="39" t="n">
        <v>-50.14</v>
      </c>
      <c r="D914" s="39" t="s">
        <v>960</v>
      </c>
      <c r="E914" s="39" t="s">
        <v>151</v>
      </c>
    </row>
    <row r="915" customFormat="false" ht="15" hidden="false" customHeight="false" outlineLevel="0" collapsed="false">
      <c r="A915" s="38" t="str">
        <f aca="false">CONCATENATE(D915,"-",E915)</f>
        <v>CAMBARA-PR</v>
      </c>
      <c r="B915" s="39" t="n">
        <v>-23.04</v>
      </c>
      <c r="C915" s="39" t="n">
        <v>-50.07</v>
      </c>
      <c r="D915" s="39" t="s">
        <v>961</v>
      </c>
      <c r="E915" s="39" t="s">
        <v>88</v>
      </c>
    </row>
    <row r="916" customFormat="false" ht="15" hidden="false" customHeight="false" outlineLevel="0" collapsed="false">
      <c r="A916" s="38" t="str">
        <f aca="false">CONCATENATE(D916,"-",E916)</f>
        <v>CAMBE-PR</v>
      </c>
      <c r="B916" s="38" t="n">
        <v>-23.27</v>
      </c>
      <c r="C916" s="38" t="n">
        <v>-51.27</v>
      </c>
      <c r="D916" s="38" t="s">
        <v>962</v>
      </c>
      <c r="E916" s="38" t="s">
        <v>88</v>
      </c>
    </row>
    <row r="917" customFormat="false" ht="15" hidden="false" customHeight="false" outlineLevel="0" collapsed="false">
      <c r="A917" s="38" t="str">
        <f aca="false">CONCATENATE(D917,"-",E917)</f>
        <v>CAMBIRA-PR</v>
      </c>
      <c r="B917" s="39" t="n">
        <v>-23.58</v>
      </c>
      <c r="C917" s="39" t="n">
        <v>-51.57</v>
      </c>
      <c r="D917" s="39" t="s">
        <v>963</v>
      </c>
      <c r="E917" s="39" t="s">
        <v>88</v>
      </c>
    </row>
    <row r="918" customFormat="false" ht="15" hidden="false" customHeight="false" outlineLevel="0" collapsed="false">
      <c r="A918" s="38" t="str">
        <f aca="false">CONCATENATE(D918,"-",E918)</f>
        <v>CAMBORIU-SC</v>
      </c>
      <c r="B918" s="38" t="n">
        <v>-27.02</v>
      </c>
      <c r="C918" s="38" t="n">
        <v>-48.65</v>
      </c>
      <c r="D918" s="38" t="s">
        <v>964</v>
      </c>
      <c r="E918" s="38" t="s">
        <v>90</v>
      </c>
    </row>
    <row r="919" customFormat="false" ht="15" hidden="false" customHeight="false" outlineLevel="0" collapsed="false">
      <c r="A919" s="38" t="str">
        <f aca="false">CONCATENATE(D919,"-",E919)</f>
        <v>CAMBUCI-RJ</v>
      </c>
      <c r="B919" s="39" t="n">
        <v>-21.57</v>
      </c>
      <c r="C919" s="39" t="n">
        <v>-41.91</v>
      </c>
      <c r="D919" s="39" t="s">
        <v>965</v>
      </c>
      <c r="E919" s="39" t="s">
        <v>330</v>
      </c>
    </row>
    <row r="920" customFormat="false" ht="15" hidden="false" customHeight="false" outlineLevel="0" collapsed="false">
      <c r="A920" s="38" t="str">
        <f aca="false">CONCATENATE(D920,"-",E920)</f>
        <v>CAMBUI-MG</v>
      </c>
      <c r="B920" s="38" t="n">
        <v>-22.61</v>
      </c>
      <c r="C920" s="38" t="n">
        <v>-46.05</v>
      </c>
      <c r="D920" s="38" t="s">
        <v>966</v>
      </c>
      <c r="E920" s="38" t="s">
        <v>77</v>
      </c>
    </row>
    <row r="921" customFormat="false" ht="15" hidden="false" customHeight="false" outlineLevel="0" collapsed="false">
      <c r="A921" s="38" t="str">
        <f aca="false">CONCATENATE(D921,"-",E921)</f>
        <v>CAMBUQUIRA-MG</v>
      </c>
      <c r="B921" s="39" t="n">
        <v>-21.85</v>
      </c>
      <c r="C921" s="39" t="n">
        <v>-45.29</v>
      </c>
      <c r="D921" s="39" t="s">
        <v>967</v>
      </c>
      <c r="E921" s="39" t="s">
        <v>77</v>
      </c>
    </row>
    <row r="922" customFormat="false" ht="15" hidden="false" customHeight="false" outlineLevel="0" collapsed="false">
      <c r="A922" s="38" t="str">
        <f aca="false">CONCATENATE(D922,"-",E922)</f>
        <v>CAMETA-PA</v>
      </c>
      <c r="B922" s="38" t="n">
        <v>-2.24</v>
      </c>
      <c r="C922" s="38" t="n">
        <v>-49.49</v>
      </c>
      <c r="D922" s="38" t="s">
        <v>968</v>
      </c>
      <c r="E922" s="38" t="s">
        <v>81</v>
      </c>
    </row>
    <row r="923" customFormat="false" ht="15" hidden="false" customHeight="false" outlineLevel="0" collapsed="false">
      <c r="A923" s="38" t="str">
        <f aca="false">CONCATENATE(D923,"-",E923)</f>
        <v>CAMOCIM DE SAO FELIX-PE</v>
      </c>
      <c r="B923" s="38" t="n">
        <v>-8.35</v>
      </c>
      <c r="C923" s="38" t="n">
        <v>-35.76</v>
      </c>
      <c r="D923" s="38" t="s">
        <v>969</v>
      </c>
      <c r="E923" s="38" t="s">
        <v>95</v>
      </c>
    </row>
    <row r="924" customFormat="false" ht="15" hidden="false" customHeight="false" outlineLevel="0" collapsed="false">
      <c r="A924" s="38" t="str">
        <f aca="false">CONCATENATE(D924,"-",E924)</f>
        <v>CAMOCIM-CE</v>
      </c>
      <c r="B924" s="39" t="n">
        <v>-2.9</v>
      </c>
      <c r="C924" s="39" t="n">
        <v>-40.84</v>
      </c>
      <c r="D924" s="39" t="s">
        <v>970</v>
      </c>
      <c r="E924" s="39" t="s">
        <v>83</v>
      </c>
    </row>
    <row r="925" customFormat="false" ht="15" hidden="false" customHeight="false" outlineLevel="0" collapsed="false">
      <c r="A925" s="38" t="str">
        <f aca="false">CONCATENATE(D925,"-",E925)</f>
        <v>CAMPANARIO-MG</v>
      </c>
      <c r="B925" s="38" t="n">
        <v>-18.23</v>
      </c>
      <c r="C925" s="38" t="n">
        <v>-41.74</v>
      </c>
      <c r="D925" s="38" t="s">
        <v>971</v>
      </c>
      <c r="E925" s="38" t="s">
        <v>77</v>
      </c>
    </row>
    <row r="926" customFormat="false" ht="15" hidden="false" customHeight="false" outlineLevel="0" collapsed="false">
      <c r="A926" s="38" t="str">
        <f aca="false">CONCATENATE(D926,"-",E926)</f>
        <v>CAMPANHA-MG</v>
      </c>
      <c r="B926" s="39" t="n">
        <v>-21.83</v>
      </c>
      <c r="C926" s="39" t="n">
        <v>-45.4</v>
      </c>
      <c r="D926" s="39" t="s">
        <v>972</v>
      </c>
      <c r="E926" s="39" t="s">
        <v>77</v>
      </c>
    </row>
    <row r="927" customFormat="false" ht="15" hidden="false" customHeight="false" outlineLevel="0" collapsed="false">
      <c r="A927" s="38" t="str">
        <f aca="false">CONCATENATE(D927,"-",E927)</f>
        <v>CAMPESTRE DA SERRA-RS</v>
      </c>
      <c r="B927" s="38" t="n">
        <v>-28.79</v>
      </c>
      <c r="C927" s="38" t="n">
        <v>-51.09</v>
      </c>
      <c r="D927" s="38" t="s">
        <v>973</v>
      </c>
      <c r="E927" s="38" t="s">
        <v>151</v>
      </c>
    </row>
    <row r="928" customFormat="false" ht="15" hidden="false" customHeight="false" outlineLevel="0" collapsed="false">
      <c r="A928" s="38" t="str">
        <f aca="false">CONCATENATE(D928,"-",E928)</f>
        <v>CAMPESTRE DE GOIAS-GO</v>
      </c>
      <c r="B928" s="39" t="n">
        <v>-16.76</v>
      </c>
      <c r="C928" s="39" t="n">
        <v>-49.69</v>
      </c>
      <c r="D928" s="39" t="s">
        <v>974</v>
      </c>
      <c r="E928" s="39" t="s">
        <v>75</v>
      </c>
    </row>
    <row r="929" customFormat="false" ht="15" hidden="false" customHeight="false" outlineLevel="0" collapsed="false">
      <c r="A929" s="38" t="str">
        <f aca="false">CONCATENATE(D929,"-",E929)</f>
        <v>CAMPESTRE DO MARANHAO-MA</v>
      </c>
      <c r="B929" s="39" t="n">
        <v>-6.17</v>
      </c>
      <c r="C929" s="39" t="n">
        <v>-47.36</v>
      </c>
      <c r="D929" s="39" t="s">
        <v>975</v>
      </c>
      <c r="E929" s="39" t="s">
        <v>100</v>
      </c>
    </row>
    <row r="930" customFormat="false" ht="15" hidden="false" customHeight="false" outlineLevel="0" collapsed="false">
      <c r="A930" s="38" t="str">
        <f aca="false">CONCATENATE(D930,"-",E930)</f>
        <v>CAMPESTRE-AL</v>
      </c>
      <c r="B930" s="39" t="n">
        <v>-8.84</v>
      </c>
      <c r="C930" s="39" t="n">
        <v>-35.56</v>
      </c>
      <c r="D930" s="39" t="s">
        <v>976</v>
      </c>
      <c r="E930" s="39" t="s">
        <v>137</v>
      </c>
    </row>
    <row r="931" customFormat="false" ht="15" hidden="false" customHeight="false" outlineLevel="0" collapsed="false">
      <c r="A931" s="38" t="str">
        <f aca="false">CONCATENATE(D931,"-",E931)</f>
        <v>CAMPESTRE-MG</v>
      </c>
      <c r="B931" s="38" t="n">
        <v>-21.71</v>
      </c>
      <c r="C931" s="38" t="n">
        <v>-46.24</v>
      </c>
      <c r="D931" s="38" t="s">
        <v>976</v>
      </c>
      <c r="E931" s="38" t="s">
        <v>77</v>
      </c>
    </row>
    <row r="932" customFormat="false" ht="15" hidden="false" customHeight="false" outlineLevel="0" collapsed="false">
      <c r="A932" s="38" t="str">
        <f aca="false">CONCATENATE(D932,"-",E932)</f>
        <v>CAMPINA DA LAGOA-PR</v>
      </c>
      <c r="B932" s="38" t="n">
        <v>-24.59</v>
      </c>
      <c r="C932" s="38" t="n">
        <v>-52.79</v>
      </c>
      <c r="D932" s="38" t="s">
        <v>977</v>
      </c>
      <c r="E932" s="38" t="s">
        <v>88</v>
      </c>
    </row>
    <row r="933" customFormat="false" ht="15" hidden="false" customHeight="false" outlineLevel="0" collapsed="false">
      <c r="A933" s="38" t="str">
        <f aca="false">CONCATENATE(D933,"-",E933)</f>
        <v>CAMPINA DAS MISSOES-RS</v>
      </c>
      <c r="B933" s="39" t="n">
        <v>-27.98</v>
      </c>
      <c r="C933" s="39" t="n">
        <v>-54.83</v>
      </c>
      <c r="D933" s="39" t="s">
        <v>978</v>
      </c>
      <c r="E933" s="39" t="s">
        <v>151</v>
      </c>
    </row>
    <row r="934" customFormat="false" ht="15" hidden="false" customHeight="false" outlineLevel="0" collapsed="false">
      <c r="A934" s="38" t="str">
        <f aca="false">CONCATENATE(D934,"-",E934)</f>
        <v>CAMPINA DO MONTE ALEGRE-SP</v>
      </c>
      <c r="B934" s="38" t="n">
        <v>-23.59</v>
      </c>
      <c r="C934" s="38" t="n">
        <v>-48.47</v>
      </c>
      <c r="D934" s="38" t="s">
        <v>979</v>
      </c>
      <c r="E934" s="38" t="s">
        <v>118</v>
      </c>
    </row>
    <row r="935" customFormat="false" ht="15" hidden="false" customHeight="false" outlineLevel="0" collapsed="false">
      <c r="A935" s="38" t="str">
        <f aca="false">CONCATENATE(D935,"-",E935)</f>
        <v>CAMPINA DO SIMAO-PR</v>
      </c>
      <c r="B935" s="39" t="n">
        <v>-25.07</v>
      </c>
      <c r="C935" s="39" t="n">
        <v>-51.82</v>
      </c>
      <c r="D935" s="39" t="s">
        <v>980</v>
      </c>
      <c r="E935" s="39" t="s">
        <v>88</v>
      </c>
    </row>
    <row r="936" customFormat="false" ht="15" hidden="false" customHeight="false" outlineLevel="0" collapsed="false">
      <c r="A936" s="38" t="str">
        <f aca="false">CONCATENATE(D936,"-",E936)</f>
        <v>CAMPINA GRANDE DO SUL-PR</v>
      </c>
      <c r="B936" s="38" t="n">
        <v>-25.3</v>
      </c>
      <c r="C936" s="38" t="n">
        <v>-49.05</v>
      </c>
      <c r="D936" s="38" t="s">
        <v>981</v>
      </c>
      <c r="E936" s="38" t="s">
        <v>88</v>
      </c>
    </row>
    <row r="937" customFormat="false" ht="15" hidden="false" customHeight="false" outlineLevel="0" collapsed="false">
      <c r="A937" s="38" t="str">
        <f aca="false">CONCATENATE(D937,"-",E937)</f>
        <v>CAMPINA GRANDE-PB</v>
      </c>
      <c r="B937" s="39" t="n">
        <v>-7.23</v>
      </c>
      <c r="C937" s="39" t="n">
        <v>-35.88</v>
      </c>
      <c r="D937" s="39" t="s">
        <v>982</v>
      </c>
      <c r="E937" s="39" t="s">
        <v>138</v>
      </c>
    </row>
    <row r="938" customFormat="false" ht="15" hidden="false" customHeight="false" outlineLevel="0" collapsed="false">
      <c r="A938" s="38" t="str">
        <f aca="false">CONCATENATE(D938,"-",E938)</f>
        <v>CAMPINA VERDE-MG</v>
      </c>
      <c r="B938" s="39" t="n">
        <v>-19.53</v>
      </c>
      <c r="C938" s="39" t="n">
        <v>-49.48</v>
      </c>
      <c r="D938" s="39" t="s">
        <v>983</v>
      </c>
      <c r="E938" s="39" t="s">
        <v>77</v>
      </c>
    </row>
    <row r="939" customFormat="false" ht="15" hidden="false" customHeight="false" outlineLevel="0" collapsed="false">
      <c r="A939" s="38" t="str">
        <f aca="false">CONCATENATE(D939,"-",E939)</f>
        <v>CAMPINACU-GO</v>
      </c>
      <c r="B939" s="38" t="n">
        <v>-13.79</v>
      </c>
      <c r="C939" s="38" t="n">
        <v>-48.57</v>
      </c>
      <c r="D939" s="38" t="s">
        <v>984</v>
      </c>
      <c r="E939" s="38" t="s">
        <v>75</v>
      </c>
    </row>
    <row r="940" customFormat="false" ht="15" hidden="false" customHeight="false" outlineLevel="0" collapsed="false">
      <c r="A940" s="38" t="str">
        <f aca="false">CONCATENATE(D940,"-",E940)</f>
        <v>CAMPINAPOLIS-MT</v>
      </c>
      <c r="B940" s="38" t="n">
        <v>-14.51</v>
      </c>
      <c r="C940" s="38" t="n">
        <v>-52.89</v>
      </c>
      <c r="D940" s="38" t="s">
        <v>985</v>
      </c>
      <c r="E940" s="38" t="s">
        <v>111</v>
      </c>
    </row>
    <row r="941" customFormat="false" ht="15" hidden="false" customHeight="false" outlineLevel="0" collapsed="false">
      <c r="A941" s="38" t="str">
        <f aca="false">CONCATENATE(D941,"-",E941)</f>
        <v>CAMPINAS DO PIAUI-PI</v>
      </c>
      <c r="B941" s="39" t="n">
        <v>-7.66</v>
      </c>
      <c r="C941" s="39" t="n">
        <v>-41.88</v>
      </c>
      <c r="D941" s="39" t="s">
        <v>986</v>
      </c>
      <c r="E941" s="39" t="s">
        <v>108</v>
      </c>
    </row>
    <row r="942" customFormat="false" ht="15" hidden="false" customHeight="false" outlineLevel="0" collapsed="false">
      <c r="A942" s="38" t="str">
        <f aca="false">CONCATENATE(D942,"-",E942)</f>
        <v>CAMPINAS DO SUL-RS</v>
      </c>
      <c r="B942" s="38" t="n">
        <v>-27.71</v>
      </c>
      <c r="C942" s="38" t="n">
        <v>-52.62</v>
      </c>
      <c r="D942" s="38" t="s">
        <v>987</v>
      </c>
      <c r="E942" s="38" t="s">
        <v>151</v>
      </c>
    </row>
    <row r="943" customFormat="false" ht="15" hidden="false" customHeight="false" outlineLevel="0" collapsed="false">
      <c r="A943" s="38" t="str">
        <f aca="false">CONCATENATE(D943,"-",E943)</f>
        <v>CAMPINAS-SP</v>
      </c>
      <c r="B943" s="39" t="n">
        <v>-22.9</v>
      </c>
      <c r="C943" s="39" t="n">
        <v>-47.06</v>
      </c>
      <c r="D943" s="39" t="s">
        <v>988</v>
      </c>
      <c r="E943" s="39" t="s">
        <v>118</v>
      </c>
    </row>
    <row r="944" customFormat="false" ht="15" hidden="false" customHeight="false" outlineLevel="0" collapsed="false">
      <c r="A944" s="38" t="str">
        <f aca="false">CONCATENATE(D944,"-",E944)</f>
        <v>CAMPINORTE-GO</v>
      </c>
      <c r="B944" s="39" t="n">
        <v>-14.31</v>
      </c>
      <c r="C944" s="39" t="n">
        <v>-49.15</v>
      </c>
      <c r="D944" s="39" t="s">
        <v>989</v>
      </c>
      <c r="E944" s="39" t="s">
        <v>75</v>
      </c>
    </row>
    <row r="945" customFormat="false" ht="15" hidden="false" customHeight="false" outlineLevel="0" collapsed="false">
      <c r="A945" s="38" t="str">
        <f aca="false">CONCATENATE(D945,"-",E945)</f>
        <v>CAMPO ALEGRE DE GOIAS-GO</v>
      </c>
      <c r="B945" s="38" t="n">
        <v>-17.63</v>
      </c>
      <c r="C945" s="38" t="n">
        <v>-47.78</v>
      </c>
      <c r="D945" s="38" t="s">
        <v>990</v>
      </c>
      <c r="E945" s="38" t="s">
        <v>75</v>
      </c>
    </row>
    <row r="946" customFormat="false" ht="15" hidden="false" customHeight="false" outlineLevel="0" collapsed="false">
      <c r="A946" s="38" t="str">
        <f aca="false">CONCATENATE(D946,"-",E946)</f>
        <v>CAMPO ALEGRE DE LOURDES-BA</v>
      </c>
      <c r="B946" s="39" t="n">
        <v>-9.51</v>
      </c>
      <c r="C946" s="39" t="n">
        <v>-43.01</v>
      </c>
      <c r="D946" s="39" t="s">
        <v>991</v>
      </c>
      <c r="E946" s="39" t="s">
        <v>85</v>
      </c>
    </row>
    <row r="947" customFormat="false" ht="15" hidden="false" customHeight="false" outlineLevel="0" collapsed="false">
      <c r="A947" s="38" t="str">
        <f aca="false">CONCATENATE(D947,"-",E947)</f>
        <v>CAMPO ALEGRE DO FIDALGO-PI</v>
      </c>
      <c r="B947" s="38" t="n">
        <v>-8.37</v>
      </c>
      <c r="C947" s="38" t="n">
        <v>-41.83</v>
      </c>
      <c r="D947" s="38" t="s">
        <v>992</v>
      </c>
      <c r="E947" s="38" t="s">
        <v>108</v>
      </c>
    </row>
    <row r="948" customFormat="false" ht="15" hidden="false" customHeight="false" outlineLevel="0" collapsed="false">
      <c r="A948" s="38" t="str">
        <f aca="false">CONCATENATE(D948,"-",E948)</f>
        <v>CAMPO ALEGRE-AL</v>
      </c>
      <c r="B948" s="38" t="n">
        <v>-9.78</v>
      </c>
      <c r="C948" s="38" t="n">
        <v>-36.35</v>
      </c>
      <c r="D948" s="38" t="s">
        <v>993</v>
      </c>
      <c r="E948" s="38" t="s">
        <v>137</v>
      </c>
    </row>
    <row r="949" customFormat="false" ht="15" hidden="false" customHeight="false" outlineLevel="0" collapsed="false">
      <c r="A949" s="38" t="str">
        <f aca="false">CONCATENATE(D949,"-",E949)</f>
        <v>CAMPO ALEGRE-SC</v>
      </c>
      <c r="B949" s="39" t="n">
        <v>-26.19</v>
      </c>
      <c r="C949" s="39" t="n">
        <v>-49.26</v>
      </c>
      <c r="D949" s="39" t="s">
        <v>993</v>
      </c>
      <c r="E949" s="39" t="s">
        <v>90</v>
      </c>
    </row>
    <row r="950" customFormat="false" ht="15" hidden="false" customHeight="false" outlineLevel="0" collapsed="false">
      <c r="A950" s="38" t="str">
        <f aca="false">CONCATENATE(D950,"-",E950)</f>
        <v>CAMPO AZUL-MG</v>
      </c>
      <c r="B950" s="38" t="n">
        <v>-16.5</v>
      </c>
      <c r="C950" s="38" t="n">
        <v>-44.81</v>
      </c>
      <c r="D950" s="38" t="s">
        <v>994</v>
      </c>
      <c r="E950" s="38" t="s">
        <v>77</v>
      </c>
    </row>
    <row r="951" customFormat="false" ht="15" hidden="false" customHeight="false" outlineLevel="0" collapsed="false">
      <c r="A951" s="38" t="str">
        <f aca="false">CONCATENATE(D951,"-",E951)</f>
        <v>CAMPO BELO DO SUL-SC</v>
      </c>
      <c r="B951" s="38" t="n">
        <v>-27.89</v>
      </c>
      <c r="C951" s="38" t="n">
        <v>-50.76</v>
      </c>
      <c r="D951" s="38" t="s">
        <v>995</v>
      </c>
      <c r="E951" s="38" t="s">
        <v>90</v>
      </c>
    </row>
    <row r="952" customFormat="false" ht="15" hidden="false" customHeight="false" outlineLevel="0" collapsed="false">
      <c r="A952" s="38" t="str">
        <f aca="false">CONCATENATE(D952,"-",E952)</f>
        <v>CAMPO BELO-MG</v>
      </c>
      <c r="B952" s="39" t="n">
        <v>-20.89</v>
      </c>
      <c r="C952" s="39" t="n">
        <v>-45.27</v>
      </c>
      <c r="D952" s="39" t="s">
        <v>996</v>
      </c>
      <c r="E952" s="39" t="s">
        <v>77</v>
      </c>
    </row>
    <row r="953" customFormat="false" ht="15" hidden="false" customHeight="false" outlineLevel="0" collapsed="false">
      <c r="A953" s="38" t="str">
        <f aca="false">CONCATENATE(D953,"-",E953)</f>
        <v>CAMPO BOM-RS</v>
      </c>
      <c r="B953" s="39" t="n">
        <v>-29.67</v>
      </c>
      <c r="C953" s="39" t="n">
        <v>-51.05</v>
      </c>
      <c r="D953" s="39" t="s">
        <v>997</v>
      </c>
      <c r="E953" s="39" t="s">
        <v>151</v>
      </c>
    </row>
    <row r="954" customFormat="false" ht="15" hidden="false" customHeight="false" outlineLevel="0" collapsed="false">
      <c r="A954" s="38" t="str">
        <f aca="false">CONCATENATE(D954,"-",E954)</f>
        <v>CAMPO BONITO-PR</v>
      </c>
      <c r="B954" s="39" t="n">
        <v>-25.03</v>
      </c>
      <c r="C954" s="39" t="n">
        <v>-52.99</v>
      </c>
      <c r="D954" s="39" t="s">
        <v>998</v>
      </c>
      <c r="E954" s="39" t="s">
        <v>88</v>
      </c>
    </row>
    <row r="955" customFormat="false" ht="15" hidden="false" customHeight="false" outlineLevel="0" collapsed="false">
      <c r="A955" s="38" t="str">
        <f aca="false">CONCATENATE(D955,"-",E955)</f>
        <v>CAMPO DO BRITO-SE</v>
      </c>
      <c r="B955" s="38" t="n">
        <v>-10.73</v>
      </c>
      <c r="C955" s="38" t="n">
        <v>-37.49</v>
      </c>
      <c r="D955" s="38" t="s">
        <v>999</v>
      </c>
      <c r="E955" s="38" t="s">
        <v>294</v>
      </c>
    </row>
    <row r="956" customFormat="false" ht="15" hidden="false" customHeight="false" outlineLevel="0" collapsed="false">
      <c r="A956" s="38" t="str">
        <f aca="false">CONCATENATE(D956,"-",E956)</f>
        <v>CAMPO DO MEIO-MG</v>
      </c>
      <c r="B956" s="38" t="n">
        <v>-21.1</v>
      </c>
      <c r="C956" s="38" t="n">
        <v>-45.83</v>
      </c>
      <c r="D956" s="38" t="s">
        <v>1000</v>
      </c>
      <c r="E956" s="38" t="s">
        <v>77</v>
      </c>
    </row>
    <row r="957" customFormat="false" ht="15" hidden="false" customHeight="false" outlineLevel="0" collapsed="false">
      <c r="A957" s="38" t="str">
        <f aca="false">CONCATENATE(D957,"-",E957)</f>
        <v>CAMPO DO TENENTE-PR</v>
      </c>
      <c r="B957" s="38" t="n">
        <v>-25.97</v>
      </c>
      <c r="C957" s="38" t="n">
        <v>-49.68</v>
      </c>
      <c r="D957" s="38" t="s">
        <v>1001</v>
      </c>
      <c r="E957" s="38" t="s">
        <v>88</v>
      </c>
    </row>
    <row r="958" customFormat="false" ht="15" hidden="false" customHeight="false" outlineLevel="0" collapsed="false">
      <c r="A958" s="38" t="str">
        <f aca="false">CONCATENATE(D958,"-",E958)</f>
        <v>CAMPO ERE-SC</v>
      </c>
      <c r="B958" s="39" t="n">
        <v>-26.39</v>
      </c>
      <c r="C958" s="39" t="n">
        <v>-53.07</v>
      </c>
      <c r="D958" s="39" t="s">
        <v>1002</v>
      </c>
      <c r="E958" s="39" t="s">
        <v>90</v>
      </c>
    </row>
    <row r="959" customFormat="false" ht="15" hidden="false" customHeight="false" outlineLevel="0" collapsed="false">
      <c r="A959" s="38" t="str">
        <f aca="false">CONCATENATE(D959,"-",E959)</f>
        <v>CAMPO FLORIDO-MG</v>
      </c>
      <c r="B959" s="39" t="n">
        <v>-19.76</v>
      </c>
      <c r="C959" s="39" t="n">
        <v>-48.57</v>
      </c>
      <c r="D959" s="39" t="s">
        <v>1003</v>
      </c>
      <c r="E959" s="39" t="s">
        <v>77</v>
      </c>
    </row>
    <row r="960" customFormat="false" ht="15" hidden="false" customHeight="false" outlineLevel="0" collapsed="false">
      <c r="A960" s="38" t="str">
        <f aca="false">CONCATENATE(D960,"-",E960)</f>
        <v>CAMPO FORMOSO-BA</v>
      </c>
      <c r="B960" s="38" t="n">
        <v>-10.5</v>
      </c>
      <c r="C960" s="38" t="n">
        <v>-40.32</v>
      </c>
      <c r="D960" s="38" t="s">
        <v>1004</v>
      </c>
      <c r="E960" s="38" t="s">
        <v>85</v>
      </c>
    </row>
    <row r="961" customFormat="false" ht="15" hidden="false" customHeight="false" outlineLevel="0" collapsed="false">
      <c r="A961" s="38" t="str">
        <f aca="false">CONCATENATE(D961,"-",E961)</f>
        <v>CAMPO GRANDE DO PIAUI-PI</v>
      </c>
      <c r="B961" s="39" t="n">
        <v>-7.13</v>
      </c>
      <c r="C961" s="39" t="n">
        <v>-41.03</v>
      </c>
      <c r="D961" s="39" t="s">
        <v>1005</v>
      </c>
      <c r="E961" s="39" t="s">
        <v>108</v>
      </c>
    </row>
    <row r="962" customFormat="false" ht="15" hidden="false" customHeight="false" outlineLevel="0" collapsed="false">
      <c r="A962" s="38" t="str">
        <f aca="false">CONCATENATE(D962,"-",E962)</f>
        <v>CAMPO GRANDE-AL</v>
      </c>
      <c r="B962" s="39" t="n">
        <v>-9.95</v>
      </c>
      <c r="C962" s="39" t="n">
        <v>-36.79</v>
      </c>
      <c r="D962" s="39" t="s">
        <v>1006</v>
      </c>
      <c r="E962" s="39" t="s">
        <v>137</v>
      </c>
    </row>
    <row r="963" customFormat="false" ht="15" hidden="false" customHeight="false" outlineLevel="0" collapsed="false">
      <c r="A963" s="38" t="str">
        <f aca="false">CONCATENATE(D963,"-",E963)</f>
        <v>CAMPO GRANDE-MS</v>
      </c>
      <c r="B963" s="39" t="n">
        <v>-20.44</v>
      </c>
      <c r="C963" s="39" t="n">
        <v>-54.64</v>
      </c>
      <c r="D963" s="39" t="s">
        <v>1006</v>
      </c>
      <c r="E963" s="39" t="s">
        <v>140</v>
      </c>
    </row>
    <row r="964" customFormat="false" ht="15" hidden="false" customHeight="false" outlineLevel="0" collapsed="false">
      <c r="A964" s="38" t="str">
        <f aca="false">CONCATENATE(D964,"-",E964)</f>
        <v>CAMPO LARGO DO PIAUI-PI</v>
      </c>
      <c r="B964" s="38" t="n">
        <v>-3.81</v>
      </c>
      <c r="C964" s="38" t="n">
        <v>-42.62</v>
      </c>
      <c r="D964" s="38" t="s">
        <v>1007</v>
      </c>
      <c r="E964" s="38" t="s">
        <v>108</v>
      </c>
    </row>
    <row r="965" customFormat="false" ht="15" hidden="false" customHeight="false" outlineLevel="0" collapsed="false">
      <c r="A965" s="38" t="str">
        <f aca="false">CONCATENATE(D965,"-",E965)</f>
        <v>CAMPO LARGO-PR</v>
      </c>
      <c r="B965" s="39" t="n">
        <v>-25.45</v>
      </c>
      <c r="C965" s="39" t="n">
        <v>-49.52</v>
      </c>
      <c r="D965" s="39" t="s">
        <v>1008</v>
      </c>
      <c r="E965" s="39" t="s">
        <v>88</v>
      </c>
    </row>
    <row r="966" customFormat="false" ht="15" hidden="false" customHeight="false" outlineLevel="0" collapsed="false">
      <c r="A966" s="38" t="str">
        <f aca="false">CONCATENATE(D966,"-",E966)</f>
        <v>CAMPO LIMPO PAULISTA-SP</v>
      </c>
      <c r="B966" s="38" t="n">
        <v>-23.2</v>
      </c>
      <c r="C966" s="38" t="n">
        <v>-46.78</v>
      </c>
      <c r="D966" s="38" t="s">
        <v>1009</v>
      </c>
      <c r="E966" s="38" t="s">
        <v>118</v>
      </c>
    </row>
    <row r="967" customFormat="false" ht="15" hidden="false" customHeight="false" outlineLevel="0" collapsed="false">
      <c r="A967" s="38" t="str">
        <f aca="false">CONCATENATE(D967,"-",E967)</f>
        <v>CAMPO MAGRO-PR</v>
      </c>
      <c r="B967" s="38" t="n">
        <v>-25.36</v>
      </c>
      <c r="C967" s="38" t="n">
        <v>-49.45</v>
      </c>
      <c r="D967" s="38" t="s">
        <v>1010</v>
      </c>
      <c r="E967" s="38" t="s">
        <v>88</v>
      </c>
    </row>
    <row r="968" customFormat="false" ht="15" hidden="false" customHeight="false" outlineLevel="0" collapsed="false">
      <c r="A968" s="38" t="str">
        <f aca="false">CONCATENATE(D968,"-",E968)</f>
        <v>CAMPO MAIOR-PI</v>
      </c>
      <c r="B968" s="39" t="n">
        <v>-4.82</v>
      </c>
      <c r="C968" s="39" t="n">
        <v>-42.16</v>
      </c>
      <c r="D968" s="39" t="s">
        <v>1011</v>
      </c>
      <c r="E968" s="39" t="s">
        <v>108</v>
      </c>
    </row>
    <row r="969" customFormat="false" ht="15" hidden="false" customHeight="false" outlineLevel="0" collapsed="false">
      <c r="A969" s="38" t="str">
        <f aca="false">CONCATENATE(D969,"-",E969)</f>
        <v>CAMPO MOURAO-PR</v>
      </c>
      <c r="B969" s="39" t="n">
        <v>-24.04</v>
      </c>
      <c r="C969" s="39" t="n">
        <v>-52.38</v>
      </c>
      <c r="D969" s="39" t="s">
        <v>1012</v>
      </c>
      <c r="E969" s="39" t="s">
        <v>88</v>
      </c>
    </row>
    <row r="970" customFormat="false" ht="15" hidden="false" customHeight="false" outlineLevel="0" collapsed="false">
      <c r="A970" s="38" t="str">
        <f aca="false">CONCATENATE(D970,"-",E970)</f>
        <v>CAMPO NOVO DE RONDONIA-RO</v>
      </c>
      <c r="B970" s="38" t="n">
        <v>-10.59</v>
      </c>
      <c r="C970" s="38" t="n">
        <v>-63.61</v>
      </c>
      <c r="D970" s="38" t="s">
        <v>1013</v>
      </c>
      <c r="E970" s="38" t="s">
        <v>219</v>
      </c>
    </row>
    <row r="971" customFormat="false" ht="15" hidden="false" customHeight="false" outlineLevel="0" collapsed="false">
      <c r="A971" s="38" t="str">
        <f aca="false">CONCATENATE(D971,"-",E971)</f>
        <v>CAMPO NOVO DO PARECIS-MT</v>
      </c>
      <c r="B971" s="39" t="n">
        <v>-13.67</v>
      </c>
      <c r="C971" s="39" t="n">
        <v>-57.89</v>
      </c>
      <c r="D971" s="39" t="s">
        <v>1014</v>
      </c>
      <c r="E971" s="39" t="s">
        <v>111</v>
      </c>
    </row>
    <row r="972" customFormat="false" ht="15" hidden="false" customHeight="false" outlineLevel="0" collapsed="false">
      <c r="A972" s="38" t="str">
        <f aca="false">CONCATENATE(D972,"-",E972)</f>
        <v>CAMPO NOVO-RS</v>
      </c>
      <c r="B972" s="38" t="n">
        <v>-27.67</v>
      </c>
      <c r="C972" s="38" t="n">
        <v>-53.8</v>
      </c>
      <c r="D972" s="38" t="s">
        <v>1015</v>
      </c>
      <c r="E972" s="38" t="s">
        <v>151</v>
      </c>
    </row>
    <row r="973" customFormat="false" ht="15" hidden="false" customHeight="false" outlineLevel="0" collapsed="false">
      <c r="A973" s="38" t="str">
        <f aca="false">CONCATENATE(D973,"-",E973)</f>
        <v>CAMPO REDONDO-RN</v>
      </c>
      <c r="B973" s="38" t="n">
        <v>-6.24</v>
      </c>
      <c r="C973" s="38" t="n">
        <v>-36.18</v>
      </c>
      <c r="D973" s="38" t="s">
        <v>1016</v>
      </c>
      <c r="E973" s="38" t="s">
        <v>106</v>
      </c>
    </row>
    <row r="974" customFormat="false" ht="15" hidden="false" customHeight="false" outlineLevel="0" collapsed="false">
      <c r="A974" s="38" t="str">
        <f aca="false">CONCATENATE(D974,"-",E974)</f>
        <v>CAMPO VERDE-MT</v>
      </c>
      <c r="B974" s="38" t="n">
        <v>-15.54</v>
      </c>
      <c r="C974" s="38" t="n">
        <v>-55.16</v>
      </c>
      <c r="D974" s="38" t="s">
        <v>1017</v>
      </c>
      <c r="E974" s="38" t="s">
        <v>111</v>
      </c>
    </row>
    <row r="975" customFormat="false" ht="15" hidden="false" customHeight="false" outlineLevel="0" collapsed="false">
      <c r="A975" s="38" t="str">
        <f aca="false">CONCATENATE(D975,"-",E975)</f>
        <v>CAMPOS ALTOS-MG</v>
      </c>
      <c r="B975" s="38" t="n">
        <v>-19.69</v>
      </c>
      <c r="C975" s="38" t="n">
        <v>-46.17</v>
      </c>
      <c r="D975" s="38" t="s">
        <v>1018</v>
      </c>
      <c r="E975" s="38" t="s">
        <v>77</v>
      </c>
    </row>
    <row r="976" customFormat="false" ht="15" hidden="false" customHeight="false" outlineLevel="0" collapsed="false">
      <c r="A976" s="38" t="str">
        <f aca="false">CONCATENATE(D976,"-",E976)</f>
        <v>CAMPOS BELOS-GO</v>
      </c>
      <c r="B976" s="39" t="n">
        <v>-13.03</v>
      </c>
      <c r="C976" s="39" t="n">
        <v>-46.77</v>
      </c>
      <c r="D976" s="39" t="s">
        <v>1019</v>
      </c>
      <c r="E976" s="39" t="s">
        <v>75</v>
      </c>
    </row>
    <row r="977" customFormat="false" ht="15" hidden="false" customHeight="false" outlineLevel="0" collapsed="false">
      <c r="A977" s="38" t="str">
        <f aca="false">CONCATENATE(D977,"-",E977)</f>
        <v>CAMPOS BORGES-RS</v>
      </c>
      <c r="B977" s="39" t="n">
        <v>-28.88</v>
      </c>
      <c r="C977" s="39" t="n">
        <v>-52.99</v>
      </c>
      <c r="D977" s="39" t="s">
        <v>1020</v>
      </c>
      <c r="E977" s="39" t="s">
        <v>151</v>
      </c>
    </row>
    <row r="978" customFormat="false" ht="15" hidden="false" customHeight="false" outlineLevel="0" collapsed="false">
      <c r="A978" s="38" t="str">
        <f aca="false">CONCATENATE(D978,"-",E978)</f>
        <v>CAMPOS DE JULIO-MT</v>
      </c>
      <c r="B978" s="39" t="n">
        <v>-13.89</v>
      </c>
      <c r="C978" s="39" t="n">
        <v>-59.14</v>
      </c>
      <c r="D978" s="39" t="s">
        <v>1021</v>
      </c>
      <c r="E978" s="39" t="s">
        <v>111</v>
      </c>
    </row>
    <row r="979" customFormat="false" ht="15" hidden="false" customHeight="false" outlineLevel="0" collapsed="false">
      <c r="A979" s="38" t="str">
        <f aca="false">CONCATENATE(D979,"-",E979)</f>
        <v>CAMPOS DO JORDAO-SP</v>
      </c>
      <c r="B979" s="39" t="n">
        <v>-22.73</v>
      </c>
      <c r="C979" s="39" t="n">
        <v>-45.59</v>
      </c>
      <c r="D979" s="39" t="s">
        <v>1022</v>
      </c>
      <c r="E979" s="39" t="s">
        <v>118</v>
      </c>
    </row>
    <row r="980" customFormat="false" ht="15" hidden="false" customHeight="false" outlineLevel="0" collapsed="false">
      <c r="A980" s="38" t="str">
        <f aca="false">CONCATENATE(D980,"-",E980)</f>
        <v>CAMPOS DOS GOYTACAZES-RJ</v>
      </c>
      <c r="B980" s="38" t="n">
        <v>-21.75</v>
      </c>
      <c r="C980" s="38" t="n">
        <v>-41.32</v>
      </c>
      <c r="D980" s="38" t="s">
        <v>1023</v>
      </c>
      <c r="E980" s="38" t="s">
        <v>330</v>
      </c>
    </row>
    <row r="981" customFormat="false" ht="15" hidden="false" customHeight="false" outlineLevel="0" collapsed="false">
      <c r="A981" s="38" t="str">
        <f aca="false">CONCATENATE(D981,"-",E981)</f>
        <v>CAMPOS GERAIS-MG</v>
      </c>
      <c r="B981" s="39" t="n">
        <v>-21.23</v>
      </c>
      <c r="C981" s="39" t="n">
        <v>-45.75</v>
      </c>
      <c r="D981" s="39" t="s">
        <v>1024</v>
      </c>
      <c r="E981" s="39" t="s">
        <v>77</v>
      </c>
    </row>
    <row r="982" customFormat="false" ht="15" hidden="false" customHeight="false" outlineLevel="0" collapsed="false">
      <c r="A982" s="38" t="str">
        <f aca="false">CONCATENATE(D982,"-",E982)</f>
        <v>CAMPOS LINDOS-TO</v>
      </c>
      <c r="B982" s="39" t="n">
        <v>-7.99</v>
      </c>
      <c r="C982" s="39" t="n">
        <v>-46.86</v>
      </c>
      <c r="D982" s="39" t="s">
        <v>1025</v>
      </c>
      <c r="E982" s="39" t="s">
        <v>97</v>
      </c>
    </row>
    <row r="983" customFormat="false" ht="15" hidden="false" customHeight="false" outlineLevel="0" collapsed="false">
      <c r="A983" s="38" t="str">
        <f aca="false">CONCATENATE(D983,"-",E983)</f>
        <v>CAMPOS NOVOS PAULISTA-SP</v>
      </c>
      <c r="B983" s="38" t="n">
        <v>-22.6</v>
      </c>
      <c r="C983" s="38" t="n">
        <v>-50</v>
      </c>
      <c r="D983" s="38" t="s">
        <v>1026</v>
      </c>
      <c r="E983" s="38" t="s">
        <v>118</v>
      </c>
    </row>
    <row r="984" customFormat="false" ht="15" hidden="false" customHeight="false" outlineLevel="0" collapsed="false">
      <c r="A984" s="38" t="str">
        <f aca="false">CONCATENATE(D984,"-",E984)</f>
        <v>CAMPOS NOVOS-SC</v>
      </c>
      <c r="B984" s="38" t="n">
        <v>-27.4</v>
      </c>
      <c r="C984" s="38" t="n">
        <v>-51.22</v>
      </c>
      <c r="D984" s="38" t="s">
        <v>1027</v>
      </c>
      <c r="E984" s="38" t="s">
        <v>90</v>
      </c>
    </row>
    <row r="985" customFormat="false" ht="15" hidden="false" customHeight="false" outlineLevel="0" collapsed="false">
      <c r="A985" s="38" t="str">
        <f aca="false">CONCATENATE(D985,"-",E985)</f>
        <v>CAMPOS SALES-CE</v>
      </c>
      <c r="B985" s="38" t="n">
        <v>-7.07</v>
      </c>
      <c r="C985" s="38" t="n">
        <v>-40.37</v>
      </c>
      <c r="D985" s="38" t="s">
        <v>1028</v>
      </c>
      <c r="E985" s="38" t="s">
        <v>83</v>
      </c>
    </row>
    <row r="986" customFormat="false" ht="15" hidden="false" customHeight="false" outlineLevel="0" collapsed="false">
      <c r="A986" s="38" t="str">
        <f aca="false">CONCATENATE(D986,"-",E986)</f>
        <v>CAMPOS VERDES-GO</v>
      </c>
      <c r="B986" s="38" t="n">
        <v>-14.25</v>
      </c>
      <c r="C986" s="38" t="n">
        <v>-49.65</v>
      </c>
      <c r="D986" s="38" t="s">
        <v>1029</v>
      </c>
      <c r="E986" s="38" t="s">
        <v>75</v>
      </c>
    </row>
    <row r="987" customFormat="false" ht="15" hidden="false" customHeight="false" outlineLevel="0" collapsed="false">
      <c r="A987" s="38" t="str">
        <f aca="false">CONCATENATE(D987,"-",E987)</f>
        <v>CAMUTANGA-PE</v>
      </c>
      <c r="B987" s="39" t="n">
        <v>-7.4</v>
      </c>
      <c r="C987" s="39" t="n">
        <v>-35.27</v>
      </c>
      <c r="D987" s="39" t="s">
        <v>1030</v>
      </c>
      <c r="E987" s="39" t="s">
        <v>95</v>
      </c>
    </row>
    <row r="988" customFormat="false" ht="15" hidden="false" customHeight="false" outlineLevel="0" collapsed="false">
      <c r="A988" s="38" t="str">
        <f aca="false">CONCATENATE(D988,"-",E988)</f>
        <v>CANA VERDE-MG</v>
      </c>
      <c r="B988" s="38" t="n">
        <v>-21.02</v>
      </c>
      <c r="C988" s="38" t="n">
        <v>-45.18</v>
      </c>
      <c r="D988" s="38" t="s">
        <v>1031</v>
      </c>
      <c r="E988" s="38" t="s">
        <v>77</v>
      </c>
    </row>
    <row r="989" customFormat="false" ht="15" hidden="false" customHeight="false" outlineLevel="0" collapsed="false">
      <c r="A989" s="38" t="str">
        <f aca="false">CONCATENATE(D989,"-",E989)</f>
        <v>CANAA DOS CARAJAS-PA</v>
      </c>
      <c r="B989" s="39" t="n">
        <v>-6.49</v>
      </c>
      <c r="C989" s="39" t="n">
        <v>-49.87</v>
      </c>
      <c r="D989" s="39" t="s">
        <v>1032</v>
      </c>
      <c r="E989" s="39" t="s">
        <v>81</v>
      </c>
    </row>
    <row r="990" customFormat="false" ht="15" hidden="false" customHeight="false" outlineLevel="0" collapsed="false">
      <c r="A990" s="38" t="str">
        <f aca="false">CONCATENATE(D990,"-",E990)</f>
        <v>CANAA-MG</v>
      </c>
      <c r="B990" s="39" t="n">
        <v>-20.68</v>
      </c>
      <c r="C990" s="39" t="n">
        <v>-42.62</v>
      </c>
      <c r="D990" s="39" t="s">
        <v>1033</v>
      </c>
      <c r="E990" s="39" t="s">
        <v>77</v>
      </c>
    </row>
    <row r="991" customFormat="false" ht="15" hidden="false" customHeight="false" outlineLevel="0" collapsed="false">
      <c r="A991" s="38" t="str">
        <f aca="false">CONCATENATE(D991,"-",E991)</f>
        <v>CANABRAVA DO NORTE-MT</v>
      </c>
      <c r="B991" s="38" t="n">
        <v>-11.05</v>
      </c>
      <c r="C991" s="38" t="n">
        <v>-51.83</v>
      </c>
      <c r="D991" s="38" t="s">
        <v>1034</v>
      </c>
      <c r="E991" s="38" t="s">
        <v>111</v>
      </c>
    </row>
    <row r="992" customFormat="false" ht="15" hidden="false" customHeight="false" outlineLevel="0" collapsed="false">
      <c r="A992" s="38" t="str">
        <f aca="false">CONCATENATE(D992,"-",E992)</f>
        <v>CANANEIA-SP</v>
      </c>
      <c r="B992" s="39" t="n">
        <v>-25.01</v>
      </c>
      <c r="C992" s="39" t="n">
        <v>-47.92</v>
      </c>
      <c r="D992" s="39" t="s">
        <v>1035</v>
      </c>
      <c r="E992" s="39" t="s">
        <v>118</v>
      </c>
    </row>
    <row r="993" customFormat="false" ht="15" hidden="false" customHeight="false" outlineLevel="0" collapsed="false">
      <c r="A993" s="38" t="str">
        <f aca="false">CONCATENATE(D993,"-",E993)</f>
        <v>CANAPI-AL</v>
      </c>
      <c r="B993" s="38" t="n">
        <v>-9.12</v>
      </c>
      <c r="C993" s="38" t="n">
        <v>-37.6</v>
      </c>
      <c r="D993" s="38" t="s">
        <v>1036</v>
      </c>
      <c r="E993" s="38" t="s">
        <v>137</v>
      </c>
    </row>
    <row r="994" customFormat="false" ht="15" hidden="false" customHeight="false" outlineLevel="0" collapsed="false">
      <c r="A994" s="38" t="str">
        <f aca="false">CONCATENATE(D994,"-",E994)</f>
        <v>CANAPOLIS-BA</v>
      </c>
      <c r="B994" s="39" t="n">
        <v>-13.07</v>
      </c>
      <c r="C994" s="39" t="n">
        <v>-44.2</v>
      </c>
      <c r="D994" s="39" t="s">
        <v>1037</v>
      </c>
      <c r="E994" s="39" t="s">
        <v>85</v>
      </c>
    </row>
    <row r="995" customFormat="false" ht="15" hidden="false" customHeight="false" outlineLevel="0" collapsed="false">
      <c r="A995" s="38" t="str">
        <f aca="false">CONCATENATE(D995,"-",E995)</f>
        <v>CANAPOLIS-MG</v>
      </c>
      <c r="B995" s="38" t="n">
        <v>-18.72</v>
      </c>
      <c r="C995" s="38" t="n">
        <v>-49.2</v>
      </c>
      <c r="D995" s="38" t="s">
        <v>1037</v>
      </c>
      <c r="E995" s="38" t="s">
        <v>77</v>
      </c>
    </row>
    <row r="996" customFormat="false" ht="15" hidden="false" customHeight="false" outlineLevel="0" collapsed="false">
      <c r="A996" s="38" t="str">
        <f aca="false">CONCATENATE(D996,"-",E996)</f>
        <v>CANARANA-BA</v>
      </c>
      <c r="B996" s="38" t="n">
        <v>-11.68</v>
      </c>
      <c r="C996" s="38" t="n">
        <v>-41.76</v>
      </c>
      <c r="D996" s="38" t="s">
        <v>1038</v>
      </c>
      <c r="E996" s="38" t="s">
        <v>85</v>
      </c>
    </row>
    <row r="997" customFormat="false" ht="15" hidden="false" customHeight="false" outlineLevel="0" collapsed="false">
      <c r="A997" s="38" t="str">
        <f aca="false">CONCATENATE(D997,"-",E997)</f>
        <v>CANARANA-MT</v>
      </c>
      <c r="B997" s="39" t="n">
        <v>-13.55</v>
      </c>
      <c r="C997" s="39" t="n">
        <v>-52.16</v>
      </c>
      <c r="D997" s="39" t="s">
        <v>1038</v>
      </c>
      <c r="E997" s="39" t="s">
        <v>111</v>
      </c>
    </row>
    <row r="998" customFormat="false" ht="15" hidden="false" customHeight="false" outlineLevel="0" collapsed="false">
      <c r="A998" s="38" t="str">
        <f aca="false">CONCATENATE(D998,"-",E998)</f>
        <v>CANAS-SP</v>
      </c>
      <c r="B998" s="38" t="n">
        <v>-22.7</v>
      </c>
      <c r="C998" s="38" t="n">
        <v>-45.05</v>
      </c>
      <c r="D998" s="38" t="s">
        <v>1039</v>
      </c>
      <c r="E998" s="38" t="s">
        <v>118</v>
      </c>
    </row>
    <row r="999" customFormat="false" ht="15" hidden="false" customHeight="false" outlineLevel="0" collapsed="false">
      <c r="A999" s="38" t="str">
        <f aca="false">CONCATENATE(D999,"-",E999)</f>
        <v>CANAVIEIRA-PI</v>
      </c>
      <c r="B999" s="38" t="n">
        <v>-7.68</v>
      </c>
      <c r="C999" s="38" t="n">
        <v>-43.72</v>
      </c>
      <c r="D999" s="38" t="s">
        <v>1040</v>
      </c>
      <c r="E999" s="38" t="s">
        <v>108</v>
      </c>
    </row>
    <row r="1000" customFormat="false" ht="15" hidden="false" customHeight="false" outlineLevel="0" collapsed="false">
      <c r="A1000" s="38" t="str">
        <f aca="false">CONCATENATE(D1000,"-",E1000)</f>
        <v>CANAVIEIRAS-BA</v>
      </c>
      <c r="B1000" s="39" t="n">
        <v>-15.67</v>
      </c>
      <c r="C1000" s="39" t="n">
        <v>-38.94</v>
      </c>
      <c r="D1000" s="39" t="s">
        <v>1041</v>
      </c>
      <c r="E1000" s="39" t="s">
        <v>85</v>
      </c>
    </row>
    <row r="1001" customFormat="false" ht="15" hidden="false" customHeight="false" outlineLevel="0" collapsed="false">
      <c r="A1001" s="38" t="str">
        <f aca="false">CONCATENATE(D1001,"-",E1001)</f>
        <v>CANDEAL-BA</v>
      </c>
      <c r="B1001" s="38" t="n">
        <v>-11.8</v>
      </c>
      <c r="C1001" s="38" t="n">
        <v>-39.11</v>
      </c>
      <c r="D1001" s="38" t="s">
        <v>1042</v>
      </c>
      <c r="E1001" s="38" t="s">
        <v>85</v>
      </c>
    </row>
    <row r="1002" customFormat="false" ht="15" hidden="false" customHeight="false" outlineLevel="0" collapsed="false">
      <c r="A1002" s="38" t="str">
        <f aca="false">CONCATENATE(D1002,"-",E1002)</f>
        <v>CANDEIAS DO JAMARI-RO</v>
      </c>
      <c r="B1002" s="39" t="n">
        <v>-8.81</v>
      </c>
      <c r="C1002" s="39" t="n">
        <v>-63.69</v>
      </c>
      <c r="D1002" s="39" t="s">
        <v>1043</v>
      </c>
      <c r="E1002" s="39" t="s">
        <v>219</v>
      </c>
    </row>
    <row r="1003" customFormat="false" ht="15" hidden="false" customHeight="false" outlineLevel="0" collapsed="false">
      <c r="A1003" s="38" t="str">
        <f aca="false">CONCATENATE(D1003,"-",E1003)</f>
        <v>CANDEIAS-BA</v>
      </c>
      <c r="B1003" s="39" t="n">
        <v>-12.66</v>
      </c>
      <c r="C1003" s="39" t="n">
        <v>-38.55</v>
      </c>
      <c r="D1003" s="39" t="s">
        <v>1044</v>
      </c>
      <c r="E1003" s="39" t="s">
        <v>85</v>
      </c>
    </row>
    <row r="1004" customFormat="false" ht="15" hidden="false" customHeight="false" outlineLevel="0" collapsed="false">
      <c r="A1004" s="38" t="str">
        <f aca="false">CONCATENATE(D1004,"-",E1004)</f>
        <v>CANDEIAS-MG</v>
      </c>
      <c r="B1004" s="39" t="n">
        <v>-20.76</v>
      </c>
      <c r="C1004" s="39" t="n">
        <v>-45.27</v>
      </c>
      <c r="D1004" s="39" t="s">
        <v>1044</v>
      </c>
      <c r="E1004" s="39" t="s">
        <v>77</v>
      </c>
    </row>
    <row r="1005" customFormat="false" ht="15" hidden="false" customHeight="false" outlineLevel="0" collapsed="false">
      <c r="A1005" s="38" t="str">
        <f aca="false">CONCATENATE(D1005,"-",E1005)</f>
        <v>CANDELARIA-RS</v>
      </c>
      <c r="B1005" s="38" t="n">
        <v>-29.66</v>
      </c>
      <c r="C1005" s="38" t="n">
        <v>-52.78</v>
      </c>
      <c r="D1005" s="38" t="s">
        <v>1045</v>
      </c>
      <c r="E1005" s="38" t="s">
        <v>151</v>
      </c>
    </row>
    <row r="1006" customFormat="false" ht="15" hidden="false" customHeight="false" outlineLevel="0" collapsed="false">
      <c r="A1006" s="38" t="str">
        <f aca="false">CONCATENATE(D1006,"-",E1006)</f>
        <v>CANDIBA-BA</v>
      </c>
      <c r="B1006" s="38" t="n">
        <v>-14.41</v>
      </c>
      <c r="C1006" s="38" t="n">
        <v>-42.86</v>
      </c>
      <c r="D1006" s="38" t="s">
        <v>1046</v>
      </c>
      <c r="E1006" s="38" t="s">
        <v>85</v>
      </c>
    </row>
    <row r="1007" customFormat="false" ht="15" hidden="false" customHeight="false" outlineLevel="0" collapsed="false">
      <c r="A1007" s="38" t="str">
        <f aca="false">CONCATENATE(D1007,"-",E1007)</f>
        <v>CANDIDO DE ABREU-PR</v>
      </c>
      <c r="B1007" s="38" t="n">
        <v>-24.56</v>
      </c>
      <c r="C1007" s="38" t="n">
        <v>-51.33</v>
      </c>
      <c r="D1007" s="38" t="s">
        <v>1047</v>
      </c>
      <c r="E1007" s="38" t="s">
        <v>88</v>
      </c>
    </row>
    <row r="1008" customFormat="false" ht="15" hidden="false" customHeight="false" outlineLevel="0" collapsed="false">
      <c r="A1008" s="38" t="str">
        <f aca="false">CONCATENATE(D1008,"-",E1008)</f>
        <v>CANDIDO GODOI-RS</v>
      </c>
      <c r="B1008" s="39" t="n">
        <v>-27.95</v>
      </c>
      <c r="C1008" s="39" t="n">
        <v>-54.75</v>
      </c>
      <c r="D1008" s="39" t="s">
        <v>1048</v>
      </c>
      <c r="E1008" s="39" t="s">
        <v>151</v>
      </c>
    </row>
    <row r="1009" customFormat="false" ht="15" hidden="false" customHeight="false" outlineLevel="0" collapsed="false">
      <c r="A1009" s="38" t="str">
        <f aca="false">CONCATENATE(D1009,"-",E1009)</f>
        <v>CANDIDO MENDES-MA</v>
      </c>
      <c r="B1009" s="38" t="n">
        <v>-1.44</v>
      </c>
      <c r="C1009" s="38" t="n">
        <v>-45.71</v>
      </c>
      <c r="D1009" s="38" t="s">
        <v>1049</v>
      </c>
      <c r="E1009" s="38" t="s">
        <v>100</v>
      </c>
    </row>
    <row r="1010" customFormat="false" ht="15" hidden="false" customHeight="false" outlineLevel="0" collapsed="false">
      <c r="A1010" s="38" t="str">
        <f aca="false">CONCATENATE(D1010,"-",E1010)</f>
        <v>CANDIDO MOTA-SP</v>
      </c>
      <c r="B1010" s="39" t="n">
        <v>-22.74</v>
      </c>
      <c r="C1010" s="39" t="n">
        <v>-50.38</v>
      </c>
      <c r="D1010" s="39" t="s">
        <v>1050</v>
      </c>
      <c r="E1010" s="39" t="s">
        <v>118</v>
      </c>
    </row>
    <row r="1011" customFormat="false" ht="15" hidden="false" customHeight="false" outlineLevel="0" collapsed="false">
      <c r="A1011" s="38" t="str">
        <f aca="false">CONCATENATE(D1011,"-",E1011)</f>
        <v>CANDIDO RODRIGUES-SP</v>
      </c>
      <c r="B1011" s="38" t="n">
        <v>-21.32</v>
      </c>
      <c r="C1011" s="38" t="n">
        <v>-48.63</v>
      </c>
      <c r="D1011" s="38" t="s">
        <v>1051</v>
      </c>
      <c r="E1011" s="38" t="s">
        <v>118</v>
      </c>
    </row>
    <row r="1012" customFormat="false" ht="15" hidden="false" customHeight="false" outlineLevel="0" collapsed="false">
      <c r="A1012" s="38" t="str">
        <f aca="false">CONCATENATE(D1012,"-",E1012)</f>
        <v>CANDIDO SALES-BA</v>
      </c>
      <c r="B1012" s="39" t="n">
        <v>-15.5</v>
      </c>
      <c r="C1012" s="39" t="n">
        <v>-41.23</v>
      </c>
      <c r="D1012" s="39" t="s">
        <v>1052</v>
      </c>
      <c r="E1012" s="39" t="s">
        <v>85</v>
      </c>
    </row>
    <row r="1013" customFormat="false" ht="15" hidden="false" customHeight="false" outlineLevel="0" collapsed="false">
      <c r="A1013" s="38" t="str">
        <f aca="false">CONCATENATE(D1013,"-",E1013)</f>
        <v>CANDIOTA-RS</v>
      </c>
      <c r="B1013" s="38" t="n">
        <v>-31.55</v>
      </c>
      <c r="C1013" s="38" t="n">
        <v>-53.67</v>
      </c>
      <c r="D1013" s="38" t="s">
        <v>1053</v>
      </c>
      <c r="E1013" s="38" t="s">
        <v>151</v>
      </c>
    </row>
    <row r="1014" customFormat="false" ht="15" hidden="false" customHeight="false" outlineLevel="0" collapsed="false">
      <c r="A1014" s="38" t="str">
        <f aca="false">CONCATENATE(D1014,"-",E1014)</f>
        <v>CANDOI-PR</v>
      </c>
      <c r="B1014" s="39" t="n">
        <v>-25.66</v>
      </c>
      <c r="C1014" s="39" t="n">
        <v>-52.12</v>
      </c>
      <c r="D1014" s="39" t="s">
        <v>1054</v>
      </c>
      <c r="E1014" s="39" t="s">
        <v>88</v>
      </c>
    </row>
    <row r="1015" customFormat="false" ht="15" hidden="false" customHeight="false" outlineLevel="0" collapsed="false">
      <c r="A1015" s="38" t="str">
        <f aca="false">CONCATENATE(D1015,"-",E1015)</f>
        <v>CANELA-RS</v>
      </c>
      <c r="B1015" s="39" t="n">
        <v>-29.36</v>
      </c>
      <c r="C1015" s="39" t="n">
        <v>-50.81</v>
      </c>
      <c r="D1015" s="39" t="s">
        <v>1055</v>
      </c>
      <c r="E1015" s="39" t="s">
        <v>151</v>
      </c>
    </row>
    <row r="1016" customFormat="false" ht="15" hidden="false" customHeight="false" outlineLevel="0" collapsed="false">
      <c r="A1016" s="38" t="str">
        <f aca="false">CONCATENATE(D1016,"-",E1016)</f>
        <v>CANELINHA-SC</v>
      </c>
      <c r="B1016" s="39" t="n">
        <v>-27.26</v>
      </c>
      <c r="C1016" s="39" t="n">
        <v>-48.76</v>
      </c>
      <c r="D1016" s="39" t="s">
        <v>1056</v>
      </c>
      <c r="E1016" s="39" t="s">
        <v>90</v>
      </c>
    </row>
    <row r="1017" customFormat="false" ht="15" hidden="false" customHeight="false" outlineLevel="0" collapsed="false">
      <c r="A1017" s="38" t="str">
        <f aca="false">CONCATENATE(D1017,"-",E1017)</f>
        <v>CANGUARETAMA-RN</v>
      </c>
      <c r="B1017" s="39" t="n">
        <v>-6.38</v>
      </c>
      <c r="C1017" s="39" t="n">
        <v>-35.12</v>
      </c>
      <c r="D1017" s="39" t="s">
        <v>1057</v>
      </c>
      <c r="E1017" s="39" t="s">
        <v>106</v>
      </c>
    </row>
    <row r="1018" customFormat="false" ht="15" hidden="false" customHeight="false" outlineLevel="0" collapsed="false">
      <c r="A1018" s="38" t="str">
        <f aca="false">CONCATENATE(D1018,"-",E1018)</f>
        <v>CANGUCU-RS</v>
      </c>
      <c r="B1018" s="38" t="n">
        <v>-31.39</v>
      </c>
      <c r="C1018" s="38" t="n">
        <v>-52.67</v>
      </c>
      <c r="D1018" s="38" t="s">
        <v>1058</v>
      </c>
      <c r="E1018" s="38" t="s">
        <v>151</v>
      </c>
    </row>
    <row r="1019" customFormat="false" ht="15" hidden="false" customHeight="false" outlineLevel="0" collapsed="false">
      <c r="A1019" s="38" t="str">
        <f aca="false">CONCATENATE(D1019,"-",E1019)</f>
        <v>CANHOBA-SE</v>
      </c>
      <c r="B1019" s="39" t="n">
        <v>-10.13</v>
      </c>
      <c r="C1019" s="39" t="n">
        <v>-36.98</v>
      </c>
      <c r="D1019" s="39" t="s">
        <v>1059</v>
      </c>
      <c r="E1019" s="39" t="s">
        <v>294</v>
      </c>
    </row>
    <row r="1020" customFormat="false" ht="15" hidden="false" customHeight="false" outlineLevel="0" collapsed="false">
      <c r="A1020" s="38" t="str">
        <f aca="false">CONCATENATE(D1020,"-",E1020)</f>
        <v>CANHOTINHO-PE</v>
      </c>
      <c r="B1020" s="38" t="n">
        <v>-8.88</v>
      </c>
      <c r="C1020" s="38" t="n">
        <v>-36.19</v>
      </c>
      <c r="D1020" s="38" t="s">
        <v>1060</v>
      </c>
      <c r="E1020" s="38" t="s">
        <v>95</v>
      </c>
    </row>
    <row r="1021" customFormat="false" ht="15" hidden="false" customHeight="false" outlineLevel="0" collapsed="false">
      <c r="A1021" s="38" t="str">
        <f aca="false">CONCATENATE(D1021,"-",E1021)</f>
        <v>CANINDE DE SAO FRANCISCO-SE</v>
      </c>
      <c r="B1021" s="38" t="n">
        <v>-9.64</v>
      </c>
      <c r="C1021" s="38" t="n">
        <v>-37.78</v>
      </c>
      <c r="D1021" s="38" t="s">
        <v>1061</v>
      </c>
      <c r="E1021" s="38" t="s">
        <v>294</v>
      </c>
    </row>
    <row r="1022" customFormat="false" ht="15" hidden="false" customHeight="false" outlineLevel="0" collapsed="false">
      <c r="A1022" s="38" t="str">
        <f aca="false">CONCATENATE(D1022,"-",E1022)</f>
        <v>CANINDE-CE</v>
      </c>
      <c r="B1022" s="39" t="n">
        <v>-4.35</v>
      </c>
      <c r="C1022" s="39" t="n">
        <v>-39.31</v>
      </c>
      <c r="D1022" s="39" t="s">
        <v>1062</v>
      </c>
      <c r="E1022" s="39" t="s">
        <v>83</v>
      </c>
    </row>
    <row r="1023" customFormat="false" ht="15" hidden="false" customHeight="false" outlineLevel="0" collapsed="false">
      <c r="A1023" s="38" t="str">
        <f aca="false">CONCATENATE(D1023,"-",E1023)</f>
        <v>CANITAR-SP</v>
      </c>
      <c r="B1023" s="39" t="n">
        <v>-23</v>
      </c>
      <c r="C1023" s="39" t="n">
        <v>-49.78</v>
      </c>
      <c r="D1023" s="39" t="s">
        <v>1063</v>
      </c>
      <c r="E1023" s="39" t="s">
        <v>118</v>
      </c>
    </row>
    <row r="1024" customFormat="false" ht="15" hidden="false" customHeight="false" outlineLevel="0" collapsed="false">
      <c r="A1024" s="38" t="str">
        <f aca="false">CONCATENATE(D1024,"-",E1024)</f>
        <v>CANOAS-RS</v>
      </c>
      <c r="B1024" s="39" t="n">
        <v>-29.91</v>
      </c>
      <c r="C1024" s="39" t="n">
        <v>-51.18</v>
      </c>
      <c r="D1024" s="39" t="s">
        <v>1064</v>
      </c>
      <c r="E1024" s="39" t="s">
        <v>151</v>
      </c>
    </row>
    <row r="1025" customFormat="false" ht="15" hidden="false" customHeight="false" outlineLevel="0" collapsed="false">
      <c r="A1025" s="38" t="str">
        <f aca="false">CONCATENATE(D1025,"-",E1025)</f>
        <v>CANOINHAS-SC</v>
      </c>
      <c r="B1025" s="38" t="n">
        <v>-26.17</v>
      </c>
      <c r="C1025" s="38" t="n">
        <v>-50.39</v>
      </c>
      <c r="D1025" s="38" t="s">
        <v>1065</v>
      </c>
      <c r="E1025" s="38" t="s">
        <v>90</v>
      </c>
    </row>
    <row r="1026" customFormat="false" ht="15" hidden="false" customHeight="false" outlineLevel="0" collapsed="false">
      <c r="A1026" s="38" t="str">
        <f aca="false">CONCATENATE(D1026,"-",E1026)</f>
        <v>CANSANCAO-BA</v>
      </c>
      <c r="B1026" s="38" t="n">
        <v>-10.67</v>
      </c>
      <c r="C1026" s="38" t="n">
        <v>-39.49</v>
      </c>
      <c r="D1026" s="38" t="s">
        <v>1066</v>
      </c>
      <c r="E1026" s="38" t="s">
        <v>85</v>
      </c>
    </row>
    <row r="1027" customFormat="false" ht="15" hidden="false" customHeight="false" outlineLevel="0" collapsed="false">
      <c r="A1027" s="38" t="str">
        <f aca="false">CONCATENATE(D1027,"-",E1027)</f>
        <v>CANTAGALO-MG</v>
      </c>
      <c r="B1027" s="38" t="n">
        <v>-18.52</v>
      </c>
      <c r="C1027" s="38" t="n">
        <v>-42.62</v>
      </c>
      <c r="D1027" s="38" t="s">
        <v>1067</v>
      </c>
      <c r="E1027" s="38" t="s">
        <v>77</v>
      </c>
    </row>
    <row r="1028" customFormat="false" ht="15" hidden="false" customHeight="false" outlineLevel="0" collapsed="false">
      <c r="A1028" s="38" t="str">
        <f aca="false">CONCATENATE(D1028,"-",E1028)</f>
        <v>CANTAGALO-PR</v>
      </c>
      <c r="B1028" s="38" t="n">
        <v>-25.37</v>
      </c>
      <c r="C1028" s="38" t="n">
        <v>-52.12</v>
      </c>
      <c r="D1028" s="38" t="s">
        <v>1067</v>
      </c>
      <c r="E1028" s="38" t="s">
        <v>88</v>
      </c>
    </row>
    <row r="1029" customFormat="false" ht="15" hidden="false" customHeight="false" outlineLevel="0" collapsed="false">
      <c r="A1029" s="38" t="str">
        <f aca="false">CONCATENATE(D1029,"-",E1029)</f>
        <v>CANTAGALO-RJ</v>
      </c>
      <c r="B1029" s="39" t="n">
        <v>-21.98</v>
      </c>
      <c r="C1029" s="39" t="n">
        <v>-42.36</v>
      </c>
      <c r="D1029" s="39" t="s">
        <v>1067</v>
      </c>
      <c r="E1029" s="39" t="s">
        <v>330</v>
      </c>
    </row>
    <row r="1030" customFormat="false" ht="15" hidden="false" customHeight="false" outlineLevel="0" collapsed="false">
      <c r="A1030" s="38" t="str">
        <f aca="false">CONCATENATE(D1030,"-",E1030)</f>
        <v>CANTANHEDE-MA</v>
      </c>
      <c r="B1030" s="39" t="n">
        <v>-3.63</v>
      </c>
      <c r="C1030" s="39" t="n">
        <v>-44.37</v>
      </c>
      <c r="D1030" s="39" t="s">
        <v>1068</v>
      </c>
      <c r="E1030" s="39" t="s">
        <v>100</v>
      </c>
    </row>
    <row r="1031" customFormat="false" ht="15" hidden="false" customHeight="false" outlineLevel="0" collapsed="false">
      <c r="A1031" s="38" t="str">
        <f aca="false">CONCATENATE(D1031,"-",E1031)</f>
        <v>CANTA-RR</v>
      </c>
      <c r="B1031" s="39" t="n">
        <v>2.61</v>
      </c>
      <c r="C1031" s="39" t="n">
        <v>-60.59</v>
      </c>
      <c r="D1031" s="39" t="s">
        <v>1069</v>
      </c>
      <c r="E1031" s="39" t="s">
        <v>233</v>
      </c>
    </row>
    <row r="1032" customFormat="false" ht="15" hidden="false" customHeight="false" outlineLevel="0" collapsed="false">
      <c r="A1032" s="38" t="str">
        <f aca="false">CONCATENATE(D1032,"-",E1032)</f>
        <v>CANTO DO BURITI-PI</v>
      </c>
      <c r="B1032" s="39" t="n">
        <v>-8.11</v>
      </c>
      <c r="C1032" s="39" t="n">
        <v>-42.94</v>
      </c>
      <c r="D1032" s="39" t="s">
        <v>1070</v>
      </c>
      <c r="E1032" s="39" t="s">
        <v>108</v>
      </c>
    </row>
    <row r="1033" customFormat="false" ht="15" hidden="false" customHeight="false" outlineLevel="0" collapsed="false">
      <c r="A1033" s="38" t="str">
        <f aca="false">CONCATENATE(D1033,"-",E1033)</f>
        <v>CANUDOS-BA</v>
      </c>
      <c r="B1033" s="39" t="n">
        <v>-9.9</v>
      </c>
      <c r="C1033" s="39" t="n">
        <v>-39.13</v>
      </c>
      <c r="D1033" s="39" t="s">
        <v>1071</v>
      </c>
      <c r="E1033" s="39" t="s">
        <v>85</v>
      </c>
    </row>
    <row r="1034" customFormat="false" ht="15" hidden="false" customHeight="false" outlineLevel="0" collapsed="false">
      <c r="A1034" s="38" t="str">
        <f aca="false">CONCATENATE(D1034,"-",E1034)</f>
        <v>CANUTAMA-AM</v>
      </c>
      <c r="B1034" s="38" t="n">
        <v>-6.53</v>
      </c>
      <c r="C1034" s="38" t="n">
        <v>-64.38</v>
      </c>
      <c r="D1034" s="38" t="s">
        <v>1072</v>
      </c>
      <c r="E1034" s="38" t="s">
        <v>258</v>
      </c>
    </row>
    <row r="1035" customFormat="false" ht="15" hidden="false" customHeight="false" outlineLevel="0" collapsed="false">
      <c r="A1035" s="38" t="str">
        <f aca="false">CONCATENATE(D1035,"-",E1035)</f>
        <v>CAPANEMA-PA</v>
      </c>
      <c r="B1035" s="38" t="n">
        <v>-1.19</v>
      </c>
      <c r="C1035" s="38" t="n">
        <v>-47.18</v>
      </c>
      <c r="D1035" s="38" t="s">
        <v>1073</v>
      </c>
      <c r="E1035" s="38" t="s">
        <v>81</v>
      </c>
    </row>
    <row r="1036" customFormat="false" ht="15" hidden="false" customHeight="false" outlineLevel="0" collapsed="false">
      <c r="A1036" s="38" t="str">
        <f aca="false">CONCATENATE(D1036,"-",E1036)</f>
        <v>CAPANEMA-PR</v>
      </c>
      <c r="B1036" s="39" t="n">
        <v>-25.67</v>
      </c>
      <c r="C1036" s="39" t="n">
        <v>-53.8</v>
      </c>
      <c r="D1036" s="39" t="s">
        <v>1073</v>
      </c>
      <c r="E1036" s="39" t="s">
        <v>88</v>
      </c>
    </row>
    <row r="1037" customFormat="false" ht="15" hidden="false" customHeight="false" outlineLevel="0" collapsed="false">
      <c r="A1037" s="38" t="str">
        <f aca="false">CONCATENATE(D1037,"-",E1037)</f>
        <v>CAPAO ALTO-SC</v>
      </c>
      <c r="B1037" s="39" t="n">
        <v>-27.93</v>
      </c>
      <c r="C1037" s="39" t="n">
        <v>-50.51</v>
      </c>
      <c r="D1037" s="39" t="s">
        <v>1074</v>
      </c>
      <c r="E1037" s="39" t="s">
        <v>90</v>
      </c>
    </row>
    <row r="1038" customFormat="false" ht="15" hidden="false" customHeight="false" outlineLevel="0" collapsed="false">
      <c r="A1038" s="38" t="str">
        <f aca="false">CONCATENATE(D1038,"-",E1038)</f>
        <v>CAPAO BONITO-SP</v>
      </c>
      <c r="B1038" s="38" t="n">
        <v>-24</v>
      </c>
      <c r="C1038" s="38" t="n">
        <v>-48.34</v>
      </c>
      <c r="D1038" s="38" t="s">
        <v>1075</v>
      </c>
      <c r="E1038" s="38" t="s">
        <v>118</v>
      </c>
    </row>
    <row r="1039" customFormat="false" ht="15" hidden="false" customHeight="false" outlineLevel="0" collapsed="false">
      <c r="A1039" s="38" t="str">
        <f aca="false">CONCATENATE(D1039,"-",E1039)</f>
        <v>CAPAO DA CANOA-RS</v>
      </c>
      <c r="B1039" s="38" t="n">
        <v>-29.76</v>
      </c>
      <c r="C1039" s="38" t="n">
        <v>-50.03</v>
      </c>
      <c r="D1039" s="38" t="s">
        <v>1076</v>
      </c>
      <c r="E1039" s="38" t="s">
        <v>151</v>
      </c>
    </row>
    <row r="1040" customFormat="false" ht="15" hidden="false" customHeight="false" outlineLevel="0" collapsed="false">
      <c r="A1040" s="38" t="str">
        <f aca="false">CONCATENATE(D1040,"-",E1040)</f>
        <v>CAPAO DO LEAO-RS</v>
      </c>
      <c r="B1040" s="39" t="n">
        <v>-31.76</v>
      </c>
      <c r="C1040" s="39" t="n">
        <v>-52.48</v>
      </c>
      <c r="D1040" s="39" t="s">
        <v>1077</v>
      </c>
      <c r="E1040" s="39" t="s">
        <v>151</v>
      </c>
    </row>
    <row r="1041" customFormat="false" ht="15" hidden="false" customHeight="false" outlineLevel="0" collapsed="false">
      <c r="A1041" s="38" t="str">
        <f aca="false">CONCATENATE(D1041,"-",E1041)</f>
        <v>CAPARAO-MG</v>
      </c>
      <c r="B1041" s="39" t="n">
        <v>-20.43</v>
      </c>
      <c r="C1041" s="39" t="n">
        <v>-41.86</v>
      </c>
      <c r="D1041" s="39" t="s">
        <v>1078</v>
      </c>
      <c r="E1041" s="39" t="s">
        <v>77</v>
      </c>
    </row>
    <row r="1042" customFormat="false" ht="15" hidden="false" customHeight="false" outlineLevel="0" collapsed="false">
      <c r="A1042" s="38" t="str">
        <f aca="false">CONCATENATE(D1042,"-",E1042)</f>
        <v>CAPELA DE SANTANA-RS</v>
      </c>
      <c r="B1042" s="38" t="n">
        <v>-29.7</v>
      </c>
      <c r="C1042" s="38" t="n">
        <v>-51.32</v>
      </c>
      <c r="D1042" s="38" t="s">
        <v>1079</v>
      </c>
      <c r="E1042" s="38" t="s">
        <v>151</v>
      </c>
    </row>
    <row r="1043" customFormat="false" ht="15" hidden="false" customHeight="false" outlineLevel="0" collapsed="false">
      <c r="A1043" s="38" t="str">
        <f aca="false">CONCATENATE(D1043,"-",E1043)</f>
        <v>CAPELA DO ALTO ALEGRE-BA</v>
      </c>
      <c r="B1043" s="38" t="n">
        <v>-11.66</v>
      </c>
      <c r="C1043" s="38" t="n">
        <v>-39.83</v>
      </c>
      <c r="D1043" s="38" t="s">
        <v>1080</v>
      </c>
      <c r="E1043" s="38" t="s">
        <v>85</v>
      </c>
    </row>
    <row r="1044" customFormat="false" ht="15" hidden="false" customHeight="false" outlineLevel="0" collapsed="false">
      <c r="A1044" s="38" t="str">
        <f aca="false">CONCATENATE(D1044,"-",E1044)</f>
        <v>CAPELA DO ALTO-SP</v>
      </c>
      <c r="B1044" s="39" t="n">
        <v>-23.47</v>
      </c>
      <c r="C1044" s="39" t="n">
        <v>-47.73</v>
      </c>
      <c r="D1044" s="39" t="s">
        <v>1081</v>
      </c>
      <c r="E1044" s="39" t="s">
        <v>118</v>
      </c>
    </row>
    <row r="1045" customFormat="false" ht="15" hidden="false" customHeight="false" outlineLevel="0" collapsed="false">
      <c r="A1045" s="38" t="str">
        <f aca="false">CONCATENATE(D1045,"-",E1045)</f>
        <v>CAPELA NOVA-MG</v>
      </c>
      <c r="B1045" s="38" t="n">
        <v>-20.92</v>
      </c>
      <c r="C1045" s="38" t="n">
        <v>-43.61</v>
      </c>
      <c r="D1045" s="38" t="s">
        <v>1082</v>
      </c>
      <c r="E1045" s="38" t="s">
        <v>77</v>
      </c>
    </row>
    <row r="1046" customFormat="false" ht="15" hidden="false" customHeight="false" outlineLevel="0" collapsed="false">
      <c r="A1046" s="38" t="str">
        <f aca="false">CONCATENATE(D1046,"-",E1046)</f>
        <v>CAPELA-AL</v>
      </c>
      <c r="B1046" s="39" t="n">
        <v>-9.4</v>
      </c>
      <c r="C1046" s="39" t="n">
        <v>-36.07</v>
      </c>
      <c r="D1046" s="39" t="s">
        <v>1083</v>
      </c>
      <c r="E1046" s="39" t="s">
        <v>137</v>
      </c>
    </row>
    <row r="1047" customFormat="false" ht="15" hidden="false" customHeight="false" outlineLevel="0" collapsed="false">
      <c r="A1047" s="38" t="str">
        <f aca="false">CONCATENATE(D1047,"-",E1047)</f>
        <v>CAPELA-SE</v>
      </c>
      <c r="B1047" s="39" t="n">
        <v>-10.5</v>
      </c>
      <c r="C1047" s="39" t="n">
        <v>-37.05</v>
      </c>
      <c r="D1047" s="39" t="s">
        <v>1083</v>
      </c>
      <c r="E1047" s="39" t="s">
        <v>294</v>
      </c>
    </row>
    <row r="1048" customFormat="false" ht="15" hidden="false" customHeight="false" outlineLevel="0" collapsed="false">
      <c r="A1048" s="38" t="str">
        <f aca="false">CONCATENATE(D1048,"-",E1048)</f>
        <v>CAPELINHA-MG</v>
      </c>
      <c r="B1048" s="39" t="n">
        <v>-17.69</v>
      </c>
      <c r="C1048" s="39" t="n">
        <v>-42.51</v>
      </c>
      <c r="D1048" s="39" t="s">
        <v>1084</v>
      </c>
      <c r="E1048" s="39" t="s">
        <v>77</v>
      </c>
    </row>
    <row r="1049" customFormat="false" ht="15" hidden="false" customHeight="false" outlineLevel="0" collapsed="false">
      <c r="A1049" s="38" t="str">
        <f aca="false">CONCATENATE(D1049,"-",E1049)</f>
        <v>CAPETINGA-MG</v>
      </c>
      <c r="B1049" s="38" t="n">
        <v>-20.61</v>
      </c>
      <c r="C1049" s="38" t="n">
        <v>-47.05</v>
      </c>
      <c r="D1049" s="38" t="s">
        <v>1085</v>
      </c>
      <c r="E1049" s="38" t="s">
        <v>77</v>
      </c>
    </row>
    <row r="1050" customFormat="false" ht="15" hidden="false" customHeight="false" outlineLevel="0" collapsed="false">
      <c r="A1050" s="38" t="str">
        <f aca="false">CONCATENATE(D1050,"-",E1050)</f>
        <v>CAPIM BRANCO-MG</v>
      </c>
      <c r="B1050" s="39" t="n">
        <v>-19.54</v>
      </c>
      <c r="C1050" s="39" t="n">
        <v>-44.11</v>
      </c>
      <c r="D1050" s="39" t="s">
        <v>1086</v>
      </c>
      <c r="E1050" s="39" t="s">
        <v>77</v>
      </c>
    </row>
    <row r="1051" customFormat="false" ht="15" hidden="false" customHeight="false" outlineLevel="0" collapsed="false">
      <c r="A1051" s="38" t="str">
        <f aca="false">CONCATENATE(D1051,"-",E1051)</f>
        <v>CAPIM GROSSO-BA</v>
      </c>
      <c r="B1051" s="39" t="n">
        <v>-11.38</v>
      </c>
      <c r="C1051" s="39" t="n">
        <v>-40.01</v>
      </c>
      <c r="D1051" s="39" t="s">
        <v>1087</v>
      </c>
      <c r="E1051" s="39" t="s">
        <v>85</v>
      </c>
    </row>
    <row r="1052" customFormat="false" ht="15" hidden="false" customHeight="false" outlineLevel="0" collapsed="false">
      <c r="A1052" s="38" t="str">
        <f aca="false">CONCATENATE(D1052,"-",E1052)</f>
        <v>CAPIM-PB</v>
      </c>
      <c r="B1052" s="38" t="n">
        <v>-6.91</v>
      </c>
      <c r="C1052" s="38" t="n">
        <v>-35.17</v>
      </c>
      <c r="D1052" s="38" t="s">
        <v>1088</v>
      </c>
      <c r="E1052" s="38" t="s">
        <v>138</v>
      </c>
    </row>
    <row r="1053" customFormat="false" ht="15" hidden="false" customHeight="false" outlineLevel="0" collapsed="false">
      <c r="A1053" s="38" t="str">
        <f aca="false">CONCATENATE(D1053,"-",E1053)</f>
        <v>CAPINOPOLIS-MG</v>
      </c>
      <c r="B1053" s="38" t="n">
        <v>-18.68</v>
      </c>
      <c r="C1053" s="38" t="n">
        <v>-49.57</v>
      </c>
      <c r="D1053" s="38" t="s">
        <v>1089</v>
      </c>
      <c r="E1053" s="38" t="s">
        <v>77</v>
      </c>
    </row>
    <row r="1054" customFormat="false" ht="15" hidden="false" customHeight="false" outlineLevel="0" collapsed="false">
      <c r="A1054" s="38" t="str">
        <f aca="false">CONCATENATE(D1054,"-",E1054)</f>
        <v>CAPINZAL DO NORTE-MA</v>
      </c>
      <c r="B1054" s="38" t="n">
        <v>-4.72</v>
      </c>
      <c r="C1054" s="38" t="n">
        <v>-44.32</v>
      </c>
      <c r="D1054" s="38" t="s">
        <v>1090</v>
      </c>
      <c r="E1054" s="38" t="s">
        <v>100</v>
      </c>
    </row>
    <row r="1055" customFormat="false" ht="15" hidden="false" customHeight="false" outlineLevel="0" collapsed="false">
      <c r="A1055" s="38" t="str">
        <f aca="false">CONCATENATE(D1055,"-",E1055)</f>
        <v>CAPINZAL-SC</v>
      </c>
      <c r="B1055" s="38" t="n">
        <v>-27.34</v>
      </c>
      <c r="C1055" s="38" t="n">
        <v>-51.61</v>
      </c>
      <c r="D1055" s="38" t="s">
        <v>1091</v>
      </c>
      <c r="E1055" s="38" t="s">
        <v>90</v>
      </c>
    </row>
    <row r="1056" customFormat="false" ht="15" hidden="false" customHeight="false" outlineLevel="0" collapsed="false">
      <c r="A1056" s="38" t="str">
        <f aca="false">CONCATENATE(D1056,"-",E1056)</f>
        <v>CAPISTRANO-CE</v>
      </c>
      <c r="B1056" s="38" t="n">
        <v>-4.47</v>
      </c>
      <c r="C1056" s="38" t="n">
        <v>-38.9</v>
      </c>
      <c r="D1056" s="38" t="s">
        <v>1092</v>
      </c>
      <c r="E1056" s="38" t="s">
        <v>83</v>
      </c>
    </row>
    <row r="1057" customFormat="false" ht="15" hidden="false" customHeight="false" outlineLevel="0" collapsed="false">
      <c r="A1057" s="38" t="str">
        <f aca="false">CONCATENATE(D1057,"-",E1057)</f>
        <v>CAPITAO ANDRADE-MG</v>
      </c>
      <c r="B1057" s="39" t="n">
        <v>-19.06</v>
      </c>
      <c r="C1057" s="39" t="n">
        <v>-41.85</v>
      </c>
      <c r="D1057" s="39" t="s">
        <v>1093</v>
      </c>
      <c r="E1057" s="39" t="s">
        <v>77</v>
      </c>
    </row>
    <row r="1058" customFormat="false" ht="15" hidden="false" customHeight="false" outlineLevel="0" collapsed="false">
      <c r="A1058" s="38" t="str">
        <f aca="false">CONCATENATE(D1058,"-",E1058)</f>
        <v>CAPITAO DE CAMPOS-PI</v>
      </c>
      <c r="B1058" s="38" t="n">
        <v>-4.45</v>
      </c>
      <c r="C1058" s="38" t="n">
        <v>-41.94</v>
      </c>
      <c r="D1058" s="38" t="s">
        <v>1094</v>
      </c>
      <c r="E1058" s="38" t="s">
        <v>108</v>
      </c>
    </row>
    <row r="1059" customFormat="false" ht="15" hidden="false" customHeight="false" outlineLevel="0" collapsed="false">
      <c r="A1059" s="38" t="str">
        <f aca="false">CONCATENATE(D1059,"-",E1059)</f>
        <v>CAPITAO ENEAS-MG</v>
      </c>
      <c r="B1059" s="38" t="n">
        <v>-16.32</v>
      </c>
      <c r="C1059" s="38" t="n">
        <v>-43.71</v>
      </c>
      <c r="D1059" s="38" t="s">
        <v>1095</v>
      </c>
      <c r="E1059" s="38" t="s">
        <v>77</v>
      </c>
    </row>
    <row r="1060" customFormat="false" ht="15" hidden="false" customHeight="false" outlineLevel="0" collapsed="false">
      <c r="A1060" s="38" t="str">
        <f aca="false">CONCATENATE(D1060,"-",E1060)</f>
        <v>CAPITAO GERVASIO OLIVEIRA-PI</v>
      </c>
      <c r="B1060" s="39" t="n">
        <v>-8.49</v>
      </c>
      <c r="C1060" s="39" t="n">
        <v>-41.82</v>
      </c>
      <c r="D1060" s="39" t="s">
        <v>1096</v>
      </c>
      <c r="E1060" s="39" t="s">
        <v>108</v>
      </c>
    </row>
    <row r="1061" customFormat="false" ht="15" hidden="false" customHeight="false" outlineLevel="0" collapsed="false">
      <c r="A1061" s="38" t="str">
        <f aca="false">CONCATENATE(D1061,"-",E1061)</f>
        <v>CAPITAO LEONIDAS MARQUES-PR</v>
      </c>
      <c r="B1061" s="38" t="n">
        <v>-25.47</v>
      </c>
      <c r="C1061" s="38" t="n">
        <v>-53.61</v>
      </c>
      <c r="D1061" s="38" t="s">
        <v>1097</v>
      </c>
      <c r="E1061" s="38" t="s">
        <v>88</v>
      </c>
    </row>
    <row r="1062" customFormat="false" ht="15" hidden="false" customHeight="false" outlineLevel="0" collapsed="false">
      <c r="A1062" s="38" t="str">
        <f aca="false">CONCATENATE(D1062,"-",E1062)</f>
        <v>CAPITAO POCO-PA</v>
      </c>
      <c r="B1062" s="39" t="n">
        <v>-1.74</v>
      </c>
      <c r="C1062" s="39" t="n">
        <v>-47.06</v>
      </c>
      <c r="D1062" s="39" t="s">
        <v>1098</v>
      </c>
      <c r="E1062" s="39" t="s">
        <v>81</v>
      </c>
    </row>
    <row r="1063" customFormat="false" ht="15" hidden="false" customHeight="false" outlineLevel="0" collapsed="false">
      <c r="A1063" s="38" t="str">
        <f aca="false">CONCATENATE(D1063,"-",E1063)</f>
        <v>CAPITAO-RS</v>
      </c>
      <c r="B1063" s="39" t="n">
        <v>-29.26</v>
      </c>
      <c r="C1063" s="39" t="n">
        <v>-51.98</v>
      </c>
      <c r="D1063" s="39" t="s">
        <v>1099</v>
      </c>
      <c r="E1063" s="39" t="s">
        <v>151</v>
      </c>
    </row>
    <row r="1064" customFormat="false" ht="15" hidden="false" customHeight="false" outlineLevel="0" collapsed="false">
      <c r="A1064" s="38" t="str">
        <f aca="false">CONCATENATE(D1064,"-",E1064)</f>
        <v>CAPITOLIO-MG</v>
      </c>
      <c r="B1064" s="39" t="n">
        <v>-20.61</v>
      </c>
      <c r="C1064" s="39" t="n">
        <v>-46.05</v>
      </c>
      <c r="D1064" s="39" t="s">
        <v>1100</v>
      </c>
      <c r="E1064" s="39" t="s">
        <v>77</v>
      </c>
    </row>
    <row r="1065" customFormat="false" ht="15" hidden="false" customHeight="false" outlineLevel="0" collapsed="false">
      <c r="A1065" s="38" t="str">
        <f aca="false">CONCATENATE(D1065,"-",E1065)</f>
        <v>CAPIVARI DE BAIXO-SC</v>
      </c>
      <c r="B1065" s="39" t="n">
        <v>-28.44</v>
      </c>
      <c r="C1065" s="39" t="n">
        <v>-48.95</v>
      </c>
      <c r="D1065" s="39" t="s">
        <v>1101</v>
      </c>
      <c r="E1065" s="39" t="s">
        <v>90</v>
      </c>
    </row>
    <row r="1066" customFormat="false" ht="15" hidden="false" customHeight="false" outlineLevel="0" collapsed="false">
      <c r="A1066" s="38" t="str">
        <f aca="false">CONCATENATE(D1066,"-",E1066)</f>
        <v>CAPIVARI DO SUL-RS</v>
      </c>
      <c r="B1066" s="38" t="n">
        <v>-30.14</v>
      </c>
      <c r="C1066" s="38" t="n">
        <v>-50.51</v>
      </c>
      <c r="D1066" s="38" t="s">
        <v>1102</v>
      </c>
      <c r="E1066" s="38" t="s">
        <v>151</v>
      </c>
    </row>
    <row r="1067" customFormat="false" ht="15" hidden="false" customHeight="false" outlineLevel="0" collapsed="false">
      <c r="A1067" s="38" t="str">
        <f aca="false">CONCATENATE(D1067,"-",E1067)</f>
        <v>CAPIVARI-SP</v>
      </c>
      <c r="B1067" s="38" t="n">
        <v>-22.99</v>
      </c>
      <c r="C1067" s="38" t="n">
        <v>-47.5</v>
      </c>
      <c r="D1067" s="38" t="s">
        <v>1103</v>
      </c>
      <c r="E1067" s="38" t="s">
        <v>118</v>
      </c>
    </row>
    <row r="1068" customFormat="false" ht="15" hidden="false" customHeight="false" outlineLevel="0" collapsed="false">
      <c r="A1068" s="38" t="str">
        <f aca="false">CONCATENATE(D1068,"-",E1068)</f>
        <v>CAPIXABA-AC</v>
      </c>
      <c r="B1068" s="38" t="n">
        <v>-10.57</v>
      </c>
      <c r="C1068" s="38" t="n">
        <v>-67.67</v>
      </c>
      <c r="D1068" s="38" t="s">
        <v>1104</v>
      </c>
      <c r="E1068" s="38" t="s">
        <v>113</v>
      </c>
    </row>
    <row r="1069" customFormat="false" ht="15" hidden="false" customHeight="false" outlineLevel="0" collapsed="false">
      <c r="A1069" s="38" t="str">
        <f aca="false">CONCATENATE(D1069,"-",E1069)</f>
        <v>CAPOEIRAS-PE</v>
      </c>
      <c r="B1069" s="39" t="n">
        <v>-8.73</v>
      </c>
      <c r="C1069" s="39" t="n">
        <v>-36.62</v>
      </c>
      <c r="D1069" s="39" t="s">
        <v>1105</v>
      </c>
      <c r="E1069" s="39" t="s">
        <v>95</v>
      </c>
    </row>
    <row r="1070" customFormat="false" ht="15" hidden="false" customHeight="false" outlineLevel="0" collapsed="false">
      <c r="A1070" s="38" t="str">
        <f aca="false">CONCATENATE(D1070,"-",E1070)</f>
        <v>CAPUTIRA-MG</v>
      </c>
      <c r="B1070" s="38" t="n">
        <v>-20.17</v>
      </c>
      <c r="C1070" s="38" t="n">
        <v>-42.27</v>
      </c>
      <c r="D1070" s="38" t="s">
        <v>1106</v>
      </c>
      <c r="E1070" s="38" t="s">
        <v>77</v>
      </c>
    </row>
    <row r="1071" customFormat="false" ht="15" hidden="false" customHeight="false" outlineLevel="0" collapsed="false">
      <c r="A1071" s="38" t="str">
        <f aca="false">CONCATENATE(D1071,"-",E1071)</f>
        <v>CARAA-RS</v>
      </c>
      <c r="B1071" s="39" t="n">
        <v>-29.79</v>
      </c>
      <c r="C1071" s="39" t="n">
        <v>-50.43</v>
      </c>
      <c r="D1071" s="39" t="s">
        <v>1107</v>
      </c>
      <c r="E1071" s="39" t="s">
        <v>151</v>
      </c>
    </row>
    <row r="1072" customFormat="false" ht="15" hidden="false" customHeight="false" outlineLevel="0" collapsed="false">
      <c r="A1072" s="38" t="str">
        <f aca="false">CONCATENATE(D1072,"-",E1072)</f>
        <v>CARACARAI-RR</v>
      </c>
      <c r="B1072" s="38" t="n">
        <v>1.81</v>
      </c>
      <c r="C1072" s="38" t="n">
        <v>-61.12</v>
      </c>
      <c r="D1072" s="38" t="s">
        <v>1108</v>
      </c>
      <c r="E1072" s="38" t="s">
        <v>233</v>
      </c>
    </row>
    <row r="1073" customFormat="false" ht="15" hidden="false" customHeight="false" outlineLevel="0" collapsed="false">
      <c r="A1073" s="38" t="str">
        <f aca="false">CONCATENATE(D1073,"-",E1073)</f>
        <v>CARACOL-MS</v>
      </c>
      <c r="B1073" s="38" t="n">
        <v>-22.01</v>
      </c>
      <c r="C1073" s="38" t="n">
        <v>-57.02</v>
      </c>
      <c r="D1073" s="38" t="s">
        <v>1109</v>
      </c>
      <c r="E1073" s="38" t="s">
        <v>140</v>
      </c>
    </row>
    <row r="1074" customFormat="false" ht="15" hidden="false" customHeight="false" outlineLevel="0" collapsed="false">
      <c r="A1074" s="38" t="str">
        <f aca="false">CONCATENATE(D1074,"-",E1074)</f>
        <v>CARACOL-PI</v>
      </c>
      <c r="B1074" s="38" t="n">
        <v>-9.27</v>
      </c>
      <c r="C1074" s="38" t="n">
        <v>-43.33</v>
      </c>
      <c r="D1074" s="38" t="s">
        <v>1109</v>
      </c>
      <c r="E1074" s="38" t="s">
        <v>108</v>
      </c>
    </row>
    <row r="1075" customFormat="false" ht="15" hidden="false" customHeight="false" outlineLevel="0" collapsed="false">
      <c r="A1075" s="38" t="str">
        <f aca="false">CONCATENATE(D1075,"-",E1075)</f>
        <v>CARAGUATATUBA-SP</v>
      </c>
      <c r="B1075" s="39" t="n">
        <v>-23.62</v>
      </c>
      <c r="C1075" s="39" t="n">
        <v>-45.41</v>
      </c>
      <c r="D1075" s="39" t="s">
        <v>1110</v>
      </c>
      <c r="E1075" s="39" t="s">
        <v>118</v>
      </c>
    </row>
    <row r="1076" customFormat="false" ht="15" hidden="false" customHeight="false" outlineLevel="0" collapsed="false">
      <c r="A1076" s="38" t="str">
        <f aca="false">CONCATENATE(D1076,"-",E1076)</f>
        <v>CARAIBAS-BA</v>
      </c>
      <c r="B1076" s="38" t="n">
        <v>-14.6</v>
      </c>
      <c r="C1076" s="38" t="n">
        <v>-41.33</v>
      </c>
      <c r="D1076" s="38" t="s">
        <v>1111</v>
      </c>
      <c r="E1076" s="38" t="s">
        <v>85</v>
      </c>
    </row>
    <row r="1077" customFormat="false" ht="15" hidden="false" customHeight="false" outlineLevel="0" collapsed="false">
      <c r="A1077" s="38" t="str">
        <f aca="false">CONCATENATE(D1077,"-",E1077)</f>
        <v>CARAI-MG</v>
      </c>
      <c r="B1077" s="39" t="n">
        <v>-17.18</v>
      </c>
      <c r="C1077" s="39" t="n">
        <v>-41.69</v>
      </c>
      <c r="D1077" s="39" t="s">
        <v>1112</v>
      </c>
      <c r="E1077" s="39" t="s">
        <v>77</v>
      </c>
    </row>
    <row r="1078" customFormat="false" ht="15" hidden="false" customHeight="false" outlineLevel="0" collapsed="false">
      <c r="A1078" s="38" t="str">
        <f aca="false">CONCATENATE(D1078,"-",E1078)</f>
        <v>CARAMBEI-PR</v>
      </c>
      <c r="B1078" s="39" t="n">
        <v>-24.91</v>
      </c>
      <c r="C1078" s="39" t="n">
        <v>-50.09</v>
      </c>
      <c r="D1078" s="39" t="s">
        <v>1113</v>
      </c>
      <c r="E1078" s="39" t="s">
        <v>88</v>
      </c>
    </row>
    <row r="1079" customFormat="false" ht="15" hidden="false" customHeight="false" outlineLevel="0" collapsed="false">
      <c r="A1079" s="38" t="str">
        <f aca="false">CONCATENATE(D1079,"-",E1079)</f>
        <v>CARANAIBA-MG</v>
      </c>
      <c r="B1079" s="38" t="n">
        <v>-20.87</v>
      </c>
      <c r="C1079" s="38" t="n">
        <v>-43.73</v>
      </c>
      <c r="D1079" s="38" t="s">
        <v>1114</v>
      </c>
      <c r="E1079" s="38" t="s">
        <v>77</v>
      </c>
    </row>
    <row r="1080" customFormat="false" ht="15" hidden="false" customHeight="false" outlineLevel="0" collapsed="false">
      <c r="A1080" s="38" t="str">
        <f aca="false">CONCATENATE(D1080,"-",E1080)</f>
        <v>CARANDAI-MG</v>
      </c>
      <c r="B1080" s="39" t="n">
        <v>-20.95</v>
      </c>
      <c r="C1080" s="39" t="n">
        <v>-43.8</v>
      </c>
      <c r="D1080" s="39" t="s">
        <v>1115</v>
      </c>
      <c r="E1080" s="39" t="s">
        <v>77</v>
      </c>
    </row>
    <row r="1081" customFormat="false" ht="15" hidden="false" customHeight="false" outlineLevel="0" collapsed="false">
      <c r="A1081" s="38" t="str">
        <f aca="false">CONCATENATE(D1081,"-",E1081)</f>
        <v>CARANGOLA-MG</v>
      </c>
      <c r="B1081" s="38" t="n">
        <v>-20.73</v>
      </c>
      <c r="C1081" s="38" t="n">
        <v>-42.02</v>
      </c>
      <c r="D1081" s="38" t="s">
        <v>1116</v>
      </c>
      <c r="E1081" s="38" t="s">
        <v>77</v>
      </c>
    </row>
    <row r="1082" customFormat="false" ht="15" hidden="false" customHeight="false" outlineLevel="0" collapsed="false">
      <c r="A1082" s="38" t="str">
        <f aca="false">CONCATENATE(D1082,"-",E1082)</f>
        <v>CARAPEBUS-RJ</v>
      </c>
      <c r="B1082" s="38" t="n">
        <v>-22.18</v>
      </c>
      <c r="C1082" s="38" t="n">
        <v>-41.66</v>
      </c>
      <c r="D1082" s="38" t="s">
        <v>1117</v>
      </c>
      <c r="E1082" s="38" t="s">
        <v>330</v>
      </c>
    </row>
    <row r="1083" customFormat="false" ht="15" hidden="false" customHeight="false" outlineLevel="0" collapsed="false">
      <c r="A1083" s="38" t="str">
        <f aca="false">CONCATENATE(D1083,"-",E1083)</f>
        <v>CARAPICUIBA-SP</v>
      </c>
      <c r="B1083" s="38" t="n">
        <v>-23.52</v>
      </c>
      <c r="C1083" s="38" t="n">
        <v>-46.83</v>
      </c>
      <c r="D1083" s="38" t="s">
        <v>1118</v>
      </c>
      <c r="E1083" s="38" t="s">
        <v>118</v>
      </c>
    </row>
    <row r="1084" customFormat="false" ht="15" hidden="false" customHeight="false" outlineLevel="0" collapsed="false">
      <c r="A1084" s="38" t="str">
        <f aca="false">CONCATENATE(D1084,"-",E1084)</f>
        <v>CARATINGA-MG</v>
      </c>
      <c r="B1084" s="39" t="n">
        <v>-19.79</v>
      </c>
      <c r="C1084" s="39" t="n">
        <v>-42.13</v>
      </c>
      <c r="D1084" s="39" t="s">
        <v>1119</v>
      </c>
      <c r="E1084" s="39" t="s">
        <v>77</v>
      </c>
    </row>
    <row r="1085" customFormat="false" ht="15" hidden="false" customHeight="false" outlineLevel="0" collapsed="false">
      <c r="A1085" s="38" t="str">
        <f aca="false">CONCATENATE(D1085,"-",E1085)</f>
        <v>CARAUARI-AM</v>
      </c>
      <c r="B1085" s="39" t="n">
        <v>-4.88</v>
      </c>
      <c r="C1085" s="39" t="n">
        <v>-66.89</v>
      </c>
      <c r="D1085" s="39" t="s">
        <v>1120</v>
      </c>
      <c r="E1085" s="39" t="s">
        <v>258</v>
      </c>
    </row>
    <row r="1086" customFormat="false" ht="15" hidden="false" customHeight="false" outlineLevel="0" collapsed="false">
      <c r="A1086" s="38" t="str">
        <f aca="false">CONCATENATE(D1086,"-",E1086)</f>
        <v>CARAUBAS DO PIAUI-PI</v>
      </c>
      <c r="B1086" s="39" t="n">
        <v>-3.47</v>
      </c>
      <c r="C1086" s="39" t="n">
        <v>-41.84</v>
      </c>
      <c r="D1086" s="39" t="s">
        <v>1121</v>
      </c>
      <c r="E1086" s="39" t="s">
        <v>108</v>
      </c>
    </row>
    <row r="1087" customFormat="false" ht="15" hidden="false" customHeight="false" outlineLevel="0" collapsed="false">
      <c r="A1087" s="38" t="str">
        <f aca="false">CONCATENATE(D1087,"-",E1087)</f>
        <v>CARAUBAS-PB</v>
      </c>
      <c r="B1087" s="39" t="n">
        <v>-7.72</v>
      </c>
      <c r="C1087" s="39" t="n">
        <v>-36.49</v>
      </c>
      <c r="D1087" s="39" t="s">
        <v>1122</v>
      </c>
      <c r="E1087" s="39" t="s">
        <v>138</v>
      </c>
    </row>
    <row r="1088" customFormat="false" ht="15" hidden="false" customHeight="false" outlineLevel="0" collapsed="false">
      <c r="A1088" s="38" t="str">
        <f aca="false">CONCATENATE(D1088,"-",E1088)</f>
        <v>CARAUBAS-RN</v>
      </c>
      <c r="B1088" s="38" t="n">
        <v>-5.79</v>
      </c>
      <c r="C1088" s="38" t="n">
        <v>-37.55</v>
      </c>
      <c r="D1088" s="38" t="s">
        <v>1122</v>
      </c>
      <c r="E1088" s="38" t="s">
        <v>106</v>
      </c>
    </row>
    <row r="1089" customFormat="false" ht="15" hidden="false" customHeight="false" outlineLevel="0" collapsed="false">
      <c r="A1089" s="38" t="str">
        <f aca="false">CONCATENATE(D1089,"-",E1089)</f>
        <v>CARAVELAS-BA</v>
      </c>
      <c r="B1089" s="39" t="n">
        <v>-17.73</v>
      </c>
      <c r="C1089" s="39" t="n">
        <v>-39.26</v>
      </c>
      <c r="D1089" s="39" t="s">
        <v>1123</v>
      </c>
      <c r="E1089" s="39" t="s">
        <v>85</v>
      </c>
    </row>
    <row r="1090" customFormat="false" ht="15" hidden="false" customHeight="false" outlineLevel="0" collapsed="false">
      <c r="A1090" s="38" t="str">
        <f aca="false">CONCATENATE(D1090,"-",E1090)</f>
        <v>CARAZINHO-RS</v>
      </c>
      <c r="B1090" s="38" t="n">
        <v>-28.28</v>
      </c>
      <c r="C1090" s="38" t="n">
        <v>-52.78</v>
      </c>
      <c r="D1090" s="38" t="s">
        <v>1124</v>
      </c>
      <c r="E1090" s="38" t="s">
        <v>151</v>
      </c>
    </row>
    <row r="1091" customFormat="false" ht="15" hidden="false" customHeight="false" outlineLevel="0" collapsed="false">
      <c r="A1091" s="38" t="str">
        <f aca="false">CONCATENATE(D1091,"-",E1091)</f>
        <v>CARBONITA-MG</v>
      </c>
      <c r="B1091" s="38" t="n">
        <v>-17.52</v>
      </c>
      <c r="C1091" s="38" t="n">
        <v>-43.01</v>
      </c>
      <c r="D1091" s="38" t="s">
        <v>1125</v>
      </c>
      <c r="E1091" s="38" t="s">
        <v>77</v>
      </c>
    </row>
    <row r="1092" customFormat="false" ht="15" hidden="false" customHeight="false" outlineLevel="0" collapsed="false">
      <c r="A1092" s="38" t="str">
        <f aca="false">CONCATENATE(D1092,"-",E1092)</f>
        <v>CARDEAL DA SILVA-BA</v>
      </c>
      <c r="B1092" s="38" t="n">
        <v>-11.94</v>
      </c>
      <c r="C1092" s="38" t="n">
        <v>-37.94</v>
      </c>
      <c r="D1092" s="38" t="s">
        <v>1126</v>
      </c>
      <c r="E1092" s="38" t="s">
        <v>85</v>
      </c>
    </row>
    <row r="1093" customFormat="false" ht="15" hidden="false" customHeight="false" outlineLevel="0" collapsed="false">
      <c r="A1093" s="38" t="str">
        <f aca="false">CONCATENATE(D1093,"-",E1093)</f>
        <v>CARDOSO MOREIRA-RJ</v>
      </c>
      <c r="B1093" s="39" t="n">
        <v>-21.48</v>
      </c>
      <c r="C1093" s="39" t="n">
        <v>-41.61</v>
      </c>
      <c r="D1093" s="39" t="s">
        <v>1127</v>
      </c>
      <c r="E1093" s="39" t="s">
        <v>330</v>
      </c>
    </row>
    <row r="1094" customFormat="false" ht="15" hidden="false" customHeight="false" outlineLevel="0" collapsed="false">
      <c r="A1094" s="38" t="str">
        <f aca="false">CONCATENATE(D1094,"-",E1094)</f>
        <v>CARDOSO-SP</v>
      </c>
      <c r="B1094" s="39" t="n">
        <v>-20.08</v>
      </c>
      <c r="C1094" s="39" t="n">
        <v>-49.91</v>
      </c>
      <c r="D1094" s="39" t="s">
        <v>1128</v>
      </c>
      <c r="E1094" s="39" t="s">
        <v>118</v>
      </c>
    </row>
    <row r="1095" customFormat="false" ht="15" hidden="false" customHeight="false" outlineLevel="0" collapsed="false">
      <c r="A1095" s="38" t="str">
        <f aca="false">CONCATENATE(D1095,"-",E1095)</f>
        <v>CAREACU-MG</v>
      </c>
      <c r="B1095" s="39" t="n">
        <v>-22.04</v>
      </c>
      <c r="C1095" s="39" t="n">
        <v>-45.69</v>
      </c>
      <c r="D1095" s="39" t="s">
        <v>1129</v>
      </c>
      <c r="E1095" s="39" t="s">
        <v>77</v>
      </c>
    </row>
    <row r="1096" customFormat="false" ht="15" hidden="false" customHeight="false" outlineLevel="0" collapsed="false">
      <c r="A1096" s="38" t="str">
        <f aca="false">CONCATENATE(D1096,"-",E1096)</f>
        <v>CAREIRO DA VARZEA-AM</v>
      </c>
      <c r="B1096" s="39" t="n">
        <v>-3.22</v>
      </c>
      <c r="C1096" s="39" t="n">
        <v>-59.82</v>
      </c>
      <c r="D1096" s="39" t="s">
        <v>1130</v>
      </c>
      <c r="E1096" s="39" t="s">
        <v>258</v>
      </c>
    </row>
    <row r="1097" customFormat="false" ht="15" hidden="false" customHeight="false" outlineLevel="0" collapsed="false">
      <c r="A1097" s="38" t="str">
        <f aca="false">CONCATENATE(D1097,"-",E1097)</f>
        <v>CAREIRO-AM</v>
      </c>
      <c r="B1097" s="38" t="n">
        <v>-3.76</v>
      </c>
      <c r="C1097" s="38" t="n">
        <v>-60.36</v>
      </c>
      <c r="D1097" s="38" t="s">
        <v>1131</v>
      </c>
      <c r="E1097" s="38" t="s">
        <v>258</v>
      </c>
    </row>
    <row r="1098" customFormat="false" ht="15" hidden="false" customHeight="false" outlineLevel="0" collapsed="false">
      <c r="A1098" s="38" t="str">
        <f aca="false">CONCATENATE(D1098,"-",E1098)</f>
        <v>CARIACICA-ES</v>
      </c>
      <c r="B1098" s="39" t="n">
        <v>-20.26</v>
      </c>
      <c r="C1098" s="39" t="n">
        <v>-40.42</v>
      </c>
      <c r="D1098" s="39" t="s">
        <v>1132</v>
      </c>
      <c r="E1098" s="39" t="s">
        <v>126</v>
      </c>
    </row>
    <row r="1099" customFormat="false" ht="15" hidden="false" customHeight="false" outlineLevel="0" collapsed="false">
      <c r="A1099" s="38" t="str">
        <f aca="false">CONCATENATE(D1099,"-",E1099)</f>
        <v>CARIDADE DO PIAUI-PI</v>
      </c>
      <c r="B1099" s="38" t="n">
        <v>-7.73</v>
      </c>
      <c r="C1099" s="38" t="n">
        <v>-40.99</v>
      </c>
      <c r="D1099" s="38" t="s">
        <v>1133</v>
      </c>
      <c r="E1099" s="38" t="s">
        <v>108</v>
      </c>
    </row>
    <row r="1100" customFormat="false" ht="15" hidden="false" customHeight="false" outlineLevel="0" collapsed="false">
      <c r="A1100" s="38" t="str">
        <f aca="false">CONCATENATE(D1100,"-",E1100)</f>
        <v>CARIDADE-CE</v>
      </c>
      <c r="B1100" s="39" t="n">
        <v>-4.23</v>
      </c>
      <c r="C1100" s="39" t="n">
        <v>-39.19</v>
      </c>
      <c r="D1100" s="39" t="s">
        <v>1134</v>
      </c>
      <c r="E1100" s="39" t="s">
        <v>83</v>
      </c>
    </row>
    <row r="1101" customFormat="false" ht="15" hidden="false" customHeight="false" outlineLevel="0" collapsed="false">
      <c r="A1101" s="38" t="str">
        <f aca="false">CONCATENATE(D1101,"-",E1101)</f>
        <v>CARINHANHA-BA</v>
      </c>
      <c r="B1101" s="39" t="n">
        <v>-14.3</v>
      </c>
      <c r="C1101" s="39" t="n">
        <v>-43.76</v>
      </c>
      <c r="D1101" s="39" t="s">
        <v>1135</v>
      </c>
      <c r="E1101" s="39" t="s">
        <v>85</v>
      </c>
    </row>
    <row r="1102" customFormat="false" ht="15" hidden="false" customHeight="false" outlineLevel="0" collapsed="false">
      <c r="A1102" s="38" t="str">
        <f aca="false">CONCATENATE(D1102,"-",E1102)</f>
        <v>CARIRA-SE</v>
      </c>
      <c r="B1102" s="38" t="n">
        <v>-10.36</v>
      </c>
      <c r="C1102" s="38" t="n">
        <v>-37.7</v>
      </c>
      <c r="D1102" s="38" t="s">
        <v>1136</v>
      </c>
      <c r="E1102" s="38" t="s">
        <v>294</v>
      </c>
    </row>
    <row r="1103" customFormat="false" ht="15" hidden="false" customHeight="false" outlineLevel="0" collapsed="false">
      <c r="A1103" s="38" t="str">
        <f aca="false">CONCATENATE(D1103,"-",E1103)</f>
        <v>CARIRE-CE</v>
      </c>
      <c r="B1103" s="38" t="n">
        <v>-3.95</v>
      </c>
      <c r="C1103" s="38" t="n">
        <v>-40.47</v>
      </c>
      <c r="D1103" s="38" t="s">
        <v>1137</v>
      </c>
      <c r="E1103" s="38" t="s">
        <v>83</v>
      </c>
    </row>
    <row r="1104" customFormat="false" ht="15" hidden="false" customHeight="false" outlineLevel="0" collapsed="false">
      <c r="A1104" s="38" t="str">
        <f aca="false">CONCATENATE(D1104,"-",E1104)</f>
        <v>CARIRI DO TOCANTINS-TO</v>
      </c>
      <c r="B1104" s="38" t="n">
        <v>-11.89</v>
      </c>
      <c r="C1104" s="38" t="n">
        <v>-49.16</v>
      </c>
      <c r="D1104" s="38" t="s">
        <v>1138</v>
      </c>
      <c r="E1104" s="38" t="s">
        <v>97</v>
      </c>
    </row>
    <row r="1105" customFormat="false" ht="15" hidden="false" customHeight="false" outlineLevel="0" collapsed="false">
      <c r="A1105" s="38" t="str">
        <f aca="false">CONCATENATE(D1105,"-",E1105)</f>
        <v>CARIRIACU-CE</v>
      </c>
      <c r="B1105" s="39" t="n">
        <v>-7.04</v>
      </c>
      <c r="C1105" s="39" t="n">
        <v>-39.28</v>
      </c>
      <c r="D1105" s="39" t="s">
        <v>1139</v>
      </c>
      <c r="E1105" s="39" t="s">
        <v>83</v>
      </c>
    </row>
    <row r="1106" customFormat="false" ht="15" hidden="false" customHeight="false" outlineLevel="0" collapsed="false">
      <c r="A1106" s="38" t="str">
        <f aca="false">CONCATENATE(D1106,"-",E1106)</f>
        <v>CARIUS-CE</v>
      </c>
      <c r="B1106" s="38" t="n">
        <v>-6.53</v>
      </c>
      <c r="C1106" s="38" t="n">
        <v>-39.49</v>
      </c>
      <c r="D1106" s="38" t="s">
        <v>1140</v>
      </c>
      <c r="E1106" s="38" t="s">
        <v>83</v>
      </c>
    </row>
    <row r="1107" customFormat="false" ht="15" hidden="false" customHeight="false" outlineLevel="0" collapsed="false">
      <c r="A1107" s="38" t="str">
        <f aca="false">CONCATENATE(D1107,"-",E1107)</f>
        <v>CARLINDA-MT</v>
      </c>
      <c r="B1107" s="38" t="n">
        <v>-9.95</v>
      </c>
      <c r="C1107" s="38" t="n">
        <v>-55.83</v>
      </c>
      <c r="D1107" s="38" t="s">
        <v>1141</v>
      </c>
      <c r="E1107" s="38" t="s">
        <v>111</v>
      </c>
    </row>
    <row r="1108" customFormat="false" ht="15" hidden="false" customHeight="false" outlineLevel="0" collapsed="false">
      <c r="A1108" s="38" t="str">
        <f aca="false">CONCATENATE(D1108,"-",E1108)</f>
        <v>CARLOPOLIS-PR</v>
      </c>
      <c r="B1108" s="38" t="n">
        <v>-23.42</v>
      </c>
      <c r="C1108" s="38" t="n">
        <v>-49.72</v>
      </c>
      <c r="D1108" s="38" t="s">
        <v>1142</v>
      </c>
      <c r="E1108" s="38" t="s">
        <v>88</v>
      </c>
    </row>
    <row r="1109" customFormat="false" ht="15" hidden="false" customHeight="false" outlineLevel="0" collapsed="false">
      <c r="A1109" s="38" t="str">
        <f aca="false">CONCATENATE(D1109,"-",E1109)</f>
        <v>CARLOS BARBOSA-RS</v>
      </c>
      <c r="B1109" s="39" t="n">
        <v>-29.29</v>
      </c>
      <c r="C1109" s="39" t="n">
        <v>-51.5</v>
      </c>
      <c r="D1109" s="39" t="s">
        <v>1143</v>
      </c>
      <c r="E1109" s="39" t="s">
        <v>151</v>
      </c>
    </row>
    <row r="1110" customFormat="false" ht="15" hidden="false" customHeight="false" outlineLevel="0" collapsed="false">
      <c r="A1110" s="38" t="str">
        <f aca="false">CONCATENATE(D1110,"-",E1110)</f>
        <v>CARLOS CHAGAS-MG</v>
      </c>
      <c r="B1110" s="38" t="n">
        <v>-17.7</v>
      </c>
      <c r="C1110" s="38" t="n">
        <v>-40.76</v>
      </c>
      <c r="D1110" s="38" t="s">
        <v>1144</v>
      </c>
      <c r="E1110" s="38" t="s">
        <v>77</v>
      </c>
    </row>
    <row r="1111" customFormat="false" ht="15" hidden="false" customHeight="false" outlineLevel="0" collapsed="false">
      <c r="A1111" s="38" t="str">
        <f aca="false">CONCATENATE(D1111,"-",E1111)</f>
        <v>CARLOS GOMES-RS</v>
      </c>
      <c r="B1111" s="38" t="n">
        <v>-27.71</v>
      </c>
      <c r="C1111" s="38" t="n">
        <v>-51.91</v>
      </c>
      <c r="D1111" s="38" t="s">
        <v>1145</v>
      </c>
      <c r="E1111" s="38" t="s">
        <v>151</v>
      </c>
    </row>
    <row r="1112" customFormat="false" ht="15" hidden="false" customHeight="false" outlineLevel="0" collapsed="false">
      <c r="A1112" s="38" t="str">
        <f aca="false">CONCATENATE(D1112,"-",E1112)</f>
        <v>CARMESIA-MG</v>
      </c>
      <c r="B1112" s="39" t="n">
        <v>-19.08</v>
      </c>
      <c r="C1112" s="39" t="n">
        <v>-43.14</v>
      </c>
      <c r="D1112" s="39" t="s">
        <v>1146</v>
      </c>
      <c r="E1112" s="39" t="s">
        <v>77</v>
      </c>
    </row>
    <row r="1113" customFormat="false" ht="15" hidden="false" customHeight="false" outlineLevel="0" collapsed="false">
      <c r="A1113" s="38" t="str">
        <f aca="false">CONCATENATE(D1113,"-",E1113)</f>
        <v>CARMO DA CACHOEIRA-MG</v>
      </c>
      <c r="B1113" s="38" t="n">
        <v>-21.46</v>
      </c>
      <c r="C1113" s="38" t="n">
        <v>-45.22</v>
      </c>
      <c r="D1113" s="38" t="s">
        <v>1147</v>
      </c>
      <c r="E1113" s="38" t="s">
        <v>77</v>
      </c>
    </row>
    <row r="1114" customFormat="false" ht="15" hidden="false" customHeight="false" outlineLevel="0" collapsed="false">
      <c r="A1114" s="38" t="str">
        <f aca="false">CONCATENATE(D1114,"-",E1114)</f>
        <v>CARMO DA MATA-MG</v>
      </c>
      <c r="B1114" s="39" t="n">
        <v>-20.55</v>
      </c>
      <c r="C1114" s="39" t="n">
        <v>-44.87</v>
      </c>
      <c r="D1114" s="39" t="s">
        <v>1148</v>
      </c>
      <c r="E1114" s="39" t="s">
        <v>77</v>
      </c>
    </row>
    <row r="1115" customFormat="false" ht="15" hidden="false" customHeight="false" outlineLevel="0" collapsed="false">
      <c r="A1115" s="38" t="str">
        <f aca="false">CONCATENATE(D1115,"-",E1115)</f>
        <v>CARMO DE MINAS-MG</v>
      </c>
      <c r="B1115" s="38" t="n">
        <v>-22.12</v>
      </c>
      <c r="C1115" s="38" t="n">
        <v>-45.12</v>
      </c>
      <c r="D1115" s="38" t="s">
        <v>1149</v>
      </c>
      <c r="E1115" s="38" t="s">
        <v>77</v>
      </c>
    </row>
    <row r="1116" customFormat="false" ht="15" hidden="false" customHeight="false" outlineLevel="0" collapsed="false">
      <c r="A1116" s="38" t="str">
        <f aca="false">CONCATENATE(D1116,"-",E1116)</f>
        <v>CARMO DO CAJURU-MG</v>
      </c>
      <c r="B1116" s="39" t="n">
        <v>-20.18</v>
      </c>
      <c r="C1116" s="39" t="n">
        <v>-44.77</v>
      </c>
      <c r="D1116" s="39" t="s">
        <v>1150</v>
      </c>
      <c r="E1116" s="39" t="s">
        <v>77</v>
      </c>
    </row>
    <row r="1117" customFormat="false" ht="15" hidden="false" customHeight="false" outlineLevel="0" collapsed="false">
      <c r="A1117" s="38" t="str">
        <f aca="false">CONCATENATE(D1117,"-",E1117)</f>
        <v>CARMO DO PARANAIBA-MG</v>
      </c>
      <c r="B1117" s="38" t="n">
        <v>-19</v>
      </c>
      <c r="C1117" s="38" t="n">
        <v>-46.31</v>
      </c>
      <c r="D1117" s="38" t="s">
        <v>1151</v>
      </c>
      <c r="E1117" s="38" t="s">
        <v>77</v>
      </c>
    </row>
    <row r="1118" customFormat="false" ht="15" hidden="false" customHeight="false" outlineLevel="0" collapsed="false">
      <c r="A1118" s="38" t="str">
        <f aca="false">CONCATENATE(D1118,"-",E1118)</f>
        <v>CARMO DO RIO CLARO-MG</v>
      </c>
      <c r="B1118" s="39" t="n">
        <v>-20.97</v>
      </c>
      <c r="C1118" s="39" t="n">
        <v>-46.11</v>
      </c>
      <c r="D1118" s="39" t="s">
        <v>1152</v>
      </c>
      <c r="E1118" s="39" t="s">
        <v>77</v>
      </c>
    </row>
    <row r="1119" customFormat="false" ht="15" hidden="false" customHeight="false" outlineLevel="0" collapsed="false">
      <c r="A1119" s="38" t="str">
        <f aca="false">CONCATENATE(D1119,"-",E1119)</f>
        <v>CARMO DO RIO VERDE-GO</v>
      </c>
      <c r="B1119" s="39" t="n">
        <v>-15.35</v>
      </c>
      <c r="C1119" s="39" t="n">
        <v>-49.7</v>
      </c>
      <c r="D1119" s="39" t="s">
        <v>1153</v>
      </c>
      <c r="E1119" s="39" t="s">
        <v>75</v>
      </c>
    </row>
    <row r="1120" customFormat="false" ht="15" hidden="false" customHeight="false" outlineLevel="0" collapsed="false">
      <c r="A1120" s="38" t="str">
        <f aca="false">CONCATENATE(D1120,"-",E1120)</f>
        <v>CARMOLANDIA-TO</v>
      </c>
      <c r="B1120" s="39" t="n">
        <v>-7.03</v>
      </c>
      <c r="C1120" s="39" t="n">
        <v>-48.39</v>
      </c>
      <c r="D1120" s="39" t="s">
        <v>1154</v>
      </c>
      <c r="E1120" s="39" t="s">
        <v>97</v>
      </c>
    </row>
    <row r="1121" customFormat="false" ht="15" hidden="false" customHeight="false" outlineLevel="0" collapsed="false">
      <c r="A1121" s="38" t="str">
        <f aca="false">CONCATENATE(D1121,"-",E1121)</f>
        <v>CARMOPOLIS DE MINAS-MG</v>
      </c>
      <c r="B1121" s="38" t="n">
        <v>-20.54</v>
      </c>
      <c r="C1121" s="38" t="n">
        <v>-44.63</v>
      </c>
      <c r="D1121" s="38" t="s">
        <v>1155</v>
      </c>
      <c r="E1121" s="38" t="s">
        <v>77</v>
      </c>
    </row>
    <row r="1122" customFormat="false" ht="15" hidden="false" customHeight="false" outlineLevel="0" collapsed="false">
      <c r="A1122" s="38" t="str">
        <f aca="false">CONCATENATE(D1122,"-",E1122)</f>
        <v>CARMOPOLIS-SE</v>
      </c>
      <c r="B1122" s="39" t="n">
        <v>-10.64</v>
      </c>
      <c r="C1122" s="39" t="n">
        <v>-36.98</v>
      </c>
      <c r="D1122" s="39" t="s">
        <v>1156</v>
      </c>
      <c r="E1122" s="39" t="s">
        <v>294</v>
      </c>
    </row>
    <row r="1123" customFormat="false" ht="15" hidden="false" customHeight="false" outlineLevel="0" collapsed="false">
      <c r="A1123" s="38" t="str">
        <f aca="false">CONCATENATE(D1123,"-",E1123)</f>
        <v>CARMO-RJ</v>
      </c>
      <c r="B1123" s="38" t="n">
        <v>-21.93</v>
      </c>
      <c r="C1123" s="38" t="n">
        <v>-42.6</v>
      </c>
      <c r="D1123" s="38" t="s">
        <v>1157</v>
      </c>
      <c r="E1123" s="38" t="s">
        <v>330</v>
      </c>
    </row>
    <row r="1124" customFormat="false" ht="15" hidden="false" customHeight="false" outlineLevel="0" collapsed="false">
      <c r="A1124" s="38" t="str">
        <f aca="false">CONCATENATE(D1124,"-",E1124)</f>
        <v>CARNAIBA-PE</v>
      </c>
      <c r="B1124" s="38" t="n">
        <v>-7.8</v>
      </c>
      <c r="C1124" s="38" t="n">
        <v>-37.79</v>
      </c>
      <c r="D1124" s="38" t="s">
        <v>1158</v>
      </c>
      <c r="E1124" s="38" t="s">
        <v>95</v>
      </c>
    </row>
    <row r="1125" customFormat="false" ht="15" hidden="false" customHeight="false" outlineLevel="0" collapsed="false">
      <c r="A1125" s="38" t="str">
        <f aca="false">CONCATENATE(D1125,"-",E1125)</f>
        <v>CARNAUBA DOS DANTAS-RN</v>
      </c>
      <c r="B1125" s="39" t="n">
        <v>-6.55</v>
      </c>
      <c r="C1125" s="39" t="n">
        <v>-36.59</v>
      </c>
      <c r="D1125" s="39" t="s">
        <v>1159</v>
      </c>
      <c r="E1125" s="39" t="s">
        <v>106</v>
      </c>
    </row>
    <row r="1126" customFormat="false" ht="15" hidden="false" customHeight="false" outlineLevel="0" collapsed="false">
      <c r="A1126" s="38" t="str">
        <f aca="false">CONCATENATE(D1126,"-",E1126)</f>
        <v>CARNAUBAIS-RN</v>
      </c>
      <c r="B1126" s="38" t="n">
        <v>-5.34</v>
      </c>
      <c r="C1126" s="38" t="n">
        <v>-36.83</v>
      </c>
      <c r="D1126" s="38" t="s">
        <v>1160</v>
      </c>
      <c r="E1126" s="38" t="s">
        <v>106</v>
      </c>
    </row>
    <row r="1127" customFormat="false" ht="15" hidden="false" customHeight="false" outlineLevel="0" collapsed="false">
      <c r="A1127" s="38" t="str">
        <f aca="false">CONCATENATE(D1127,"-",E1127)</f>
        <v>CARNAUBAL-CE</v>
      </c>
      <c r="B1127" s="39" t="n">
        <v>-4.16</v>
      </c>
      <c r="C1127" s="39" t="n">
        <v>-40.94</v>
      </c>
      <c r="D1127" s="39" t="s">
        <v>1161</v>
      </c>
      <c r="E1127" s="39" t="s">
        <v>83</v>
      </c>
    </row>
    <row r="1128" customFormat="false" ht="15" hidden="false" customHeight="false" outlineLevel="0" collapsed="false">
      <c r="A1128" s="38" t="str">
        <f aca="false">CONCATENATE(D1128,"-",E1128)</f>
        <v>CARNAUBEIRA DA PENHA-PE</v>
      </c>
      <c r="B1128" s="39" t="n">
        <v>-8.32</v>
      </c>
      <c r="C1128" s="39" t="n">
        <v>-38.74</v>
      </c>
      <c r="D1128" s="39" t="s">
        <v>1162</v>
      </c>
      <c r="E1128" s="39" t="s">
        <v>95</v>
      </c>
    </row>
    <row r="1129" customFormat="false" ht="15" hidden="false" customHeight="false" outlineLevel="0" collapsed="false">
      <c r="A1129" s="38" t="str">
        <f aca="false">CONCATENATE(D1129,"-",E1129)</f>
        <v>CARNEIRINHO-MG</v>
      </c>
      <c r="B1129" s="39" t="n">
        <v>-19.69</v>
      </c>
      <c r="C1129" s="39" t="n">
        <v>-50.68</v>
      </c>
      <c r="D1129" s="39" t="s">
        <v>1163</v>
      </c>
      <c r="E1129" s="39" t="s">
        <v>77</v>
      </c>
    </row>
    <row r="1130" customFormat="false" ht="15" hidden="false" customHeight="false" outlineLevel="0" collapsed="false">
      <c r="A1130" s="38" t="str">
        <f aca="false">CONCATENATE(D1130,"-",E1130)</f>
        <v>CARNEIROS-AL</v>
      </c>
      <c r="B1130" s="38" t="n">
        <v>-9.48</v>
      </c>
      <c r="C1130" s="38" t="n">
        <v>-37.37</v>
      </c>
      <c r="D1130" s="38" t="s">
        <v>1164</v>
      </c>
      <c r="E1130" s="38" t="s">
        <v>137</v>
      </c>
    </row>
    <row r="1131" customFormat="false" ht="15" hidden="false" customHeight="false" outlineLevel="0" collapsed="false">
      <c r="A1131" s="38" t="str">
        <f aca="false">CONCATENATE(D1131,"-",E1131)</f>
        <v>CAROEBE-RR</v>
      </c>
      <c r="B1131" s="39" t="n">
        <v>0.88</v>
      </c>
      <c r="C1131" s="39" t="n">
        <v>-59.69</v>
      </c>
      <c r="D1131" s="39" t="s">
        <v>1165</v>
      </c>
      <c r="E1131" s="39" t="s">
        <v>233</v>
      </c>
    </row>
    <row r="1132" customFormat="false" ht="15" hidden="false" customHeight="false" outlineLevel="0" collapsed="false">
      <c r="A1132" s="38" t="str">
        <f aca="false">CONCATENATE(D1132,"-",E1132)</f>
        <v>CAROLINA-MA</v>
      </c>
      <c r="B1132" s="39" t="n">
        <v>-7.33</v>
      </c>
      <c r="C1132" s="39" t="n">
        <v>-47.46</v>
      </c>
      <c r="D1132" s="39" t="s">
        <v>1166</v>
      </c>
      <c r="E1132" s="39" t="s">
        <v>100</v>
      </c>
    </row>
    <row r="1133" customFormat="false" ht="15" hidden="false" customHeight="false" outlineLevel="0" collapsed="false">
      <c r="A1133" s="38" t="str">
        <f aca="false">CONCATENATE(D1133,"-",E1133)</f>
        <v>CARPINA-PE</v>
      </c>
      <c r="B1133" s="38" t="n">
        <v>-7.85</v>
      </c>
      <c r="C1133" s="38" t="n">
        <v>-35.25</v>
      </c>
      <c r="D1133" s="38" t="s">
        <v>1167</v>
      </c>
      <c r="E1133" s="38" t="s">
        <v>95</v>
      </c>
    </row>
    <row r="1134" customFormat="false" ht="15" hidden="false" customHeight="false" outlineLevel="0" collapsed="false">
      <c r="A1134" s="38" t="str">
        <f aca="false">CONCATENATE(D1134,"-",E1134)</f>
        <v>CARRANCAS-MG</v>
      </c>
      <c r="B1134" s="38" t="n">
        <v>-21.48</v>
      </c>
      <c r="C1134" s="38" t="n">
        <v>-44.64</v>
      </c>
      <c r="D1134" s="38" t="s">
        <v>1168</v>
      </c>
      <c r="E1134" s="38" t="s">
        <v>77</v>
      </c>
    </row>
    <row r="1135" customFormat="false" ht="15" hidden="false" customHeight="false" outlineLevel="0" collapsed="false">
      <c r="A1135" s="38" t="str">
        <f aca="false">CONCATENATE(D1135,"-",E1135)</f>
        <v>CARRAPATEIRA-PB</v>
      </c>
      <c r="B1135" s="38" t="n">
        <v>-7.03</v>
      </c>
      <c r="C1135" s="38" t="n">
        <v>-38.34</v>
      </c>
      <c r="D1135" s="38" t="s">
        <v>1169</v>
      </c>
      <c r="E1135" s="38" t="s">
        <v>138</v>
      </c>
    </row>
    <row r="1136" customFormat="false" ht="15" hidden="false" customHeight="false" outlineLevel="0" collapsed="false">
      <c r="A1136" s="38" t="str">
        <f aca="false">CONCATENATE(D1136,"-",E1136)</f>
        <v>CARRASCO BONITO-TO</v>
      </c>
      <c r="B1136" s="38" t="n">
        <v>-5.32</v>
      </c>
      <c r="C1136" s="38" t="n">
        <v>-48.03</v>
      </c>
      <c r="D1136" s="38" t="s">
        <v>1170</v>
      </c>
      <c r="E1136" s="38" t="s">
        <v>97</v>
      </c>
    </row>
    <row r="1137" customFormat="false" ht="15" hidden="false" customHeight="false" outlineLevel="0" collapsed="false">
      <c r="A1137" s="38" t="str">
        <f aca="false">CONCATENATE(D1137,"-",E1137)</f>
        <v>CARUARU-PE</v>
      </c>
      <c r="B1137" s="39" t="n">
        <v>-8.28</v>
      </c>
      <c r="C1137" s="39" t="n">
        <v>-35.97</v>
      </c>
      <c r="D1137" s="39" t="s">
        <v>1171</v>
      </c>
      <c r="E1137" s="39" t="s">
        <v>95</v>
      </c>
    </row>
    <row r="1138" customFormat="false" ht="15" hidden="false" customHeight="false" outlineLevel="0" collapsed="false">
      <c r="A1138" s="38" t="str">
        <f aca="false">CONCATENATE(D1138,"-",E1138)</f>
        <v>CARUTAPERA-MA</v>
      </c>
      <c r="B1138" s="38" t="n">
        <v>-1.19</v>
      </c>
      <c r="C1138" s="38" t="n">
        <v>-46.02</v>
      </c>
      <c r="D1138" s="38" t="s">
        <v>1172</v>
      </c>
      <c r="E1138" s="38" t="s">
        <v>100</v>
      </c>
    </row>
    <row r="1139" customFormat="false" ht="15" hidden="false" customHeight="false" outlineLevel="0" collapsed="false">
      <c r="A1139" s="38" t="str">
        <f aca="false">CONCATENATE(D1139,"-",E1139)</f>
        <v>CARVALHOPOLIS-MG</v>
      </c>
      <c r="B1139" s="39" t="n">
        <v>-21.77</v>
      </c>
      <c r="C1139" s="39" t="n">
        <v>-45.84</v>
      </c>
      <c r="D1139" s="39" t="s">
        <v>1173</v>
      </c>
      <c r="E1139" s="39" t="s">
        <v>77</v>
      </c>
    </row>
    <row r="1140" customFormat="false" ht="15" hidden="false" customHeight="false" outlineLevel="0" collapsed="false">
      <c r="A1140" s="38" t="str">
        <f aca="false">CONCATENATE(D1140,"-",E1140)</f>
        <v>CARVALHOS-MG</v>
      </c>
      <c r="B1140" s="38" t="n">
        <v>-22</v>
      </c>
      <c r="C1140" s="38" t="n">
        <v>-44.46</v>
      </c>
      <c r="D1140" s="38" t="s">
        <v>1174</v>
      </c>
      <c r="E1140" s="38" t="s">
        <v>77</v>
      </c>
    </row>
    <row r="1141" customFormat="false" ht="15" hidden="false" customHeight="false" outlineLevel="0" collapsed="false">
      <c r="A1141" s="38" t="str">
        <f aca="false">CONCATENATE(D1141,"-",E1141)</f>
        <v>CASA BRANCA-SP</v>
      </c>
      <c r="B1141" s="38" t="n">
        <v>-21.77</v>
      </c>
      <c r="C1141" s="38" t="n">
        <v>-47.08</v>
      </c>
      <c r="D1141" s="38" t="s">
        <v>1175</v>
      </c>
      <c r="E1141" s="38" t="s">
        <v>118</v>
      </c>
    </row>
    <row r="1142" customFormat="false" ht="15" hidden="false" customHeight="false" outlineLevel="0" collapsed="false">
      <c r="A1142" s="38" t="str">
        <f aca="false">CONCATENATE(D1142,"-",E1142)</f>
        <v>CASA GRANDE-MG</v>
      </c>
      <c r="B1142" s="39" t="n">
        <v>-20.79</v>
      </c>
      <c r="C1142" s="39" t="n">
        <v>-43.93</v>
      </c>
      <c r="D1142" s="39" t="s">
        <v>1176</v>
      </c>
      <c r="E1142" s="39" t="s">
        <v>77</v>
      </c>
    </row>
    <row r="1143" customFormat="false" ht="15" hidden="false" customHeight="false" outlineLevel="0" collapsed="false">
      <c r="A1143" s="38" t="str">
        <f aca="false">CONCATENATE(D1143,"-",E1143)</f>
        <v>CASA NOVA-BA</v>
      </c>
      <c r="B1143" s="38" t="n">
        <v>-9.16</v>
      </c>
      <c r="C1143" s="38" t="n">
        <v>-40.97</v>
      </c>
      <c r="D1143" s="38" t="s">
        <v>1177</v>
      </c>
      <c r="E1143" s="38" t="s">
        <v>85</v>
      </c>
    </row>
    <row r="1144" customFormat="false" ht="15" hidden="false" customHeight="false" outlineLevel="0" collapsed="false">
      <c r="A1144" s="38" t="str">
        <f aca="false">CONCATENATE(D1144,"-",E1144)</f>
        <v>CASCALHO RICO-MG</v>
      </c>
      <c r="B1144" s="38" t="n">
        <v>-18.57</v>
      </c>
      <c r="C1144" s="38" t="n">
        <v>-47.87</v>
      </c>
      <c r="D1144" s="38" t="s">
        <v>1178</v>
      </c>
      <c r="E1144" s="38" t="s">
        <v>77</v>
      </c>
    </row>
    <row r="1145" customFormat="false" ht="15" hidden="false" customHeight="false" outlineLevel="0" collapsed="false">
      <c r="A1145" s="38" t="str">
        <f aca="false">CONCATENATE(D1145,"-",E1145)</f>
        <v>CASCA-RS</v>
      </c>
      <c r="B1145" s="39" t="n">
        <v>-28.56</v>
      </c>
      <c r="C1145" s="39" t="n">
        <v>-51.97</v>
      </c>
      <c r="D1145" s="39" t="s">
        <v>1179</v>
      </c>
      <c r="E1145" s="39" t="s">
        <v>151</v>
      </c>
    </row>
    <row r="1146" customFormat="false" ht="15" hidden="false" customHeight="false" outlineLevel="0" collapsed="false">
      <c r="A1146" s="38" t="str">
        <f aca="false">CONCATENATE(D1146,"-",E1146)</f>
        <v>CASCAVEL-CE</v>
      </c>
      <c r="B1146" s="38" t="n">
        <v>-4.13</v>
      </c>
      <c r="C1146" s="38" t="n">
        <v>-38.23</v>
      </c>
      <c r="D1146" s="38" t="s">
        <v>1180</v>
      </c>
      <c r="E1146" s="38" t="s">
        <v>83</v>
      </c>
    </row>
    <row r="1147" customFormat="false" ht="15" hidden="false" customHeight="false" outlineLevel="0" collapsed="false">
      <c r="A1147" s="38" t="str">
        <f aca="false">CONCATENATE(D1147,"-",E1147)</f>
        <v>CASCAVEL-PR</v>
      </c>
      <c r="B1147" s="39" t="n">
        <v>-24.95</v>
      </c>
      <c r="C1147" s="39" t="n">
        <v>-53.45</v>
      </c>
      <c r="D1147" s="39" t="s">
        <v>1180</v>
      </c>
      <c r="E1147" s="39" t="s">
        <v>88</v>
      </c>
    </row>
    <row r="1148" customFormat="false" ht="15" hidden="false" customHeight="false" outlineLevel="0" collapsed="false">
      <c r="A1148" s="38" t="str">
        <f aca="false">CONCATENATE(D1148,"-",E1148)</f>
        <v>CASEARA-TO</v>
      </c>
      <c r="B1148" s="39" t="n">
        <v>-9.27</v>
      </c>
      <c r="C1148" s="39" t="n">
        <v>-49.95</v>
      </c>
      <c r="D1148" s="39" t="s">
        <v>1181</v>
      </c>
      <c r="E1148" s="39" t="s">
        <v>97</v>
      </c>
    </row>
    <row r="1149" customFormat="false" ht="15" hidden="false" customHeight="false" outlineLevel="0" collapsed="false">
      <c r="A1149" s="38" t="str">
        <f aca="false">CONCATENATE(D1149,"-",E1149)</f>
        <v>CASEIROS-RS</v>
      </c>
      <c r="B1149" s="38" t="n">
        <v>-28.26</v>
      </c>
      <c r="C1149" s="38" t="n">
        <v>-51.69</v>
      </c>
      <c r="D1149" s="38" t="s">
        <v>1182</v>
      </c>
      <c r="E1149" s="38" t="s">
        <v>151</v>
      </c>
    </row>
    <row r="1150" customFormat="false" ht="15" hidden="false" customHeight="false" outlineLevel="0" collapsed="false">
      <c r="A1150" s="38" t="str">
        <f aca="false">CONCATENATE(D1150,"-",E1150)</f>
        <v>CASIMIRO DE ABREU-RJ</v>
      </c>
      <c r="B1150" s="39" t="n">
        <v>-22.48</v>
      </c>
      <c r="C1150" s="39" t="n">
        <v>-42.2</v>
      </c>
      <c r="D1150" s="39" t="s">
        <v>1183</v>
      </c>
      <c r="E1150" s="39" t="s">
        <v>330</v>
      </c>
    </row>
    <row r="1151" customFormat="false" ht="15" hidden="false" customHeight="false" outlineLevel="0" collapsed="false">
      <c r="A1151" s="38" t="str">
        <f aca="false">CONCATENATE(D1151,"-",E1151)</f>
        <v>CASINHAS-PE</v>
      </c>
      <c r="B1151" s="38" t="n">
        <v>-7.74</v>
      </c>
      <c r="C1151" s="38" t="n">
        <v>-35.72</v>
      </c>
      <c r="D1151" s="38" t="s">
        <v>1184</v>
      </c>
      <c r="E1151" s="38" t="s">
        <v>95</v>
      </c>
    </row>
    <row r="1152" customFormat="false" ht="15" hidden="false" customHeight="false" outlineLevel="0" collapsed="false">
      <c r="A1152" s="38" t="str">
        <f aca="false">CONCATENATE(D1152,"-",E1152)</f>
        <v>CASSERENGUE-PB</v>
      </c>
      <c r="B1152" s="39" t="n">
        <v>-6.75</v>
      </c>
      <c r="C1152" s="39" t="n">
        <v>-35.71</v>
      </c>
      <c r="D1152" s="39" t="s">
        <v>1185</v>
      </c>
      <c r="E1152" s="39" t="s">
        <v>138</v>
      </c>
    </row>
    <row r="1153" customFormat="false" ht="15" hidden="false" customHeight="false" outlineLevel="0" collapsed="false">
      <c r="A1153" s="38" t="str">
        <f aca="false">CONCATENATE(D1153,"-",E1153)</f>
        <v>CASSIA DOS COQUEIROS-SP</v>
      </c>
      <c r="B1153" s="39" t="n">
        <v>-21.28</v>
      </c>
      <c r="C1153" s="39" t="n">
        <v>-47.17</v>
      </c>
      <c r="D1153" s="39" t="s">
        <v>1186</v>
      </c>
      <c r="E1153" s="39" t="s">
        <v>118</v>
      </c>
    </row>
    <row r="1154" customFormat="false" ht="15" hidden="false" customHeight="false" outlineLevel="0" collapsed="false">
      <c r="A1154" s="38" t="str">
        <f aca="false">CONCATENATE(D1154,"-",E1154)</f>
        <v>CASSIA-MG</v>
      </c>
      <c r="B1154" s="39" t="n">
        <v>-20.58</v>
      </c>
      <c r="C1154" s="39" t="n">
        <v>-46.92</v>
      </c>
      <c r="D1154" s="39" t="s">
        <v>1187</v>
      </c>
      <c r="E1154" s="39" t="s">
        <v>77</v>
      </c>
    </row>
    <row r="1155" customFormat="false" ht="15" hidden="false" customHeight="false" outlineLevel="0" collapsed="false">
      <c r="A1155" s="38" t="str">
        <f aca="false">CONCATENATE(D1155,"-",E1155)</f>
        <v>CASSILANDIA-MS</v>
      </c>
      <c r="B1155" s="39" t="n">
        <v>-19.11</v>
      </c>
      <c r="C1155" s="39" t="n">
        <v>-51.73</v>
      </c>
      <c r="D1155" s="39" t="s">
        <v>1188</v>
      </c>
      <c r="E1155" s="39" t="s">
        <v>140</v>
      </c>
    </row>
    <row r="1156" customFormat="false" ht="15" hidden="false" customHeight="false" outlineLevel="0" collapsed="false">
      <c r="A1156" s="38" t="str">
        <f aca="false">CONCATENATE(D1156,"-",E1156)</f>
        <v>CASTANHAL-PA</v>
      </c>
      <c r="B1156" s="38" t="n">
        <v>-1.29</v>
      </c>
      <c r="C1156" s="38" t="n">
        <v>-47.92</v>
      </c>
      <c r="D1156" s="38" t="s">
        <v>1189</v>
      </c>
      <c r="E1156" s="38" t="s">
        <v>81</v>
      </c>
    </row>
    <row r="1157" customFormat="false" ht="15" hidden="false" customHeight="false" outlineLevel="0" collapsed="false">
      <c r="A1157" s="38" t="str">
        <f aca="false">CONCATENATE(D1157,"-",E1157)</f>
        <v>CASTANHEIRA-MT</v>
      </c>
      <c r="B1157" s="39" t="n">
        <v>-11.13</v>
      </c>
      <c r="C1157" s="39" t="n">
        <v>-58.6</v>
      </c>
      <c r="D1157" s="39" t="s">
        <v>1190</v>
      </c>
      <c r="E1157" s="39" t="s">
        <v>111</v>
      </c>
    </row>
    <row r="1158" customFormat="false" ht="15" hidden="false" customHeight="false" outlineLevel="0" collapsed="false">
      <c r="A1158" s="38" t="str">
        <f aca="false">CONCATENATE(D1158,"-",E1158)</f>
        <v>CASTANHEIRAS-RO</v>
      </c>
      <c r="B1158" s="38" t="n">
        <v>-11.41</v>
      </c>
      <c r="C1158" s="38" t="n">
        <v>-61.95</v>
      </c>
      <c r="D1158" s="38" t="s">
        <v>1191</v>
      </c>
      <c r="E1158" s="38" t="s">
        <v>219</v>
      </c>
    </row>
    <row r="1159" customFormat="false" ht="15" hidden="false" customHeight="false" outlineLevel="0" collapsed="false">
      <c r="A1159" s="38" t="str">
        <f aca="false">CONCATENATE(D1159,"-",E1159)</f>
        <v>CASTELANDIA-GO</v>
      </c>
      <c r="B1159" s="38" t="n">
        <v>-18.09</v>
      </c>
      <c r="C1159" s="38" t="n">
        <v>-50.2</v>
      </c>
      <c r="D1159" s="38" t="s">
        <v>1192</v>
      </c>
      <c r="E1159" s="38" t="s">
        <v>75</v>
      </c>
    </row>
    <row r="1160" customFormat="false" ht="15" hidden="false" customHeight="false" outlineLevel="0" collapsed="false">
      <c r="A1160" s="38" t="str">
        <f aca="false">CONCATENATE(D1160,"-",E1160)</f>
        <v>CASTELO DO PIAUI-PI</v>
      </c>
      <c r="B1160" s="39" t="n">
        <v>-5.32</v>
      </c>
      <c r="C1160" s="39" t="n">
        <v>-41.55</v>
      </c>
      <c r="D1160" s="39" t="s">
        <v>1193</v>
      </c>
      <c r="E1160" s="39" t="s">
        <v>108</v>
      </c>
    </row>
    <row r="1161" customFormat="false" ht="15" hidden="false" customHeight="false" outlineLevel="0" collapsed="false">
      <c r="A1161" s="38" t="str">
        <f aca="false">CONCATENATE(D1161,"-",E1161)</f>
        <v>CASTELO-ES</v>
      </c>
      <c r="B1161" s="38" t="n">
        <v>-20.6</v>
      </c>
      <c r="C1161" s="38" t="n">
        <v>-41.18</v>
      </c>
      <c r="D1161" s="38" t="s">
        <v>1194</v>
      </c>
      <c r="E1161" s="38" t="s">
        <v>126</v>
      </c>
    </row>
    <row r="1162" customFormat="false" ht="15" hidden="false" customHeight="false" outlineLevel="0" collapsed="false">
      <c r="A1162" s="38" t="str">
        <f aca="false">CONCATENATE(D1162,"-",E1162)</f>
        <v>CASTILHO-SP</v>
      </c>
      <c r="B1162" s="38" t="n">
        <v>-20.87</v>
      </c>
      <c r="C1162" s="38" t="n">
        <v>-51.48</v>
      </c>
      <c r="D1162" s="38" t="s">
        <v>1195</v>
      </c>
      <c r="E1162" s="38" t="s">
        <v>118</v>
      </c>
    </row>
    <row r="1163" customFormat="false" ht="15" hidden="false" customHeight="false" outlineLevel="0" collapsed="false">
      <c r="A1163" s="38" t="str">
        <f aca="false">CONCATENATE(D1163,"-",E1163)</f>
        <v>CASTRO ALVES-BA</v>
      </c>
      <c r="B1163" s="39" t="n">
        <v>-12.76</v>
      </c>
      <c r="C1163" s="39" t="n">
        <v>-39.42</v>
      </c>
      <c r="D1163" s="39" t="s">
        <v>1196</v>
      </c>
      <c r="E1163" s="39" t="s">
        <v>85</v>
      </c>
    </row>
    <row r="1164" customFormat="false" ht="15" hidden="false" customHeight="false" outlineLevel="0" collapsed="false">
      <c r="A1164" s="38" t="str">
        <f aca="false">CONCATENATE(D1164,"-",E1164)</f>
        <v>CASTRO-PR</v>
      </c>
      <c r="B1164" s="38" t="n">
        <v>-24.79</v>
      </c>
      <c r="C1164" s="38" t="n">
        <v>-50.01</v>
      </c>
      <c r="D1164" s="38" t="s">
        <v>1197</v>
      </c>
      <c r="E1164" s="38" t="s">
        <v>88</v>
      </c>
    </row>
    <row r="1165" customFormat="false" ht="15" hidden="false" customHeight="false" outlineLevel="0" collapsed="false">
      <c r="A1165" s="38" t="str">
        <f aca="false">CONCATENATE(D1165,"-",E1165)</f>
        <v>CATAGUASES-MG</v>
      </c>
      <c r="B1165" s="38" t="n">
        <v>-21.38</v>
      </c>
      <c r="C1165" s="38" t="n">
        <v>-42.69</v>
      </c>
      <c r="D1165" s="38" t="s">
        <v>1198</v>
      </c>
      <c r="E1165" s="38" t="s">
        <v>77</v>
      </c>
    </row>
    <row r="1166" customFormat="false" ht="15" hidden="false" customHeight="false" outlineLevel="0" collapsed="false">
      <c r="A1166" s="38" t="str">
        <f aca="false">CONCATENATE(D1166,"-",E1166)</f>
        <v>CATALAO-GO</v>
      </c>
      <c r="B1166" s="39" t="n">
        <v>-18.17</v>
      </c>
      <c r="C1166" s="39" t="n">
        <v>-47.94</v>
      </c>
      <c r="D1166" s="39" t="s">
        <v>1199</v>
      </c>
      <c r="E1166" s="39" t="s">
        <v>75</v>
      </c>
    </row>
    <row r="1167" customFormat="false" ht="15" hidden="false" customHeight="false" outlineLevel="0" collapsed="false">
      <c r="A1167" s="38" t="str">
        <f aca="false">CONCATENATE(D1167,"-",E1167)</f>
        <v>CATANDUVA-SP</v>
      </c>
      <c r="B1167" s="39" t="n">
        <v>-21.13</v>
      </c>
      <c r="C1167" s="39" t="n">
        <v>-48.97</v>
      </c>
      <c r="D1167" s="39" t="s">
        <v>1200</v>
      </c>
      <c r="E1167" s="39" t="s">
        <v>118</v>
      </c>
    </row>
    <row r="1168" customFormat="false" ht="15" hidden="false" customHeight="false" outlineLevel="0" collapsed="false">
      <c r="A1168" s="38" t="str">
        <f aca="false">CONCATENATE(D1168,"-",E1168)</f>
        <v>CATANDUVAS-PR</v>
      </c>
      <c r="B1168" s="39" t="n">
        <v>-25.2</v>
      </c>
      <c r="C1168" s="39" t="n">
        <v>-53.15</v>
      </c>
      <c r="D1168" s="39" t="s">
        <v>1201</v>
      </c>
      <c r="E1168" s="39" t="s">
        <v>88</v>
      </c>
    </row>
    <row r="1169" customFormat="false" ht="15" hidden="false" customHeight="false" outlineLevel="0" collapsed="false">
      <c r="A1169" s="38" t="str">
        <f aca="false">CONCATENATE(D1169,"-",E1169)</f>
        <v>CATANDUVAS-SC</v>
      </c>
      <c r="B1169" s="38" t="n">
        <v>-27.07</v>
      </c>
      <c r="C1169" s="38" t="n">
        <v>-51.66</v>
      </c>
      <c r="D1169" s="38" t="s">
        <v>1201</v>
      </c>
      <c r="E1169" s="38" t="s">
        <v>90</v>
      </c>
    </row>
    <row r="1170" customFormat="false" ht="15" hidden="false" customHeight="false" outlineLevel="0" collapsed="false">
      <c r="A1170" s="38" t="str">
        <f aca="false">CONCATENATE(D1170,"-",E1170)</f>
        <v>CATARINA-CE</v>
      </c>
      <c r="B1170" s="39" t="n">
        <v>-6.13</v>
      </c>
      <c r="C1170" s="39" t="n">
        <v>-39.87</v>
      </c>
      <c r="D1170" s="39" t="s">
        <v>1202</v>
      </c>
      <c r="E1170" s="39" t="s">
        <v>83</v>
      </c>
    </row>
    <row r="1171" customFormat="false" ht="15" hidden="false" customHeight="false" outlineLevel="0" collapsed="false">
      <c r="A1171" s="38" t="str">
        <f aca="false">CONCATENATE(D1171,"-",E1171)</f>
        <v>CATAS ALTAS DA NORUEGA-MG</v>
      </c>
      <c r="B1171" s="38" t="n">
        <v>-20.69</v>
      </c>
      <c r="C1171" s="38" t="n">
        <v>-43.49</v>
      </c>
      <c r="D1171" s="38" t="s">
        <v>1203</v>
      </c>
      <c r="E1171" s="38" t="s">
        <v>77</v>
      </c>
    </row>
    <row r="1172" customFormat="false" ht="15" hidden="false" customHeight="false" outlineLevel="0" collapsed="false">
      <c r="A1172" s="38" t="str">
        <f aca="false">CONCATENATE(D1172,"-",E1172)</f>
        <v>CATAS ALTAS-MG</v>
      </c>
      <c r="B1172" s="39" t="n">
        <v>-20.07</v>
      </c>
      <c r="C1172" s="39" t="n">
        <v>-43.4</v>
      </c>
      <c r="D1172" s="39" t="s">
        <v>1204</v>
      </c>
      <c r="E1172" s="39" t="s">
        <v>77</v>
      </c>
    </row>
    <row r="1173" customFormat="false" ht="15" hidden="false" customHeight="false" outlineLevel="0" collapsed="false">
      <c r="A1173" s="38" t="str">
        <f aca="false">CONCATENATE(D1173,"-",E1173)</f>
        <v>CATENDE-PE</v>
      </c>
      <c r="B1173" s="39" t="n">
        <v>-8.66</v>
      </c>
      <c r="C1173" s="39" t="n">
        <v>-35.71</v>
      </c>
      <c r="D1173" s="39" t="s">
        <v>1205</v>
      </c>
      <c r="E1173" s="39" t="s">
        <v>95</v>
      </c>
    </row>
    <row r="1174" customFormat="false" ht="15" hidden="false" customHeight="false" outlineLevel="0" collapsed="false">
      <c r="A1174" s="38" t="str">
        <f aca="false">CONCATENATE(D1174,"-",E1174)</f>
        <v>CATIGUA-SP</v>
      </c>
      <c r="B1174" s="38" t="n">
        <v>-21.04</v>
      </c>
      <c r="C1174" s="38" t="n">
        <v>-49.05</v>
      </c>
      <c r="D1174" s="38" t="s">
        <v>1206</v>
      </c>
      <c r="E1174" s="38" t="s">
        <v>118</v>
      </c>
    </row>
    <row r="1175" customFormat="false" ht="15" hidden="false" customHeight="false" outlineLevel="0" collapsed="false">
      <c r="A1175" s="38" t="str">
        <f aca="false">CONCATENATE(D1175,"-",E1175)</f>
        <v>CATINGUEIRA-PB</v>
      </c>
      <c r="B1175" s="38" t="n">
        <v>-7.12</v>
      </c>
      <c r="C1175" s="38" t="n">
        <v>-37.6</v>
      </c>
      <c r="D1175" s="38" t="s">
        <v>1207</v>
      </c>
      <c r="E1175" s="38" t="s">
        <v>138</v>
      </c>
    </row>
    <row r="1176" customFormat="false" ht="15" hidden="false" customHeight="false" outlineLevel="0" collapsed="false">
      <c r="A1176" s="38" t="str">
        <f aca="false">CONCATENATE(D1176,"-",E1176)</f>
        <v>CATOLANDIA-BA</v>
      </c>
      <c r="B1176" s="38" t="n">
        <v>-12.31</v>
      </c>
      <c r="C1176" s="38" t="n">
        <v>-44.86</v>
      </c>
      <c r="D1176" s="38" t="s">
        <v>1208</v>
      </c>
      <c r="E1176" s="38" t="s">
        <v>85</v>
      </c>
    </row>
    <row r="1177" customFormat="false" ht="15" hidden="false" customHeight="false" outlineLevel="0" collapsed="false">
      <c r="A1177" s="38" t="str">
        <f aca="false">CONCATENATE(D1177,"-",E1177)</f>
        <v>CATOLE DO ROCHA-PB</v>
      </c>
      <c r="B1177" s="39" t="n">
        <v>-6.34</v>
      </c>
      <c r="C1177" s="39" t="n">
        <v>-37.74</v>
      </c>
      <c r="D1177" s="39" t="s">
        <v>1209</v>
      </c>
      <c r="E1177" s="39" t="s">
        <v>138</v>
      </c>
    </row>
    <row r="1178" customFormat="false" ht="15" hidden="false" customHeight="false" outlineLevel="0" collapsed="false">
      <c r="A1178" s="38" t="str">
        <f aca="false">CONCATENATE(D1178,"-",E1178)</f>
        <v>CATU-BA</v>
      </c>
      <c r="B1178" s="39" t="n">
        <v>-12.35</v>
      </c>
      <c r="C1178" s="39" t="n">
        <v>-38.37</v>
      </c>
      <c r="D1178" s="39" t="s">
        <v>1210</v>
      </c>
      <c r="E1178" s="39" t="s">
        <v>85</v>
      </c>
    </row>
    <row r="1179" customFormat="false" ht="15" hidden="false" customHeight="false" outlineLevel="0" collapsed="false">
      <c r="A1179" s="38" t="str">
        <f aca="false">CONCATENATE(D1179,"-",E1179)</f>
        <v>CATUIPE-RS</v>
      </c>
      <c r="B1179" s="39" t="n">
        <v>-28.25</v>
      </c>
      <c r="C1179" s="39" t="n">
        <v>-54.01</v>
      </c>
      <c r="D1179" s="39" t="s">
        <v>1211</v>
      </c>
      <c r="E1179" s="39" t="s">
        <v>151</v>
      </c>
    </row>
    <row r="1180" customFormat="false" ht="15" hidden="false" customHeight="false" outlineLevel="0" collapsed="false">
      <c r="A1180" s="38" t="str">
        <f aca="false">CONCATENATE(D1180,"-",E1180)</f>
        <v>CATUJI-MG</v>
      </c>
      <c r="B1180" s="39" t="n">
        <v>-17.31</v>
      </c>
      <c r="C1180" s="39" t="n">
        <v>-41.51</v>
      </c>
      <c r="D1180" s="39" t="s">
        <v>1212</v>
      </c>
      <c r="E1180" s="39" t="s">
        <v>77</v>
      </c>
    </row>
    <row r="1181" customFormat="false" ht="15" hidden="false" customHeight="false" outlineLevel="0" collapsed="false">
      <c r="A1181" s="38" t="str">
        <f aca="false">CONCATENATE(D1181,"-",E1181)</f>
        <v>CATUNDA-CE</v>
      </c>
      <c r="B1181" s="38" t="n">
        <v>-4.64</v>
      </c>
      <c r="C1181" s="38" t="n">
        <v>-40.2</v>
      </c>
      <c r="D1181" s="38" t="s">
        <v>1213</v>
      </c>
      <c r="E1181" s="38" t="s">
        <v>83</v>
      </c>
    </row>
    <row r="1182" customFormat="false" ht="15" hidden="false" customHeight="false" outlineLevel="0" collapsed="false">
      <c r="A1182" s="38" t="str">
        <f aca="false">CONCATENATE(D1182,"-",E1182)</f>
        <v>CATURAI-GO</v>
      </c>
      <c r="B1182" s="38" t="n">
        <v>-16.44</v>
      </c>
      <c r="C1182" s="38" t="n">
        <v>-49.49</v>
      </c>
      <c r="D1182" s="38" t="s">
        <v>1214</v>
      </c>
      <c r="E1182" s="38" t="s">
        <v>75</v>
      </c>
    </row>
    <row r="1183" customFormat="false" ht="15" hidden="false" customHeight="false" outlineLevel="0" collapsed="false">
      <c r="A1183" s="38" t="str">
        <f aca="false">CONCATENATE(D1183,"-",E1183)</f>
        <v>CATURAMA-BA</v>
      </c>
      <c r="B1183" s="38" t="n">
        <v>-13.32</v>
      </c>
      <c r="C1183" s="38" t="n">
        <v>-42.29</v>
      </c>
      <c r="D1183" s="38" t="s">
        <v>1215</v>
      </c>
      <c r="E1183" s="38" t="s">
        <v>85</v>
      </c>
    </row>
    <row r="1184" customFormat="false" ht="15" hidden="false" customHeight="false" outlineLevel="0" collapsed="false">
      <c r="A1184" s="38" t="str">
        <f aca="false">CONCATENATE(D1184,"-",E1184)</f>
        <v>CATURITE-PB</v>
      </c>
      <c r="B1184" s="38" t="n">
        <v>-7.42</v>
      </c>
      <c r="C1184" s="38" t="n">
        <v>-36.02</v>
      </c>
      <c r="D1184" s="38" t="s">
        <v>1216</v>
      </c>
      <c r="E1184" s="38" t="s">
        <v>138</v>
      </c>
    </row>
    <row r="1185" customFormat="false" ht="15" hidden="false" customHeight="false" outlineLevel="0" collapsed="false">
      <c r="A1185" s="38" t="str">
        <f aca="false">CONCATENATE(D1185,"-",E1185)</f>
        <v>CATUTI-MG</v>
      </c>
      <c r="B1185" s="38" t="n">
        <v>-15.35</v>
      </c>
      <c r="C1185" s="38" t="n">
        <v>-42.96</v>
      </c>
      <c r="D1185" s="38" t="s">
        <v>1217</v>
      </c>
      <c r="E1185" s="38" t="s">
        <v>77</v>
      </c>
    </row>
    <row r="1186" customFormat="false" ht="15" hidden="false" customHeight="false" outlineLevel="0" collapsed="false">
      <c r="A1186" s="38" t="str">
        <f aca="false">CONCATENATE(D1186,"-",E1186)</f>
        <v>CAUCAIA-CE</v>
      </c>
      <c r="B1186" s="39" t="n">
        <v>-3.73</v>
      </c>
      <c r="C1186" s="39" t="n">
        <v>-38.65</v>
      </c>
      <c r="D1186" s="39" t="s">
        <v>1218</v>
      </c>
      <c r="E1186" s="39" t="s">
        <v>83</v>
      </c>
    </row>
    <row r="1187" customFormat="false" ht="15" hidden="false" customHeight="false" outlineLevel="0" collapsed="false">
      <c r="A1187" s="38" t="str">
        <f aca="false">CONCATENATE(D1187,"-",E1187)</f>
        <v>CAVALCANTE-GO</v>
      </c>
      <c r="B1187" s="39" t="n">
        <v>-13.79</v>
      </c>
      <c r="C1187" s="39" t="n">
        <v>-47.45</v>
      </c>
      <c r="D1187" s="39" t="s">
        <v>1219</v>
      </c>
      <c r="E1187" s="39" t="s">
        <v>75</v>
      </c>
    </row>
    <row r="1188" customFormat="false" ht="15" hidden="false" customHeight="false" outlineLevel="0" collapsed="false">
      <c r="A1188" s="38" t="str">
        <f aca="false">CONCATENATE(D1188,"-",E1188)</f>
        <v>CAXAMBU DO SUL-SC</v>
      </c>
      <c r="B1188" s="39" t="n">
        <v>-27.16</v>
      </c>
      <c r="C1188" s="39" t="n">
        <v>-52.87</v>
      </c>
      <c r="D1188" s="39" t="s">
        <v>1220</v>
      </c>
      <c r="E1188" s="39" t="s">
        <v>90</v>
      </c>
    </row>
    <row r="1189" customFormat="false" ht="15" hidden="false" customHeight="false" outlineLevel="0" collapsed="false">
      <c r="A1189" s="38" t="str">
        <f aca="false">CONCATENATE(D1189,"-",E1189)</f>
        <v>CAXAMBU-MG</v>
      </c>
      <c r="B1189" s="39" t="n">
        <v>-21.97</v>
      </c>
      <c r="C1189" s="39" t="n">
        <v>-44.93</v>
      </c>
      <c r="D1189" s="39" t="s">
        <v>1221</v>
      </c>
      <c r="E1189" s="39" t="s">
        <v>77</v>
      </c>
    </row>
    <row r="1190" customFormat="false" ht="15" hidden="false" customHeight="false" outlineLevel="0" collapsed="false">
      <c r="A1190" s="38" t="str">
        <f aca="false">CONCATENATE(D1190,"-",E1190)</f>
        <v>CAXIAS DO SUL-RS</v>
      </c>
      <c r="B1190" s="38" t="n">
        <v>-29.16</v>
      </c>
      <c r="C1190" s="38" t="n">
        <v>-51.17</v>
      </c>
      <c r="D1190" s="38" t="s">
        <v>1222</v>
      </c>
      <c r="E1190" s="38" t="s">
        <v>151</v>
      </c>
    </row>
    <row r="1191" customFormat="false" ht="15" hidden="false" customHeight="false" outlineLevel="0" collapsed="false">
      <c r="A1191" s="38" t="str">
        <f aca="false">CONCATENATE(D1191,"-",E1191)</f>
        <v>CAXIAS-MA</v>
      </c>
      <c r="B1191" s="39" t="n">
        <v>-4.85</v>
      </c>
      <c r="C1191" s="39" t="n">
        <v>-43.35</v>
      </c>
      <c r="D1191" s="39" t="s">
        <v>1223</v>
      </c>
      <c r="E1191" s="39" t="s">
        <v>100</v>
      </c>
    </row>
    <row r="1192" customFormat="false" ht="15" hidden="false" customHeight="false" outlineLevel="0" collapsed="false">
      <c r="A1192" s="38" t="str">
        <f aca="false">CONCATENATE(D1192,"-",E1192)</f>
        <v>CAXINGO-PI</v>
      </c>
      <c r="B1192" s="38" t="n">
        <v>-3.41</v>
      </c>
      <c r="C1192" s="38" t="n">
        <v>-41.89</v>
      </c>
      <c r="D1192" s="38" t="s">
        <v>1224</v>
      </c>
      <c r="E1192" s="38" t="s">
        <v>108</v>
      </c>
    </row>
    <row r="1193" customFormat="false" ht="15" hidden="false" customHeight="false" outlineLevel="0" collapsed="false">
      <c r="A1193" s="38" t="str">
        <f aca="false">CONCATENATE(D1193,"-",E1193)</f>
        <v>CEARA-MIRIM-RN</v>
      </c>
      <c r="B1193" s="39" t="n">
        <v>-5.63</v>
      </c>
      <c r="C1193" s="39" t="n">
        <v>-35.42</v>
      </c>
      <c r="D1193" s="39" t="s">
        <v>1225</v>
      </c>
      <c r="E1193" s="39" t="s">
        <v>106</v>
      </c>
    </row>
    <row r="1194" customFormat="false" ht="15" hidden="false" customHeight="false" outlineLevel="0" collapsed="false">
      <c r="A1194" s="38" t="str">
        <f aca="false">CONCATENATE(D1194,"-",E1194)</f>
        <v>CEDRAL-MA</v>
      </c>
      <c r="B1194" s="38" t="n">
        <v>-2</v>
      </c>
      <c r="C1194" s="38" t="n">
        <v>-44.53</v>
      </c>
      <c r="D1194" s="38" t="s">
        <v>1226</v>
      </c>
      <c r="E1194" s="38" t="s">
        <v>100</v>
      </c>
    </row>
    <row r="1195" customFormat="false" ht="15" hidden="false" customHeight="false" outlineLevel="0" collapsed="false">
      <c r="A1195" s="38" t="str">
        <f aca="false">CONCATENATE(D1195,"-",E1195)</f>
        <v>CEDRAL-SP</v>
      </c>
      <c r="B1195" s="39" t="n">
        <v>-20.9</v>
      </c>
      <c r="C1195" s="39" t="n">
        <v>-49.26</v>
      </c>
      <c r="D1195" s="39" t="s">
        <v>1226</v>
      </c>
      <c r="E1195" s="39" t="s">
        <v>118</v>
      </c>
    </row>
    <row r="1196" customFormat="false" ht="15" hidden="false" customHeight="false" outlineLevel="0" collapsed="false">
      <c r="A1196" s="38" t="str">
        <f aca="false">CONCATENATE(D1196,"-",E1196)</f>
        <v>CEDRO DE SAO JOAO-SE</v>
      </c>
      <c r="B1196" s="38" t="n">
        <v>-10.25</v>
      </c>
      <c r="C1196" s="38" t="n">
        <v>-36.88</v>
      </c>
      <c r="D1196" s="38" t="s">
        <v>1227</v>
      </c>
      <c r="E1196" s="38" t="s">
        <v>294</v>
      </c>
    </row>
    <row r="1197" customFormat="false" ht="15" hidden="false" customHeight="false" outlineLevel="0" collapsed="false">
      <c r="A1197" s="38" t="str">
        <f aca="false">CONCATENATE(D1197,"-",E1197)</f>
        <v>CEDRO DO ABAETE-MG</v>
      </c>
      <c r="B1197" s="38" t="n">
        <v>-19.14</v>
      </c>
      <c r="C1197" s="38" t="n">
        <v>-45.71</v>
      </c>
      <c r="D1197" s="38" t="s">
        <v>1228</v>
      </c>
      <c r="E1197" s="38" t="s">
        <v>77</v>
      </c>
    </row>
    <row r="1198" customFormat="false" ht="15" hidden="false" customHeight="false" outlineLevel="0" collapsed="false">
      <c r="A1198" s="38" t="str">
        <f aca="false">CONCATENATE(D1198,"-",E1198)</f>
        <v>CEDRO-CE</v>
      </c>
      <c r="B1198" s="38" t="n">
        <v>-6.6</v>
      </c>
      <c r="C1198" s="38" t="n">
        <v>-39.06</v>
      </c>
      <c r="D1198" s="38" t="s">
        <v>1229</v>
      </c>
      <c r="E1198" s="38" t="s">
        <v>83</v>
      </c>
    </row>
    <row r="1199" customFormat="false" ht="15" hidden="false" customHeight="false" outlineLevel="0" collapsed="false">
      <c r="A1199" s="38" t="str">
        <f aca="false">CONCATENATE(D1199,"-",E1199)</f>
        <v>CEDRO-PE</v>
      </c>
      <c r="B1199" s="38" t="n">
        <v>-7.72</v>
      </c>
      <c r="C1199" s="38" t="n">
        <v>-39.23</v>
      </c>
      <c r="D1199" s="38" t="s">
        <v>1229</v>
      </c>
      <c r="E1199" s="38" t="s">
        <v>95</v>
      </c>
    </row>
    <row r="1200" customFormat="false" ht="15" hidden="false" customHeight="false" outlineLevel="0" collapsed="false">
      <c r="A1200" s="38" t="str">
        <f aca="false">CONCATENATE(D1200,"-",E1200)</f>
        <v>CELSO RAMOS-SC</v>
      </c>
      <c r="B1200" s="38" t="n">
        <v>-27.63</v>
      </c>
      <c r="C1200" s="38" t="n">
        <v>-51.33</v>
      </c>
      <c r="D1200" s="38" t="s">
        <v>1230</v>
      </c>
      <c r="E1200" s="38" t="s">
        <v>90</v>
      </c>
    </row>
    <row r="1201" customFormat="false" ht="15" hidden="false" customHeight="false" outlineLevel="0" collapsed="false">
      <c r="A1201" s="38" t="str">
        <f aca="false">CONCATENATE(D1201,"-",E1201)</f>
        <v>CENTENARIO DO SUL-PR</v>
      </c>
      <c r="B1201" s="38" t="n">
        <v>-22.82</v>
      </c>
      <c r="C1201" s="38" t="n">
        <v>-51.59</v>
      </c>
      <c r="D1201" s="38" t="s">
        <v>1231</v>
      </c>
      <c r="E1201" s="38" t="s">
        <v>88</v>
      </c>
    </row>
    <row r="1202" customFormat="false" ht="15" hidden="false" customHeight="false" outlineLevel="0" collapsed="false">
      <c r="A1202" s="38" t="str">
        <f aca="false">CONCATENATE(D1202,"-",E1202)</f>
        <v>CENTENARIO-RS</v>
      </c>
      <c r="B1202" s="39" t="n">
        <v>-27.76</v>
      </c>
      <c r="C1202" s="39" t="n">
        <v>-51.99</v>
      </c>
      <c r="D1202" s="39" t="s">
        <v>1232</v>
      </c>
      <c r="E1202" s="39" t="s">
        <v>151</v>
      </c>
    </row>
    <row r="1203" customFormat="false" ht="15" hidden="false" customHeight="false" outlineLevel="0" collapsed="false">
      <c r="A1203" s="38" t="str">
        <f aca="false">CONCATENATE(D1203,"-",E1203)</f>
        <v>CENTENARIO-TO</v>
      </c>
      <c r="B1203" s="38" t="n">
        <v>-8.95</v>
      </c>
      <c r="C1203" s="38" t="n">
        <v>-47.33</v>
      </c>
      <c r="D1203" s="38" t="s">
        <v>1232</v>
      </c>
      <c r="E1203" s="38" t="s">
        <v>97</v>
      </c>
    </row>
    <row r="1204" customFormat="false" ht="15" hidden="false" customHeight="false" outlineLevel="0" collapsed="false">
      <c r="A1204" s="38" t="str">
        <f aca="false">CONCATENATE(D1204,"-",E1204)</f>
        <v>CENTRAL DE MINAS-MG</v>
      </c>
      <c r="B1204" s="39" t="n">
        <v>-18.76</v>
      </c>
      <c r="C1204" s="39" t="n">
        <v>-41.3</v>
      </c>
      <c r="D1204" s="39" t="s">
        <v>1233</v>
      </c>
      <c r="E1204" s="39" t="s">
        <v>77</v>
      </c>
    </row>
    <row r="1205" customFormat="false" ht="15" hidden="false" customHeight="false" outlineLevel="0" collapsed="false">
      <c r="A1205" s="38" t="str">
        <f aca="false">CONCATENATE(D1205,"-",E1205)</f>
        <v>CENTRAL DO MARANHAO-MA</v>
      </c>
      <c r="B1205" s="39" t="n">
        <v>-2.19</v>
      </c>
      <c r="C1205" s="39" t="n">
        <v>-44.82</v>
      </c>
      <c r="D1205" s="39" t="s">
        <v>1234</v>
      </c>
      <c r="E1205" s="39" t="s">
        <v>100</v>
      </c>
    </row>
    <row r="1206" customFormat="false" ht="15" hidden="false" customHeight="false" outlineLevel="0" collapsed="false">
      <c r="A1206" s="38" t="str">
        <f aca="false">CONCATENATE(D1206,"-",E1206)</f>
        <v>CENTRAL-BA</v>
      </c>
      <c r="B1206" s="39" t="n">
        <v>-11.13</v>
      </c>
      <c r="C1206" s="39" t="n">
        <v>-42.11</v>
      </c>
      <c r="D1206" s="39" t="s">
        <v>1235</v>
      </c>
      <c r="E1206" s="39" t="s">
        <v>85</v>
      </c>
    </row>
    <row r="1207" customFormat="false" ht="15" hidden="false" customHeight="false" outlineLevel="0" collapsed="false">
      <c r="A1207" s="38" t="str">
        <f aca="false">CONCATENATE(D1207,"-",E1207)</f>
        <v>CENTRALINA-MG</v>
      </c>
      <c r="B1207" s="38" t="n">
        <v>-18.58</v>
      </c>
      <c r="C1207" s="38" t="n">
        <v>-49.19</v>
      </c>
      <c r="D1207" s="38" t="s">
        <v>1236</v>
      </c>
      <c r="E1207" s="38" t="s">
        <v>77</v>
      </c>
    </row>
    <row r="1208" customFormat="false" ht="15" hidden="false" customHeight="false" outlineLevel="0" collapsed="false">
      <c r="A1208" s="38" t="str">
        <f aca="false">CONCATENATE(D1208,"-",E1208)</f>
        <v>CENTRO DO GUILHERME-MA</v>
      </c>
      <c r="B1208" s="38" t="n">
        <v>-2.36</v>
      </c>
      <c r="C1208" s="38" t="n">
        <v>-46</v>
      </c>
      <c r="D1208" s="38" t="s">
        <v>1237</v>
      </c>
      <c r="E1208" s="38" t="s">
        <v>100</v>
      </c>
    </row>
    <row r="1209" customFormat="false" ht="15" hidden="false" customHeight="false" outlineLevel="0" collapsed="false">
      <c r="A1209" s="38" t="str">
        <f aca="false">CONCATENATE(D1209,"-",E1209)</f>
        <v>CENTRO NOVO DO MARANHAO-MA</v>
      </c>
      <c r="B1209" s="39" t="n">
        <v>-2.1</v>
      </c>
      <c r="C1209" s="39" t="n">
        <v>-46.12</v>
      </c>
      <c r="D1209" s="39" t="s">
        <v>1238</v>
      </c>
      <c r="E1209" s="39" t="s">
        <v>100</v>
      </c>
    </row>
    <row r="1210" customFormat="false" ht="15" hidden="false" customHeight="false" outlineLevel="0" collapsed="false">
      <c r="A1210" s="38" t="str">
        <f aca="false">CONCATENATE(D1210,"-",E1210)</f>
        <v>CEREJEIRAS-RO</v>
      </c>
      <c r="B1210" s="39" t="n">
        <v>-13.18</v>
      </c>
      <c r="C1210" s="39" t="n">
        <v>-60.81</v>
      </c>
      <c r="D1210" s="39" t="s">
        <v>1239</v>
      </c>
      <c r="E1210" s="39" t="s">
        <v>219</v>
      </c>
    </row>
    <row r="1211" customFormat="false" ht="15" hidden="false" customHeight="false" outlineLevel="0" collapsed="false">
      <c r="A1211" s="38" t="str">
        <f aca="false">CONCATENATE(D1211,"-",E1211)</f>
        <v>CERES-GO</v>
      </c>
      <c r="B1211" s="38" t="n">
        <v>-15.3</v>
      </c>
      <c r="C1211" s="38" t="n">
        <v>-49.59</v>
      </c>
      <c r="D1211" s="38" t="s">
        <v>1240</v>
      </c>
      <c r="E1211" s="38" t="s">
        <v>75</v>
      </c>
    </row>
    <row r="1212" customFormat="false" ht="15" hidden="false" customHeight="false" outlineLevel="0" collapsed="false">
      <c r="A1212" s="38" t="str">
        <f aca="false">CONCATENATE(D1212,"-",E1212)</f>
        <v>CERQUEIRA CESAR-SP</v>
      </c>
      <c r="B1212" s="38" t="n">
        <v>-23.03</v>
      </c>
      <c r="C1212" s="38" t="n">
        <v>-49.16</v>
      </c>
      <c r="D1212" s="38" t="s">
        <v>1241</v>
      </c>
      <c r="E1212" s="38" t="s">
        <v>118</v>
      </c>
    </row>
    <row r="1213" customFormat="false" ht="15" hidden="false" customHeight="false" outlineLevel="0" collapsed="false">
      <c r="A1213" s="38" t="str">
        <f aca="false">CONCATENATE(D1213,"-",E1213)</f>
        <v>CERQUILHO-SP</v>
      </c>
      <c r="B1213" s="39" t="n">
        <v>-23.16</v>
      </c>
      <c r="C1213" s="39" t="n">
        <v>-47.74</v>
      </c>
      <c r="D1213" s="39" t="s">
        <v>1242</v>
      </c>
      <c r="E1213" s="39" t="s">
        <v>118</v>
      </c>
    </row>
    <row r="1214" customFormat="false" ht="15" hidden="false" customHeight="false" outlineLevel="0" collapsed="false">
      <c r="A1214" s="38" t="str">
        <f aca="false">CONCATENATE(D1214,"-",E1214)</f>
        <v>CERRITO-RS</v>
      </c>
      <c r="B1214" s="38" t="n">
        <v>-31.85</v>
      </c>
      <c r="C1214" s="38" t="n">
        <v>-52.81</v>
      </c>
      <c r="D1214" s="38" t="s">
        <v>1243</v>
      </c>
      <c r="E1214" s="38" t="s">
        <v>151</v>
      </c>
    </row>
    <row r="1215" customFormat="false" ht="15" hidden="false" customHeight="false" outlineLevel="0" collapsed="false">
      <c r="A1215" s="38" t="str">
        <f aca="false">CONCATENATE(D1215,"-",E1215)</f>
        <v>CERRO AZUL-PR</v>
      </c>
      <c r="B1215" s="39" t="n">
        <v>-24.82</v>
      </c>
      <c r="C1215" s="39" t="n">
        <v>-49.26</v>
      </c>
      <c r="D1215" s="39" t="s">
        <v>1244</v>
      </c>
      <c r="E1215" s="39" t="s">
        <v>88</v>
      </c>
    </row>
    <row r="1216" customFormat="false" ht="15" hidden="false" customHeight="false" outlineLevel="0" collapsed="false">
      <c r="A1216" s="38" t="str">
        <f aca="false">CONCATENATE(D1216,"-",E1216)</f>
        <v>CERRO BRANCO-RS</v>
      </c>
      <c r="B1216" s="39" t="n">
        <v>-29.65</v>
      </c>
      <c r="C1216" s="39" t="n">
        <v>-52.93</v>
      </c>
      <c r="D1216" s="39" t="s">
        <v>1245</v>
      </c>
      <c r="E1216" s="39" t="s">
        <v>151</v>
      </c>
    </row>
    <row r="1217" customFormat="false" ht="15" hidden="false" customHeight="false" outlineLevel="0" collapsed="false">
      <c r="A1217" s="38" t="str">
        <f aca="false">CONCATENATE(D1217,"-",E1217)</f>
        <v>CERRO CORA-RN</v>
      </c>
      <c r="B1217" s="38" t="n">
        <v>-6.04</v>
      </c>
      <c r="C1217" s="38" t="n">
        <v>-36.34</v>
      </c>
      <c r="D1217" s="38" t="s">
        <v>1246</v>
      </c>
      <c r="E1217" s="38" t="s">
        <v>106</v>
      </c>
    </row>
    <row r="1218" customFormat="false" ht="15" hidden="false" customHeight="false" outlineLevel="0" collapsed="false">
      <c r="A1218" s="38" t="str">
        <f aca="false">CONCATENATE(D1218,"-",E1218)</f>
        <v>CERRO GRANDE DO SUL-RS</v>
      </c>
      <c r="B1218" s="39" t="n">
        <v>-30.59</v>
      </c>
      <c r="C1218" s="39" t="n">
        <v>-51.73</v>
      </c>
      <c r="D1218" s="39" t="s">
        <v>1247</v>
      </c>
      <c r="E1218" s="39" t="s">
        <v>151</v>
      </c>
    </row>
    <row r="1219" customFormat="false" ht="15" hidden="false" customHeight="false" outlineLevel="0" collapsed="false">
      <c r="A1219" s="38" t="str">
        <f aca="false">CONCATENATE(D1219,"-",E1219)</f>
        <v>CERRO GRANDE-RS</v>
      </c>
      <c r="B1219" s="38" t="n">
        <v>-27.6</v>
      </c>
      <c r="C1219" s="38" t="n">
        <v>-53.16</v>
      </c>
      <c r="D1219" s="38" t="s">
        <v>1248</v>
      </c>
      <c r="E1219" s="38" t="s">
        <v>151</v>
      </c>
    </row>
    <row r="1220" customFormat="false" ht="15" hidden="false" customHeight="false" outlineLevel="0" collapsed="false">
      <c r="A1220" s="38" t="str">
        <f aca="false">CONCATENATE(D1220,"-",E1220)</f>
        <v>CERRO LARGO-RS</v>
      </c>
      <c r="B1220" s="38" t="n">
        <v>-28.14</v>
      </c>
      <c r="C1220" s="38" t="n">
        <v>-54.73</v>
      </c>
      <c r="D1220" s="38" t="s">
        <v>1249</v>
      </c>
      <c r="E1220" s="38" t="s">
        <v>151</v>
      </c>
    </row>
    <row r="1221" customFormat="false" ht="15" hidden="false" customHeight="false" outlineLevel="0" collapsed="false">
      <c r="A1221" s="38" t="str">
        <f aca="false">CONCATENATE(D1221,"-",E1221)</f>
        <v>CERRO NEGRO-SC</v>
      </c>
      <c r="B1221" s="39" t="n">
        <v>-27.79</v>
      </c>
      <c r="C1221" s="39" t="n">
        <v>-50.87</v>
      </c>
      <c r="D1221" s="39" t="s">
        <v>1250</v>
      </c>
      <c r="E1221" s="39" t="s">
        <v>90</v>
      </c>
    </row>
    <row r="1222" customFormat="false" ht="15" hidden="false" customHeight="false" outlineLevel="0" collapsed="false">
      <c r="A1222" s="38" t="str">
        <f aca="false">CONCATENATE(D1222,"-",E1222)</f>
        <v>CESARIO LANGE-SP</v>
      </c>
      <c r="B1222" s="38" t="n">
        <v>-23.22</v>
      </c>
      <c r="C1222" s="38" t="n">
        <v>-47.95</v>
      </c>
      <c r="D1222" s="38" t="s">
        <v>1251</v>
      </c>
      <c r="E1222" s="38" t="s">
        <v>118</v>
      </c>
    </row>
    <row r="1223" customFormat="false" ht="15" hidden="false" customHeight="false" outlineLevel="0" collapsed="false">
      <c r="A1223" s="38" t="str">
        <f aca="false">CONCATENATE(D1223,"-",E1223)</f>
        <v>CEU AZUL-PR</v>
      </c>
      <c r="B1223" s="38" t="n">
        <v>-25.14</v>
      </c>
      <c r="C1223" s="38" t="n">
        <v>-53.84</v>
      </c>
      <c r="D1223" s="38" t="s">
        <v>1252</v>
      </c>
      <c r="E1223" s="38" t="s">
        <v>88</v>
      </c>
    </row>
    <row r="1224" customFormat="false" ht="15" hidden="false" customHeight="false" outlineLevel="0" collapsed="false">
      <c r="A1224" s="38" t="str">
        <f aca="false">CONCATENATE(D1224,"-",E1224)</f>
        <v>CEZARINA-GO</v>
      </c>
      <c r="B1224" s="39" t="n">
        <v>-16.97</v>
      </c>
      <c r="C1224" s="39" t="n">
        <v>-49.77</v>
      </c>
      <c r="D1224" s="39" t="s">
        <v>1253</v>
      </c>
      <c r="E1224" s="39" t="s">
        <v>75</v>
      </c>
    </row>
    <row r="1225" customFormat="false" ht="15" hidden="false" customHeight="false" outlineLevel="0" collapsed="false">
      <c r="A1225" s="38" t="str">
        <f aca="false">CONCATENATE(D1225,"-",E1225)</f>
        <v>CHA DE ALEGRIA-PE</v>
      </c>
      <c r="B1225" s="39" t="n">
        <v>-8</v>
      </c>
      <c r="C1225" s="39" t="n">
        <v>-35.21</v>
      </c>
      <c r="D1225" s="39" t="s">
        <v>1254</v>
      </c>
      <c r="E1225" s="39" t="s">
        <v>95</v>
      </c>
    </row>
    <row r="1226" customFormat="false" ht="15" hidden="false" customHeight="false" outlineLevel="0" collapsed="false">
      <c r="A1226" s="38" t="str">
        <f aca="false">CONCATENATE(D1226,"-",E1226)</f>
        <v>CHA GRANDE-PE</v>
      </c>
      <c r="B1226" s="38" t="n">
        <v>-8.23</v>
      </c>
      <c r="C1226" s="38" t="n">
        <v>-35.46</v>
      </c>
      <c r="D1226" s="38" t="s">
        <v>1255</v>
      </c>
      <c r="E1226" s="38" t="s">
        <v>95</v>
      </c>
    </row>
    <row r="1227" customFormat="false" ht="15" hidden="false" customHeight="false" outlineLevel="0" collapsed="false">
      <c r="A1227" s="38" t="str">
        <f aca="false">CONCATENATE(D1227,"-",E1227)</f>
        <v>CHA PRETA-AL</v>
      </c>
      <c r="B1227" s="39" t="n">
        <v>-9.25</v>
      </c>
      <c r="C1227" s="39" t="n">
        <v>-36.29</v>
      </c>
      <c r="D1227" s="39" t="s">
        <v>1256</v>
      </c>
      <c r="E1227" s="39" t="s">
        <v>137</v>
      </c>
    </row>
    <row r="1228" customFormat="false" ht="15" hidden="false" customHeight="false" outlineLevel="0" collapsed="false">
      <c r="A1228" s="38" t="str">
        <f aca="false">CONCATENATE(D1228,"-",E1228)</f>
        <v>CHACARA-MG</v>
      </c>
      <c r="B1228" s="39" t="n">
        <v>-21.67</v>
      </c>
      <c r="C1228" s="39" t="n">
        <v>-43.22</v>
      </c>
      <c r="D1228" s="39" t="s">
        <v>1257</v>
      </c>
      <c r="E1228" s="39" t="s">
        <v>77</v>
      </c>
    </row>
    <row r="1229" customFormat="false" ht="15" hidden="false" customHeight="false" outlineLevel="0" collapsed="false">
      <c r="A1229" s="38" t="str">
        <f aca="false">CONCATENATE(D1229,"-",E1229)</f>
        <v>CHALE-MG</v>
      </c>
      <c r="B1229" s="38" t="n">
        <v>-20.04</v>
      </c>
      <c r="C1229" s="38" t="n">
        <v>-41.68</v>
      </c>
      <c r="D1229" s="38" t="s">
        <v>1258</v>
      </c>
      <c r="E1229" s="38" t="s">
        <v>77</v>
      </c>
    </row>
    <row r="1230" customFormat="false" ht="15" hidden="false" customHeight="false" outlineLevel="0" collapsed="false">
      <c r="A1230" s="38" t="str">
        <f aca="false">CONCATENATE(D1230,"-",E1230)</f>
        <v>CHAPADA DA NATIVIDADE-TO</v>
      </c>
      <c r="B1230" s="39" t="n">
        <v>-11.61</v>
      </c>
      <c r="C1230" s="39" t="n">
        <v>-47.75</v>
      </c>
      <c r="D1230" s="39" t="s">
        <v>1259</v>
      </c>
      <c r="E1230" s="39" t="s">
        <v>97</v>
      </c>
    </row>
    <row r="1231" customFormat="false" ht="15" hidden="false" customHeight="false" outlineLevel="0" collapsed="false">
      <c r="A1231" s="38" t="str">
        <f aca="false">CONCATENATE(D1231,"-",E1231)</f>
        <v>CHAPADA DE AREIA-TO</v>
      </c>
      <c r="B1231" s="38" t="n">
        <v>-10.14</v>
      </c>
      <c r="C1231" s="38" t="n">
        <v>-49.14</v>
      </c>
      <c r="D1231" s="38" t="s">
        <v>1260</v>
      </c>
      <c r="E1231" s="38" t="s">
        <v>97</v>
      </c>
    </row>
    <row r="1232" customFormat="false" ht="15" hidden="false" customHeight="false" outlineLevel="0" collapsed="false">
      <c r="A1232" s="38" t="str">
        <f aca="false">CONCATENATE(D1232,"-",E1232)</f>
        <v>CHAPADA DO NORTE-MG</v>
      </c>
      <c r="B1232" s="39" t="n">
        <v>-17.08</v>
      </c>
      <c r="C1232" s="39" t="n">
        <v>-42.53</v>
      </c>
      <c r="D1232" s="39" t="s">
        <v>1261</v>
      </c>
      <c r="E1232" s="39" t="s">
        <v>77</v>
      </c>
    </row>
    <row r="1233" customFormat="false" ht="15" hidden="false" customHeight="false" outlineLevel="0" collapsed="false">
      <c r="A1233" s="38" t="str">
        <f aca="false">CONCATENATE(D1233,"-",E1233)</f>
        <v>CHAPADA DOS GUIMARAES-MT</v>
      </c>
      <c r="B1233" s="38" t="n">
        <v>-15.46</v>
      </c>
      <c r="C1233" s="38" t="n">
        <v>-55.75</v>
      </c>
      <c r="D1233" s="38" t="s">
        <v>1262</v>
      </c>
      <c r="E1233" s="38" t="s">
        <v>111</v>
      </c>
    </row>
    <row r="1234" customFormat="false" ht="15" hidden="false" customHeight="false" outlineLevel="0" collapsed="false">
      <c r="A1234" s="38" t="str">
        <f aca="false">CONCATENATE(D1234,"-",E1234)</f>
        <v>CHAPADA GAUCHA-MG</v>
      </c>
      <c r="B1234" s="38" t="n">
        <v>-15.3</v>
      </c>
      <c r="C1234" s="38" t="n">
        <v>-45.61</v>
      </c>
      <c r="D1234" s="38" t="s">
        <v>1263</v>
      </c>
      <c r="E1234" s="38" t="s">
        <v>77</v>
      </c>
    </row>
    <row r="1235" customFormat="false" ht="15" hidden="false" customHeight="false" outlineLevel="0" collapsed="false">
      <c r="A1235" s="38" t="str">
        <f aca="false">CONCATENATE(D1235,"-",E1235)</f>
        <v>CHAPADAO DO CEU-GO</v>
      </c>
      <c r="B1235" s="38" t="n">
        <v>-18.4</v>
      </c>
      <c r="C1235" s="38" t="n">
        <v>-52.54</v>
      </c>
      <c r="D1235" s="38" t="s">
        <v>1264</v>
      </c>
      <c r="E1235" s="38" t="s">
        <v>75</v>
      </c>
    </row>
    <row r="1236" customFormat="false" ht="15" hidden="false" customHeight="false" outlineLevel="0" collapsed="false">
      <c r="A1236" s="38" t="str">
        <f aca="false">CONCATENATE(D1236,"-",E1236)</f>
        <v>CHAPADAO DO LAGEADO-SC</v>
      </c>
      <c r="B1236" s="38" t="n">
        <v>-27.59</v>
      </c>
      <c r="C1236" s="38" t="n">
        <v>-49.55</v>
      </c>
      <c r="D1236" s="38" t="s">
        <v>1265</v>
      </c>
      <c r="E1236" s="38" t="s">
        <v>90</v>
      </c>
    </row>
    <row r="1237" customFormat="false" ht="15" hidden="false" customHeight="false" outlineLevel="0" collapsed="false">
      <c r="A1237" s="38" t="str">
        <f aca="false">CONCATENATE(D1237,"-",E1237)</f>
        <v>CHAPADAO DO SUL-MS</v>
      </c>
      <c r="B1237" s="38" t="n">
        <v>-18.79</v>
      </c>
      <c r="C1237" s="38" t="n">
        <v>-52.62</v>
      </c>
      <c r="D1237" s="38" t="s">
        <v>1266</v>
      </c>
      <c r="E1237" s="38" t="s">
        <v>140</v>
      </c>
    </row>
    <row r="1238" customFormat="false" ht="15" hidden="false" customHeight="false" outlineLevel="0" collapsed="false">
      <c r="A1238" s="38" t="str">
        <f aca="false">CONCATENATE(D1238,"-",E1238)</f>
        <v>CHAPADA-RS</v>
      </c>
      <c r="B1238" s="39" t="n">
        <v>-28.05</v>
      </c>
      <c r="C1238" s="39" t="n">
        <v>-53.06</v>
      </c>
      <c r="D1238" s="39" t="s">
        <v>1267</v>
      </c>
      <c r="E1238" s="39" t="s">
        <v>151</v>
      </c>
    </row>
    <row r="1239" customFormat="false" ht="15" hidden="false" customHeight="false" outlineLevel="0" collapsed="false">
      <c r="A1239" s="38" t="str">
        <f aca="false">CONCATENATE(D1239,"-",E1239)</f>
        <v>CHAPADINHA-MA</v>
      </c>
      <c r="B1239" s="38" t="n">
        <v>-3.74</v>
      </c>
      <c r="C1239" s="38" t="n">
        <v>-43.36</v>
      </c>
      <c r="D1239" s="38" t="s">
        <v>1268</v>
      </c>
      <c r="E1239" s="38" t="s">
        <v>100</v>
      </c>
    </row>
    <row r="1240" customFormat="false" ht="15" hidden="false" customHeight="false" outlineLevel="0" collapsed="false">
      <c r="A1240" s="38" t="str">
        <f aca="false">CONCATENATE(D1240,"-",E1240)</f>
        <v>CHAPECO-SC</v>
      </c>
      <c r="B1240" s="39" t="n">
        <v>-27.09</v>
      </c>
      <c r="C1240" s="39" t="n">
        <v>-52.61</v>
      </c>
      <c r="D1240" s="39" t="s">
        <v>1269</v>
      </c>
      <c r="E1240" s="39" t="s">
        <v>90</v>
      </c>
    </row>
    <row r="1241" customFormat="false" ht="15" hidden="false" customHeight="false" outlineLevel="0" collapsed="false">
      <c r="A1241" s="38" t="str">
        <f aca="false">CONCATENATE(D1241,"-",E1241)</f>
        <v>CHARQUEADA-SP</v>
      </c>
      <c r="B1241" s="39" t="n">
        <v>-22.51</v>
      </c>
      <c r="C1241" s="39" t="n">
        <v>-47.77</v>
      </c>
      <c r="D1241" s="39" t="s">
        <v>1270</v>
      </c>
      <c r="E1241" s="39" t="s">
        <v>118</v>
      </c>
    </row>
    <row r="1242" customFormat="false" ht="15" hidden="false" customHeight="false" outlineLevel="0" collapsed="false">
      <c r="A1242" s="38" t="str">
        <f aca="false">CONCATENATE(D1242,"-",E1242)</f>
        <v>CHARQUEADAS-RS</v>
      </c>
      <c r="B1242" s="38" t="n">
        <v>-29.95</v>
      </c>
      <c r="C1242" s="38" t="n">
        <v>-51.62</v>
      </c>
      <c r="D1242" s="38" t="s">
        <v>1271</v>
      </c>
      <c r="E1242" s="38" t="s">
        <v>151</v>
      </c>
    </row>
    <row r="1243" customFormat="false" ht="15" hidden="false" customHeight="false" outlineLevel="0" collapsed="false">
      <c r="A1243" s="38" t="str">
        <f aca="false">CONCATENATE(D1243,"-",E1243)</f>
        <v>CHARRUA-RS</v>
      </c>
      <c r="B1243" s="39" t="n">
        <v>-27.95</v>
      </c>
      <c r="C1243" s="39" t="n">
        <v>-52.01</v>
      </c>
      <c r="D1243" s="39" t="s">
        <v>1272</v>
      </c>
      <c r="E1243" s="39" t="s">
        <v>151</v>
      </c>
    </row>
    <row r="1244" customFormat="false" ht="15" hidden="false" customHeight="false" outlineLevel="0" collapsed="false">
      <c r="A1244" s="38" t="str">
        <f aca="false">CONCATENATE(D1244,"-",E1244)</f>
        <v>CHAVAL-CE</v>
      </c>
      <c r="B1244" s="39" t="n">
        <v>-3.03</v>
      </c>
      <c r="C1244" s="39" t="n">
        <v>-41.24</v>
      </c>
      <c r="D1244" s="39" t="s">
        <v>1273</v>
      </c>
      <c r="E1244" s="39" t="s">
        <v>83</v>
      </c>
    </row>
    <row r="1245" customFormat="false" ht="15" hidden="false" customHeight="false" outlineLevel="0" collapsed="false">
      <c r="A1245" s="38" t="str">
        <f aca="false">CONCATENATE(D1245,"-",E1245)</f>
        <v>CHAVANTES-SP</v>
      </c>
      <c r="B1245" s="38" t="n">
        <v>-23.03</v>
      </c>
      <c r="C1245" s="38" t="n">
        <v>-49.7</v>
      </c>
      <c r="D1245" s="38" t="s">
        <v>1274</v>
      </c>
      <c r="E1245" s="38" t="s">
        <v>118</v>
      </c>
    </row>
    <row r="1246" customFormat="false" ht="15" hidden="false" customHeight="false" outlineLevel="0" collapsed="false">
      <c r="A1246" s="38" t="str">
        <f aca="false">CONCATENATE(D1246,"-",E1246)</f>
        <v>CHAVES-PA</v>
      </c>
      <c r="B1246" s="39" t="n">
        <v>-0.16</v>
      </c>
      <c r="C1246" s="39" t="n">
        <v>-49.98</v>
      </c>
      <c r="D1246" s="39" t="s">
        <v>1275</v>
      </c>
      <c r="E1246" s="39" t="s">
        <v>81</v>
      </c>
    </row>
    <row r="1247" customFormat="false" ht="15" hidden="false" customHeight="false" outlineLevel="0" collapsed="false">
      <c r="A1247" s="38" t="str">
        <f aca="false">CONCATENATE(D1247,"-",E1247)</f>
        <v>CHIADOR-MG</v>
      </c>
      <c r="B1247" s="39" t="n">
        <v>-22</v>
      </c>
      <c r="C1247" s="39" t="n">
        <v>-43.05</v>
      </c>
      <c r="D1247" s="39" t="s">
        <v>1276</v>
      </c>
      <c r="E1247" s="39" t="s">
        <v>77</v>
      </c>
    </row>
    <row r="1248" customFormat="false" ht="15" hidden="false" customHeight="false" outlineLevel="0" collapsed="false">
      <c r="A1248" s="38" t="str">
        <f aca="false">CONCATENATE(D1248,"-",E1248)</f>
        <v>CHIAPETA-RS</v>
      </c>
      <c r="B1248" s="38" t="n">
        <v>-27.92</v>
      </c>
      <c r="C1248" s="38" t="n">
        <v>-53.94</v>
      </c>
      <c r="D1248" s="38" t="s">
        <v>1277</v>
      </c>
      <c r="E1248" s="38" t="s">
        <v>151</v>
      </c>
    </row>
    <row r="1249" customFormat="false" ht="15" hidden="false" customHeight="false" outlineLevel="0" collapsed="false">
      <c r="A1249" s="38" t="str">
        <f aca="false">CONCATENATE(D1249,"-",E1249)</f>
        <v>CHOPINZINHO-PR</v>
      </c>
      <c r="B1249" s="39" t="n">
        <v>-25.85</v>
      </c>
      <c r="C1249" s="39" t="n">
        <v>-52.52</v>
      </c>
      <c r="D1249" s="39" t="s">
        <v>1278</v>
      </c>
      <c r="E1249" s="39" t="s">
        <v>88</v>
      </c>
    </row>
    <row r="1250" customFormat="false" ht="15" hidden="false" customHeight="false" outlineLevel="0" collapsed="false">
      <c r="A1250" s="38" t="str">
        <f aca="false">CONCATENATE(D1250,"-",E1250)</f>
        <v>CHORO-CE</v>
      </c>
      <c r="B1250" s="38" t="n">
        <v>-4.84</v>
      </c>
      <c r="C1250" s="38" t="n">
        <v>-39.14</v>
      </c>
      <c r="D1250" s="38" t="s">
        <v>1279</v>
      </c>
      <c r="E1250" s="38" t="s">
        <v>83</v>
      </c>
    </row>
    <row r="1251" customFormat="false" ht="15" hidden="false" customHeight="false" outlineLevel="0" collapsed="false">
      <c r="A1251" s="38" t="str">
        <f aca="false">CONCATENATE(D1251,"-",E1251)</f>
        <v>CHOROZINHO-CE</v>
      </c>
      <c r="B1251" s="39" t="n">
        <v>-4.3</v>
      </c>
      <c r="C1251" s="39" t="n">
        <v>-38.49</v>
      </c>
      <c r="D1251" s="39" t="s">
        <v>1280</v>
      </c>
      <c r="E1251" s="39" t="s">
        <v>83</v>
      </c>
    </row>
    <row r="1252" customFormat="false" ht="15" hidden="false" customHeight="false" outlineLevel="0" collapsed="false">
      <c r="A1252" s="38" t="str">
        <f aca="false">CONCATENATE(D1252,"-",E1252)</f>
        <v>CHORROCHO-BA</v>
      </c>
      <c r="B1252" s="38" t="n">
        <v>-8.98</v>
      </c>
      <c r="C1252" s="38" t="n">
        <v>-39.09</v>
      </c>
      <c r="D1252" s="38" t="s">
        <v>1281</v>
      </c>
      <c r="E1252" s="38" t="s">
        <v>85</v>
      </c>
    </row>
    <row r="1253" customFormat="false" ht="15" hidden="false" customHeight="false" outlineLevel="0" collapsed="false">
      <c r="A1253" s="38" t="str">
        <f aca="false">CONCATENATE(D1253,"-",E1253)</f>
        <v>CHUI-RS</v>
      </c>
      <c r="B1253" s="39" t="n">
        <v>-33.69</v>
      </c>
      <c r="C1253" s="39" t="n">
        <v>-53.45</v>
      </c>
      <c r="D1253" s="39" t="s">
        <v>1282</v>
      </c>
      <c r="E1253" s="39" t="s">
        <v>151</v>
      </c>
    </row>
    <row r="1254" customFormat="false" ht="15" hidden="false" customHeight="false" outlineLevel="0" collapsed="false">
      <c r="A1254" s="38" t="str">
        <f aca="false">CONCATENATE(D1254,"-",E1254)</f>
        <v>CHUPINGUAIA-RO</v>
      </c>
      <c r="B1254" s="38" t="n">
        <v>-12.55</v>
      </c>
      <c r="C1254" s="38" t="n">
        <v>-60.9</v>
      </c>
      <c r="D1254" s="38" t="s">
        <v>1283</v>
      </c>
      <c r="E1254" s="38" t="s">
        <v>219</v>
      </c>
    </row>
    <row r="1255" customFormat="false" ht="15" hidden="false" customHeight="false" outlineLevel="0" collapsed="false">
      <c r="A1255" s="38" t="str">
        <f aca="false">CONCATENATE(D1255,"-",E1255)</f>
        <v>CHUVISCA-RS</v>
      </c>
      <c r="B1255" s="38" t="n">
        <v>-30.75</v>
      </c>
      <c r="C1255" s="38" t="n">
        <v>-51.97</v>
      </c>
      <c r="D1255" s="38" t="s">
        <v>1284</v>
      </c>
      <c r="E1255" s="38" t="s">
        <v>151</v>
      </c>
    </row>
    <row r="1256" customFormat="false" ht="15" hidden="false" customHeight="false" outlineLevel="0" collapsed="false">
      <c r="A1256" s="38" t="str">
        <f aca="false">CONCATENATE(D1256,"-",E1256)</f>
        <v>CIANORTE-PR</v>
      </c>
      <c r="B1256" s="38" t="n">
        <v>-23.66</v>
      </c>
      <c r="C1256" s="38" t="n">
        <v>-52.6</v>
      </c>
      <c r="D1256" s="38" t="s">
        <v>1285</v>
      </c>
      <c r="E1256" s="38" t="s">
        <v>88</v>
      </c>
    </row>
    <row r="1257" customFormat="false" ht="15" hidden="false" customHeight="false" outlineLevel="0" collapsed="false">
      <c r="A1257" s="38" t="str">
        <f aca="false">CONCATENATE(D1257,"-",E1257)</f>
        <v>CICERO DANTAS-BA</v>
      </c>
      <c r="B1257" s="39" t="n">
        <v>-10.6</v>
      </c>
      <c r="C1257" s="39" t="n">
        <v>-38.38</v>
      </c>
      <c r="D1257" s="39" t="s">
        <v>1286</v>
      </c>
      <c r="E1257" s="39" t="s">
        <v>85</v>
      </c>
    </row>
    <row r="1258" customFormat="false" ht="15" hidden="false" customHeight="false" outlineLevel="0" collapsed="false">
      <c r="A1258" s="38" t="str">
        <f aca="false">CONCATENATE(D1258,"-",E1258)</f>
        <v>CIDADE GAUCHA-PR</v>
      </c>
      <c r="B1258" s="39" t="n">
        <v>-23.38</v>
      </c>
      <c r="C1258" s="39" t="n">
        <v>-52.94</v>
      </c>
      <c r="D1258" s="39" t="s">
        <v>1287</v>
      </c>
      <c r="E1258" s="39" t="s">
        <v>88</v>
      </c>
    </row>
    <row r="1259" customFormat="false" ht="15" hidden="false" customHeight="false" outlineLevel="0" collapsed="false">
      <c r="A1259" s="38" t="str">
        <f aca="false">CONCATENATE(D1259,"-",E1259)</f>
        <v>CIDADE OCIDENTAL-GO</v>
      </c>
      <c r="B1259" s="39" t="n">
        <v>-16.07</v>
      </c>
      <c r="C1259" s="39" t="n">
        <v>-47.92</v>
      </c>
      <c r="D1259" s="39" t="s">
        <v>1288</v>
      </c>
      <c r="E1259" s="39" t="s">
        <v>75</v>
      </c>
    </row>
    <row r="1260" customFormat="false" ht="15" hidden="false" customHeight="false" outlineLevel="0" collapsed="false">
      <c r="A1260" s="38" t="str">
        <f aca="false">CONCATENATE(D1260,"-",E1260)</f>
        <v>CIDELANDIA-MA</v>
      </c>
      <c r="B1260" s="39" t="n">
        <v>-5.17</v>
      </c>
      <c r="C1260" s="39" t="n">
        <v>-47.78</v>
      </c>
      <c r="D1260" s="39" t="s">
        <v>1289</v>
      </c>
      <c r="E1260" s="39" t="s">
        <v>100</v>
      </c>
    </row>
    <row r="1261" customFormat="false" ht="15" hidden="false" customHeight="false" outlineLevel="0" collapsed="false">
      <c r="A1261" s="38" t="str">
        <f aca="false">CONCATENATE(D1261,"-",E1261)</f>
        <v>CIDREIRA-RS</v>
      </c>
      <c r="B1261" s="39" t="n">
        <v>-30.16</v>
      </c>
      <c r="C1261" s="39" t="n">
        <v>-50.23</v>
      </c>
      <c r="D1261" s="39" t="s">
        <v>1290</v>
      </c>
      <c r="E1261" s="39" t="s">
        <v>151</v>
      </c>
    </row>
    <row r="1262" customFormat="false" ht="15" hidden="false" customHeight="false" outlineLevel="0" collapsed="false">
      <c r="A1262" s="38" t="str">
        <f aca="false">CONCATENATE(D1262,"-",E1262)</f>
        <v>CIPO-BA</v>
      </c>
      <c r="B1262" s="38" t="n">
        <v>-11.1</v>
      </c>
      <c r="C1262" s="38" t="n">
        <v>-38.51</v>
      </c>
      <c r="D1262" s="38" t="s">
        <v>1291</v>
      </c>
      <c r="E1262" s="38" t="s">
        <v>85</v>
      </c>
    </row>
    <row r="1263" customFormat="false" ht="15" hidden="false" customHeight="false" outlineLevel="0" collapsed="false">
      <c r="A1263" s="38" t="str">
        <f aca="false">CONCATENATE(D1263,"-",E1263)</f>
        <v>CIPOTANEA-MG</v>
      </c>
      <c r="B1263" s="38" t="n">
        <v>-20.9</v>
      </c>
      <c r="C1263" s="38" t="n">
        <v>-43.36</v>
      </c>
      <c r="D1263" s="38" t="s">
        <v>1292</v>
      </c>
      <c r="E1263" s="38" t="s">
        <v>77</v>
      </c>
    </row>
    <row r="1264" customFormat="false" ht="15" hidden="false" customHeight="false" outlineLevel="0" collapsed="false">
      <c r="A1264" s="38" t="str">
        <f aca="false">CONCATENATE(D1264,"-",E1264)</f>
        <v>CIRIACO-RS</v>
      </c>
      <c r="B1264" s="38" t="n">
        <v>-28.34</v>
      </c>
      <c r="C1264" s="38" t="n">
        <v>-51.87</v>
      </c>
      <c r="D1264" s="38" t="s">
        <v>1293</v>
      </c>
      <c r="E1264" s="38" t="s">
        <v>151</v>
      </c>
    </row>
    <row r="1265" customFormat="false" ht="15" hidden="false" customHeight="false" outlineLevel="0" collapsed="false">
      <c r="A1265" s="38" t="str">
        <f aca="false">CONCATENATE(D1265,"-",E1265)</f>
        <v>CLARAVAL-MG</v>
      </c>
      <c r="B1265" s="39" t="n">
        <v>-20.39</v>
      </c>
      <c r="C1265" s="39" t="n">
        <v>-47.26</v>
      </c>
      <c r="D1265" s="39" t="s">
        <v>1294</v>
      </c>
      <c r="E1265" s="39" t="s">
        <v>77</v>
      </c>
    </row>
    <row r="1266" customFormat="false" ht="15" hidden="false" customHeight="false" outlineLevel="0" collapsed="false">
      <c r="A1266" s="38" t="str">
        <f aca="false">CONCATENATE(D1266,"-",E1266)</f>
        <v>CLARO DOS POCOES-MG</v>
      </c>
      <c r="B1266" s="38" t="n">
        <v>-17.08</v>
      </c>
      <c r="C1266" s="38" t="n">
        <v>-44.2</v>
      </c>
      <c r="D1266" s="38" t="s">
        <v>1295</v>
      </c>
      <c r="E1266" s="38" t="s">
        <v>77</v>
      </c>
    </row>
    <row r="1267" customFormat="false" ht="15" hidden="false" customHeight="false" outlineLevel="0" collapsed="false">
      <c r="A1267" s="38" t="str">
        <f aca="false">CONCATENATE(D1267,"-",E1267)</f>
        <v>CLAUDIA-MT</v>
      </c>
      <c r="B1267" s="39" t="n">
        <v>-11.51</v>
      </c>
      <c r="C1267" s="39" t="n">
        <v>-54.89</v>
      </c>
      <c r="D1267" s="39" t="s">
        <v>1296</v>
      </c>
      <c r="E1267" s="39" t="s">
        <v>111</v>
      </c>
    </row>
    <row r="1268" customFormat="false" ht="15" hidden="false" customHeight="false" outlineLevel="0" collapsed="false">
      <c r="A1268" s="38" t="str">
        <f aca="false">CONCATENATE(D1268,"-",E1268)</f>
        <v>CLAUDIO-MG</v>
      </c>
      <c r="B1268" s="39" t="n">
        <v>-20.44</v>
      </c>
      <c r="C1268" s="39" t="n">
        <v>-44.76</v>
      </c>
      <c r="D1268" s="39" t="s">
        <v>1297</v>
      </c>
      <c r="E1268" s="39" t="s">
        <v>77</v>
      </c>
    </row>
    <row r="1269" customFormat="false" ht="15" hidden="false" customHeight="false" outlineLevel="0" collapsed="false">
      <c r="A1269" s="38" t="str">
        <f aca="false">CONCATENATE(D1269,"-",E1269)</f>
        <v>CLEMENTINA-SP</v>
      </c>
      <c r="B1269" s="39" t="n">
        <v>-21.56</v>
      </c>
      <c r="C1269" s="39" t="n">
        <v>-50.44</v>
      </c>
      <c r="D1269" s="39" t="s">
        <v>1298</v>
      </c>
      <c r="E1269" s="39" t="s">
        <v>118</v>
      </c>
    </row>
    <row r="1270" customFormat="false" ht="15" hidden="false" customHeight="false" outlineLevel="0" collapsed="false">
      <c r="A1270" s="38" t="str">
        <f aca="false">CONCATENATE(D1270,"-",E1270)</f>
        <v>CLEVELANDIA-PR</v>
      </c>
      <c r="B1270" s="38" t="n">
        <v>-26.39</v>
      </c>
      <c r="C1270" s="38" t="n">
        <v>-52.47</v>
      </c>
      <c r="D1270" s="38" t="s">
        <v>1299</v>
      </c>
      <c r="E1270" s="38" t="s">
        <v>88</v>
      </c>
    </row>
    <row r="1271" customFormat="false" ht="15" hidden="false" customHeight="false" outlineLevel="0" collapsed="false">
      <c r="A1271" s="38" t="str">
        <f aca="false">CONCATENATE(D1271,"-",E1271)</f>
        <v>COARACI-BA</v>
      </c>
      <c r="B1271" s="39" t="n">
        <v>-14.64</v>
      </c>
      <c r="C1271" s="39" t="n">
        <v>-39.55</v>
      </c>
      <c r="D1271" s="39" t="s">
        <v>1300</v>
      </c>
      <c r="E1271" s="39" t="s">
        <v>85</v>
      </c>
    </row>
    <row r="1272" customFormat="false" ht="15" hidden="false" customHeight="false" outlineLevel="0" collapsed="false">
      <c r="A1272" s="38" t="str">
        <f aca="false">CONCATENATE(D1272,"-",E1272)</f>
        <v>COARI-AM</v>
      </c>
      <c r="B1272" s="38" t="n">
        <v>-4.08</v>
      </c>
      <c r="C1272" s="38" t="n">
        <v>-63.14</v>
      </c>
      <c r="D1272" s="38" t="s">
        <v>1301</v>
      </c>
      <c r="E1272" s="38" t="s">
        <v>258</v>
      </c>
    </row>
    <row r="1273" customFormat="false" ht="15" hidden="false" customHeight="false" outlineLevel="0" collapsed="false">
      <c r="A1273" s="38" t="str">
        <f aca="false">CONCATENATE(D1273,"-",E1273)</f>
        <v>COCAL DE TELHA-PI</v>
      </c>
      <c r="B1273" s="38" t="n">
        <v>-4.55</v>
      </c>
      <c r="C1273" s="38" t="n">
        <v>-41.97</v>
      </c>
      <c r="D1273" s="38" t="s">
        <v>1302</v>
      </c>
      <c r="E1273" s="38" t="s">
        <v>108</v>
      </c>
    </row>
    <row r="1274" customFormat="false" ht="15" hidden="false" customHeight="false" outlineLevel="0" collapsed="false">
      <c r="A1274" s="38" t="str">
        <f aca="false">CONCATENATE(D1274,"-",E1274)</f>
        <v>COCAL DO SUL-SC</v>
      </c>
      <c r="B1274" s="38" t="n">
        <v>-28.6</v>
      </c>
      <c r="C1274" s="38" t="n">
        <v>-49.32</v>
      </c>
      <c r="D1274" s="38" t="s">
        <v>1303</v>
      </c>
      <c r="E1274" s="38" t="s">
        <v>90</v>
      </c>
    </row>
    <row r="1275" customFormat="false" ht="15" hidden="false" customHeight="false" outlineLevel="0" collapsed="false">
      <c r="A1275" s="38" t="str">
        <f aca="false">CONCATENATE(D1275,"-",E1275)</f>
        <v>COCAL DOS ALVES-PI</v>
      </c>
      <c r="B1275" s="39" t="n">
        <v>-3.72</v>
      </c>
      <c r="C1275" s="39" t="n">
        <v>-41.44</v>
      </c>
      <c r="D1275" s="39" t="s">
        <v>1304</v>
      </c>
      <c r="E1275" s="39" t="s">
        <v>108</v>
      </c>
    </row>
    <row r="1276" customFormat="false" ht="15" hidden="false" customHeight="false" outlineLevel="0" collapsed="false">
      <c r="A1276" s="38" t="str">
        <f aca="false">CONCATENATE(D1276,"-",E1276)</f>
        <v>COCALINHO-MT</v>
      </c>
      <c r="B1276" s="38" t="n">
        <v>-14.39</v>
      </c>
      <c r="C1276" s="38" t="n">
        <v>-50.99</v>
      </c>
      <c r="D1276" s="38" t="s">
        <v>1305</v>
      </c>
      <c r="E1276" s="38" t="s">
        <v>111</v>
      </c>
    </row>
    <row r="1277" customFormat="false" ht="15" hidden="false" customHeight="false" outlineLevel="0" collapsed="false">
      <c r="A1277" s="38" t="str">
        <f aca="false">CONCATENATE(D1277,"-",E1277)</f>
        <v>COCAL-PI</v>
      </c>
      <c r="B1277" s="39" t="n">
        <v>-3.47</v>
      </c>
      <c r="C1277" s="39" t="n">
        <v>-41.55</v>
      </c>
      <c r="D1277" s="39" t="s">
        <v>1306</v>
      </c>
      <c r="E1277" s="39" t="s">
        <v>108</v>
      </c>
    </row>
    <row r="1278" customFormat="false" ht="15" hidden="false" customHeight="false" outlineLevel="0" collapsed="false">
      <c r="A1278" s="38" t="str">
        <f aca="false">CONCATENATE(D1278,"-",E1278)</f>
        <v>COCALZINHO DE GOIAS-GO</v>
      </c>
      <c r="B1278" s="38" t="n">
        <v>-15.79</v>
      </c>
      <c r="C1278" s="38" t="n">
        <v>-48.77</v>
      </c>
      <c r="D1278" s="38" t="s">
        <v>1307</v>
      </c>
      <c r="E1278" s="38" t="s">
        <v>75</v>
      </c>
    </row>
    <row r="1279" customFormat="false" ht="15" hidden="false" customHeight="false" outlineLevel="0" collapsed="false">
      <c r="A1279" s="38" t="str">
        <f aca="false">CONCATENATE(D1279,"-",E1279)</f>
        <v>COCOS-BA</v>
      </c>
      <c r="B1279" s="38" t="n">
        <v>-14.18</v>
      </c>
      <c r="C1279" s="38" t="n">
        <v>-44.53</v>
      </c>
      <c r="D1279" s="38" t="s">
        <v>1308</v>
      </c>
      <c r="E1279" s="38" t="s">
        <v>85</v>
      </c>
    </row>
    <row r="1280" customFormat="false" ht="15" hidden="false" customHeight="false" outlineLevel="0" collapsed="false">
      <c r="A1280" s="38" t="str">
        <f aca="false">CONCATENATE(D1280,"-",E1280)</f>
        <v>CODAJAS-AM</v>
      </c>
      <c r="B1280" s="39" t="n">
        <v>-3.83</v>
      </c>
      <c r="C1280" s="39" t="n">
        <v>-62.05</v>
      </c>
      <c r="D1280" s="39" t="s">
        <v>1309</v>
      </c>
      <c r="E1280" s="39" t="s">
        <v>258</v>
      </c>
    </row>
    <row r="1281" customFormat="false" ht="15" hidden="false" customHeight="false" outlineLevel="0" collapsed="false">
      <c r="A1281" s="38" t="str">
        <f aca="false">CONCATENATE(D1281,"-",E1281)</f>
        <v>CODO-MA</v>
      </c>
      <c r="B1281" s="38" t="n">
        <v>-4.45</v>
      </c>
      <c r="C1281" s="38" t="n">
        <v>-43.88</v>
      </c>
      <c r="D1281" s="38" t="s">
        <v>1310</v>
      </c>
      <c r="E1281" s="38" t="s">
        <v>100</v>
      </c>
    </row>
    <row r="1282" customFormat="false" ht="15" hidden="false" customHeight="false" outlineLevel="0" collapsed="false">
      <c r="A1282" s="38" t="str">
        <f aca="false">CONCATENATE(D1282,"-",E1282)</f>
        <v>COELHO NETO-MA</v>
      </c>
      <c r="B1282" s="39" t="n">
        <v>-4.25</v>
      </c>
      <c r="C1282" s="39" t="n">
        <v>-43.01</v>
      </c>
      <c r="D1282" s="39" t="s">
        <v>1311</v>
      </c>
      <c r="E1282" s="39" t="s">
        <v>100</v>
      </c>
    </row>
    <row r="1283" customFormat="false" ht="15" hidden="false" customHeight="false" outlineLevel="0" collapsed="false">
      <c r="A1283" s="38" t="str">
        <f aca="false">CONCATENATE(D1283,"-",E1283)</f>
        <v>COIMBRA-MG</v>
      </c>
      <c r="B1283" s="38" t="n">
        <v>-20.85</v>
      </c>
      <c r="C1283" s="38" t="n">
        <v>-42.8</v>
      </c>
      <c r="D1283" s="38" t="s">
        <v>1312</v>
      </c>
      <c r="E1283" s="38" t="s">
        <v>77</v>
      </c>
    </row>
    <row r="1284" customFormat="false" ht="15" hidden="false" customHeight="false" outlineLevel="0" collapsed="false">
      <c r="A1284" s="38" t="str">
        <f aca="false">CONCATENATE(D1284,"-",E1284)</f>
        <v>COITE DO NOIA-AL</v>
      </c>
      <c r="B1284" s="38" t="n">
        <v>-9.63</v>
      </c>
      <c r="C1284" s="38" t="n">
        <v>-36.57</v>
      </c>
      <c r="D1284" s="38" t="s">
        <v>1313</v>
      </c>
      <c r="E1284" s="38" t="s">
        <v>137</v>
      </c>
    </row>
    <row r="1285" customFormat="false" ht="15" hidden="false" customHeight="false" outlineLevel="0" collapsed="false">
      <c r="A1285" s="38" t="str">
        <f aca="false">CONCATENATE(D1285,"-",E1285)</f>
        <v>COIVARAS-PI</v>
      </c>
      <c r="B1285" s="38" t="n">
        <v>-5.06</v>
      </c>
      <c r="C1285" s="38" t="n">
        <v>-42.36</v>
      </c>
      <c r="D1285" s="38" t="s">
        <v>1314</v>
      </c>
      <c r="E1285" s="38" t="s">
        <v>108</v>
      </c>
    </row>
    <row r="1286" customFormat="false" ht="15" hidden="false" customHeight="false" outlineLevel="0" collapsed="false">
      <c r="A1286" s="38" t="str">
        <f aca="false">CONCATENATE(D1286,"-",E1286)</f>
        <v>COLARES-PA</v>
      </c>
      <c r="B1286" s="38" t="n">
        <v>-0.93</v>
      </c>
      <c r="C1286" s="38" t="n">
        <v>-48.28</v>
      </c>
      <c r="D1286" s="38" t="s">
        <v>1315</v>
      </c>
      <c r="E1286" s="38" t="s">
        <v>81</v>
      </c>
    </row>
    <row r="1287" customFormat="false" ht="15" hidden="false" customHeight="false" outlineLevel="0" collapsed="false">
      <c r="A1287" s="38" t="str">
        <f aca="false">CONCATENATE(D1287,"-",E1287)</f>
        <v>COLATINA-ES</v>
      </c>
      <c r="B1287" s="39" t="n">
        <v>-19.53</v>
      </c>
      <c r="C1287" s="39" t="n">
        <v>-40.63</v>
      </c>
      <c r="D1287" s="39" t="s">
        <v>1316</v>
      </c>
      <c r="E1287" s="39" t="s">
        <v>126</v>
      </c>
    </row>
    <row r="1288" customFormat="false" ht="15" hidden="false" customHeight="false" outlineLevel="0" collapsed="false">
      <c r="A1288" s="38" t="str">
        <f aca="false">CONCATENATE(D1288,"-",E1288)</f>
        <v>COLIDER-MT</v>
      </c>
      <c r="B1288" s="39" t="n">
        <v>-10.81</v>
      </c>
      <c r="C1288" s="39" t="n">
        <v>-55.45</v>
      </c>
      <c r="D1288" s="39" t="s">
        <v>1317</v>
      </c>
      <c r="E1288" s="39" t="s">
        <v>111</v>
      </c>
    </row>
    <row r="1289" customFormat="false" ht="15" hidden="false" customHeight="false" outlineLevel="0" collapsed="false">
      <c r="A1289" s="38" t="str">
        <f aca="false">CONCATENATE(D1289,"-",E1289)</f>
        <v>COLINAS DO SUL-GO</v>
      </c>
      <c r="B1289" s="39" t="n">
        <v>-14.15</v>
      </c>
      <c r="C1289" s="39" t="n">
        <v>-48.07</v>
      </c>
      <c r="D1289" s="39" t="s">
        <v>1318</v>
      </c>
      <c r="E1289" s="39" t="s">
        <v>75</v>
      </c>
    </row>
    <row r="1290" customFormat="false" ht="15" hidden="false" customHeight="false" outlineLevel="0" collapsed="false">
      <c r="A1290" s="38" t="str">
        <f aca="false">CONCATENATE(D1290,"-",E1290)</f>
        <v>COLINAS DO TOCANTINS-TO</v>
      </c>
      <c r="B1290" s="39" t="n">
        <v>-8.05</v>
      </c>
      <c r="C1290" s="39" t="n">
        <v>-48.47</v>
      </c>
      <c r="D1290" s="39" t="s">
        <v>1319</v>
      </c>
      <c r="E1290" s="39" t="s">
        <v>97</v>
      </c>
    </row>
    <row r="1291" customFormat="false" ht="15" hidden="false" customHeight="false" outlineLevel="0" collapsed="false">
      <c r="A1291" s="38" t="str">
        <f aca="false">CONCATENATE(D1291,"-",E1291)</f>
        <v>COLINAS-MA</v>
      </c>
      <c r="B1291" s="38" t="n">
        <v>-6.02</v>
      </c>
      <c r="C1291" s="38" t="n">
        <v>-44.24</v>
      </c>
      <c r="D1291" s="38" t="s">
        <v>1320</v>
      </c>
      <c r="E1291" s="38" t="s">
        <v>100</v>
      </c>
    </row>
    <row r="1292" customFormat="false" ht="15" hidden="false" customHeight="false" outlineLevel="0" collapsed="false">
      <c r="A1292" s="38" t="str">
        <f aca="false">CONCATENATE(D1292,"-",E1292)</f>
        <v>COLINA-SP</v>
      </c>
      <c r="B1292" s="38" t="n">
        <v>-20.71</v>
      </c>
      <c r="C1292" s="38" t="n">
        <v>-48.54</v>
      </c>
      <c r="D1292" s="38" t="s">
        <v>1321</v>
      </c>
      <c r="E1292" s="38" t="s">
        <v>118</v>
      </c>
    </row>
    <row r="1293" customFormat="false" ht="15" hidden="false" customHeight="false" outlineLevel="0" collapsed="false">
      <c r="A1293" s="38" t="str">
        <f aca="false">CONCATENATE(D1293,"-",E1293)</f>
        <v>COLINAS-RS</v>
      </c>
      <c r="B1293" s="39" t="n">
        <v>-29.38</v>
      </c>
      <c r="C1293" s="39" t="n">
        <v>-51.87</v>
      </c>
      <c r="D1293" s="39" t="s">
        <v>1320</v>
      </c>
      <c r="E1293" s="39" t="s">
        <v>151</v>
      </c>
    </row>
    <row r="1294" customFormat="false" ht="15" hidden="false" customHeight="false" outlineLevel="0" collapsed="false">
      <c r="A1294" s="38" t="str">
        <f aca="false">CONCATENATE(D1294,"-",E1294)</f>
        <v>COLMEIA-TO</v>
      </c>
      <c r="B1294" s="38" t="n">
        <v>-8.72</v>
      </c>
      <c r="C1294" s="38" t="n">
        <v>-48.76</v>
      </c>
      <c r="D1294" s="38" t="s">
        <v>1322</v>
      </c>
      <c r="E1294" s="38" t="s">
        <v>97</v>
      </c>
    </row>
    <row r="1295" customFormat="false" ht="15" hidden="false" customHeight="false" outlineLevel="0" collapsed="false">
      <c r="A1295" s="38" t="str">
        <f aca="false">CONCATENATE(D1295,"-",E1295)</f>
        <v>COLOMBIA-SP</v>
      </c>
      <c r="B1295" s="39" t="n">
        <v>-20.17</v>
      </c>
      <c r="C1295" s="39" t="n">
        <v>-48.68</v>
      </c>
      <c r="D1295" s="39" t="s">
        <v>1323</v>
      </c>
      <c r="E1295" s="39" t="s">
        <v>118</v>
      </c>
    </row>
    <row r="1296" customFormat="false" ht="15" hidden="false" customHeight="false" outlineLevel="0" collapsed="false">
      <c r="A1296" s="38" t="str">
        <f aca="false">CONCATENATE(D1296,"-",E1296)</f>
        <v>COLOMBO-PR</v>
      </c>
      <c r="B1296" s="39" t="n">
        <v>-25.29</v>
      </c>
      <c r="C1296" s="39" t="n">
        <v>-49.22</v>
      </c>
      <c r="D1296" s="39" t="s">
        <v>1324</v>
      </c>
      <c r="E1296" s="39" t="s">
        <v>88</v>
      </c>
    </row>
    <row r="1297" customFormat="false" ht="15" hidden="false" customHeight="false" outlineLevel="0" collapsed="false">
      <c r="A1297" s="38" t="str">
        <f aca="false">CONCATENATE(D1297,"-",E1297)</f>
        <v>COLONIA DO GURGUEIA-PI</v>
      </c>
      <c r="B1297" s="39" t="n">
        <v>-8.18</v>
      </c>
      <c r="C1297" s="39" t="n">
        <v>-43.79</v>
      </c>
      <c r="D1297" s="39" t="s">
        <v>1325</v>
      </c>
      <c r="E1297" s="39" t="s">
        <v>108</v>
      </c>
    </row>
    <row r="1298" customFormat="false" ht="15" hidden="false" customHeight="false" outlineLevel="0" collapsed="false">
      <c r="A1298" s="38" t="str">
        <f aca="false">CONCATENATE(D1298,"-",E1298)</f>
        <v>COLONIA DO PIAUI-PI</v>
      </c>
      <c r="B1298" s="38" t="n">
        <v>-7.23</v>
      </c>
      <c r="C1298" s="38" t="n">
        <v>-42.17</v>
      </c>
      <c r="D1298" s="38" t="s">
        <v>1326</v>
      </c>
      <c r="E1298" s="38" t="s">
        <v>108</v>
      </c>
    </row>
    <row r="1299" customFormat="false" ht="15" hidden="false" customHeight="false" outlineLevel="0" collapsed="false">
      <c r="A1299" s="38" t="str">
        <f aca="false">CONCATENATE(D1299,"-",E1299)</f>
        <v>COLONIA LEOPOLDINA-AL</v>
      </c>
      <c r="B1299" s="39" t="n">
        <v>-8.9</v>
      </c>
      <c r="C1299" s="39" t="n">
        <v>-35.72</v>
      </c>
      <c r="D1299" s="39" t="s">
        <v>1327</v>
      </c>
      <c r="E1299" s="39" t="s">
        <v>137</v>
      </c>
    </row>
    <row r="1300" customFormat="false" ht="15" hidden="false" customHeight="false" outlineLevel="0" collapsed="false">
      <c r="A1300" s="38" t="str">
        <f aca="false">CONCATENATE(D1300,"-",E1300)</f>
        <v>COLORADO DO OESTE-RO</v>
      </c>
      <c r="B1300" s="39" t="n">
        <v>-13.11</v>
      </c>
      <c r="C1300" s="39" t="n">
        <v>-60.54</v>
      </c>
      <c r="D1300" s="39" t="s">
        <v>1328</v>
      </c>
      <c r="E1300" s="39" t="s">
        <v>219</v>
      </c>
    </row>
    <row r="1301" customFormat="false" ht="15" hidden="false" customHeight="false" outlineLevel="0" collapsed="false">
      <c r="A1301" s="38" t="str">
        <f aca="false">CONCATENATE(D1301,"-",E1301)</f>
        <v>COLORADO-PR</v>
      </c>
      <c r="B1301" s="38" t="n">
        <v>-22.83</v>
      </c>
      <c r="C1301" s="38" t="n">
        <v>-51.97</v>
      </c>
      <c r="D1301" s="38" t="s">
        <v>1329</v>
      </c>
      <c r="E1301" s="38" t="s">
        <v>88</v>
      </c>
    </row>
    <row r="1302" customFormat="false" ht="15" hidden="false" customHeight="false" outlineLevel="0" collapsed="false">
      <c r="A1302" s="38" t="str">
        <f aca="false">CONCATENATE(D1302,"-",E1302)</f>
        <v>COLORADO-RS</v>
      </c>
      <c r="B1302" s="38" t="n">
        <v>-28.52</v>
      </c>
      <c r="C1302" s="38" t="n">
        <v>-52.99</v>
      </c>
      <c r="D1302" s="38" t="s">
        <v>1329</v>
      </c>
      <c r="E1302" s="38" t="s">
        <v>151</v>
      </c>
    </row>
    <row r="1303" customFormat="false" ht="15" hidden="false" customHeight="false" outlineLevel="0" collapsed="false">
      <c r="A1303" s="38" t="str">
        <f aca="false">CONCATENATE(D1303,"-",E1303)</f>
        <v>COLUNA-MG</v>
      </c>
      <c r="B1303" s="39" t="n">
        <v>-18.23</v>
      </c>
      <c r="C1303" s="39" t="n">
        <v>-42.84</v>
      </c>
      <c r="D1303" s="39" t="s">
        <v>1330</v>
      </c>
      <c r="E1303" s="39" t="s">
        <v>77</v>
      </c>
    </row>
    <row r="1304" customFormat="false" ht="15" hidden="false" customHeight="false" outlineLevel="0" collapsed="false">
      <c r="A1304" s="38" t="str">
        <f aca="false">CONCATENATE(D1304,"-",E1304)</f>
        <v>COMBINADO-TO</v>
      </c>
      <c r="B1304" s="39" t="n">
        <v>-12.79</v>
      </c>
      <c r="C1304" s="39" t="n">
        <v>-46.53</v>
      </c>
      <c r="D1304" s="39" t="s">
        <v>1331</v>
      </c>
      <c r="E1304" s="39" t="s">
        <v>97</v>
      </c>
    </row>
    <row r="1305" customFormat="false" ht="15" hidden="false" customHeight="false" outlineLevel="0" collapsed="false">
      <c r="A1305" s="38" t="str">
        <f aca="false">CONCATENATE(D1305,"-",E1305)</f>
        <v>COMENDADOR GOMES-MG</v>
      </c>
      <c r="B1305" s="38" t="n">
        <v>-19.69</v>
      </c>
      <c r="C1305" s="38" t="n">
        <v>-49.08</v>
      </c>
      <c r="D1305" s="38" t="s">
        <v>1332</v>
      </c>
      <c r="E1305" s="38" t="s">
        <v>77</v>
      </c>
    </row>
    <row r="1306" customFormat="false" ht="15" hidden="false" customHeight="false" outlineLevel="0" collapsed="false">
      <c r="A1306" s="38" t="str">
        <f aca="false">CONCATENATE(D1306,"-",E1306)</f>
        <v>COMENDADOR LEVY GASPARIAN-RJ</v>
      </c>
      <c r="B1306" s="38" t="n">
        <v>-22.02</v>
      </c>
      <c r="C1306" s="38" t="n">
        <v>-43.2</v>
      </c>
      <c r="D1306" s="38" t="s">
        <v>1333</v>
      </c>
      <c r="E1306" s="38" t="s">
        <v>330</v>
      </c>
    </row>
    <row r="1307" customFormat="false" ht="15" hidden="false" customHeight="false" outlineLevel="0" collapsed="false">
      <c r="A1307" s="38" t="str">
        <f aca="false">CONCATENATE(D1307,"-",E1307)</f>
        <v>COMERCINHO-MG</v>
      </c>
      <c r="B1307" s="39" t="n">
        <v>-16.29</v>
      </c>
      <c r="C1307" s="39" t="n">
        <v>-41.79</v>
      </c>
      <c r="D1307" s="39" t="s">
        <v>1334</v>
      </c>
      <c r="E1307" s="39" t="s">
        <v>77</v>
      </c>
    </row>
    <row r="1308" customFormat="false" ht="15" hidden="false" customHeight="false" outlineLevel="0" collapsed="false">
      <c r="A1308" s="38" t="str">
        <f aca="false">CONCATENATE(D1308,"-",E1308)</f>
        <v>COMODORO-MT</v>
      </c>
      <c r="B1308" s="38" t="n">
        <v>-13.66</v>
      </c>
      <c r="C1308" s="38" t="n">
        <v>-59.78</v>
      </c>
      <c r="D1308" s="38" t="s">
        <v>1335</v>
      </c>
      <c r="E1308" s="38" t="s">
        <v>111</v>
      </c>
    </row>
    <row r="1309" customFormat="false" ht="15" hidden="false" customHeight="false" outlineLevel="0" collapsed="false">
      <c r="A1309" s="38" t="str">
        <f aca="false">CONCATENATE(D1309,"-",E1309)</f>
        <v>CONCEICAO DA APARECIDA-MG</v>
      </c>
      <c r="B1309" s="38" t="n">
        <v>-21.09</v>
      </c>
      <c r="C1309" s="38" t="n">
        <v>-46.2</v>
      </c>
      <c r="D1309" s="38" t="s">
        <v>1336</v>
      </c>
      <c r="E1309" s="38" t="s">
        <v>77</v>
      </c>
    </row>
    <row r="1310" customFormat="false" ht="15" hidden="false" customHeight="false" outlineLevel="0" collapsed="false">
      <c r="A1310" s="38" t="str">
        <f aca="false">CONCATENATE(D1310,"-",E1310)</f>
        <v>CONCEICAO DA BARRA DE MINAS-MG</v>
      </c>
      <c r="B1310" s="39" t="n">
        <v>-21.12</v>
      </c>
      <c r="C1310" s="39" t="n">
        <v>-44.47</v>
      </c>
      <c r="D1310" s="39" t="s">
        <v>1337</v>
      </c>
      <c r="E1310" s="39" t="s">
        <v>77</v>
      </c>
    </row>
    <row r="1311" customFormat="false" ht="15" hidden="false" customHeight="false" outlineLevel="0" collapsed="false">
      <c r="A1311" s="38" t="str">
        <f aca="false">CONCATENATE(D1311,"-",E1311)</f>
        <v>CONCEICAO DA BARRA-ES</v>
      </c>
      <c r="B1311" s="38" t="n">
        <v>-18.59</v>
      </c>
      <c r="C1311" s="38" t="n">
        <v>-39.73</v>
      </c>
      <c r="D1311" s="38" t="s">
        <v>1338</v>
      </c>
      <c r="E1311" s="38" t="s">
        <v>126</v>
      </c>
    </row>
    <row r="1312" customFormat="false" ht="15" hidden="false" customHeight="false" outlineLevel="0" collapsed="false">
      <c r="A1312" s="38" t="str">
        <f aca="false">CONCATENATE(D1312,"-",E1312)</f>
        <v>CONCEICAO DA FEIRA-BA</v>
      </c>
      <c r="B1312" s="39" t="n">
        <v>-12.5</v>
      </c>
      <c r="C1312" s="39" t="n">
        <v>-38.99</v>
      </c>
      <c r="D1312" s="39" t="s">
        <v>1339</v>
      </c>
      <c r="E1312" s="39" t="s">
        <v>85</v>
      </c>
    </row>
    <row r="1313" customFormat="false" ht="15" hidden="false" customHeight="false" outlineLevel="0" collapsed="false">
      <c r="A1313" s="38" t="str">
        <f aca="false">CONCATENATE(D1313,"-",E1313)</f>
        <v>CONCEICAO DAS ALAGOAS-MG</v>
      </c>
      <c r="B1313" s="38" t="n">
        <v>-19.91</v>
      </c>
      <c r="C1313" s="38" t="n">
        <v>-48.38</v>
      </c>
      <c r="D1313" s="38" t="s">
        <v>1340</v>
      </c>
      <c r="E1313" s="38" t="s">
        <v>77</v>
      </c>
    </row>
    <row r="1314" customFormat="false" ht="15" hidden="false" customHeight="false" outlineLevel="0" collapsed="false">
      <c r="A1314" s="38" t="str">
        <f aca="false">CONCATENATE(D1314,"-",E1314)</f>
        <v>CONCEICAO DAS PEDRAS-MG</v>
      </c>
      <c r="B1314" s="39" t="n">
        <v>-22.16</v>
      </c>
      <c r="C1314" s="39" t="n">
        <v>-45.45</v>
      </c>
      <c r="D1314" s="39" t="s">
        <v>1341</v>
      </c>
      <c r="E1314" s="39" t="s">
        <v>77</v>
      </c>
    </row>
    <row r="1315" customFormat="false" ht="15" hidden="false" customHeight="false" outlineLevel="0" collapsed="false">
      <c r="A1315" s="38" t="str">
        <f aca="false">CONCATENATE(D1315,"-",E1315)</f>
        <v>CONCEICAO DE IPANEMA-MG</v>
      </c>
      <c r="B1315" s="38" t="n">
        <v>-19.92</v>
      </c>
      <c r="C1315" s="38" t="n">
        <v>-41.69</v>
      </c>
      <c r="D1315" s="38" t="s">
        <v>1342</v>
      </c>
      <c r="E1315" s="38" t="s">
        <v>77</v>
      </c>
    </row>
    <row r="1316" customFormat="false" ht="15" hidden="false" customHeight="false" outlineLevel="0" collapsed="false">
      <c r="A1316" s="38" t="str">
        <f aca="false">CONCATENATE(D1316,"-",E1316)</f>
        <v>CONCEICAO DE MACABU-RJ</v>
      </c>
      <c r="B1316" s="39" t="n">
        <v>-22.08</v>
      </c>
      <c r="C1316" s="39" t="n">
        <v>-41.86</v>
      </c>
      <c r="D1316" s="39" t="s">
        <v>1343</v>
      </c>
      <c r="E1316" s="39" t="s">
        <v>330</v>
      </c>
    </row>
    <row r="1317" customFormat="false" ht="15" hidden="false" customHeight="false" outlineLevel="0" collapsed="false">
      <c r="A1317" s="38" t="str">
        <f aca="false">CONCATENATE(D1317,"-",E1317)</f>
        <v>CONCEICAO DO ALMEIDA-BA</v>
      </c>
      <c r="B1317" s="38" t="n">
        <v>-12.8</v>
      </c>
      <c r="C1317" s="38" t="n">
        <v>-39.16</v>
      </c>
      <c r="D1317" s="38" t="s">
        <v>1344</v>
      </c>
      <c r="E1317" s="38" t="s">
        <v>85</v>
      </c>
    </row>
    <row r="1318" customFormat="false" ht="15" hidden="false" customHeight="false" outlineLevel="0" collapsed="false">
      <c r="A1318" s="38" t="str">
        <f aca="false">CONCATENATE(D1318,"-",E1318)</f>
        <v>CONCEICAO DO ARAGUAIA-PA</v>
      </c>
      <c r="B1318" s="39" t="n">
        <v>-8.25</v>
      </c>
      <c r="C1318" s="39" t="n">
        <v>-49.26</v>
      </c>
      <c r="D1318" s="39" t="s">
        <v>1345</v>
      </c>
      <c r="E1318" s="39" t="s">
        <v>81</v>
      </c>
    </row>
    <row r="1319" customFormat="false" ht="15" hidden="false" customHeight="false" outlineLevel="0" collapsed="false">
      <c r="A1319" s="38" t="str">
        <f aca="false">CONCATENATE(D1319,"-",E1319)</f>
        <v>CONCEICAO DO CANINDE-PI</v>
      </c>
      <c r="B1319" s="39" t="n">
        <v>-7.87</v>
      </c>
      <c r="C1319" s="39" t="n">
        <v>-41.59</v>
      </c>
      <c r="D1319" s="39" t="s">
        <v>1346</v>
      </c>
      <c r="E1319" s="39" t="s">
        <v>108</v>
      </c>
    </row>
    <row r="1320" customFormat="false" ht="15" hidden="false" customHeight="false" outlineLevel="0" collapsed="false">
      <c r="A1320" s="38" t="str">
        <f aca="false">CONCATENATE(D1320,"-",E1320)</f>
        <v>CONCEICAO DO CASTELO-ES</v>
      </c>
      <c r="B1320" s="39" t="n">
        <v>-20.36</v>
      </c>
      <c r="C1320" s="39" t="n">
        <v>-41.24</v>
      </c>
      <c r="D1320" s="39" t="s">
        <v>1347</v>
      </c>
      <c r="E1320" s="39" t="s">
        <v>126</v>
      </c>
    </row>
    <row r="1321" customFormat="false" ht="15" hidden="false" customHeight="false" outlineLevel="0" collapsed="false">
      <c r="A1321" s="38" t="str">
        <f aca="false">CONCATENATE(D1321,"-",E1321)</f>
        <v>CONCEICAO DO COITE-BA</v>
      </c>
      <c r="B1321" s="39" t="n">
        <v>-11.56</v>
      </c>
      <c r="C1321" s="39" t="n">
        <v>-39.28</v>
      </c>
      <c r="D1321" s="39" t="s">
        <v>1348</v>
      </c>
      <c r="E1321" s="39" t="s">
        <v>85</v>
      </c>
    </row>
    <row r="1322" customFormat="false" ht="15" hidden="false" customHeight="false" outlineLevel="0" collapsed="false">
      <c r="A1322" s="38" t="str">
        <f aca="false">CONCATENATE(D1322,"-",E1322)</f>
        <v>CONCEICAO DO JACUIPE-BA</v>
      </c>
      <c r="B1322" s="38" t="n">
        <v>-12.42</v>
      </c>
      <c r="C1322" s="38" t="n">
        <v>-38.72</v>
      </c>
      <c r="D1322" s="38" t="s">
        <v>1349</v>
      </c>
      <c r="E1322" s="38" t="s">
        <v>85</v>
      </c>
    </row>
    <row r="1323" customFormat="false" ht="15" hidden="false" customHeight="false" outlineLevel="0" collapsed="false">
      <c r="A1323" s="38" t="str">
        <f aca="false">CONCATENATE(D1323,"-",E1323)</f>
        <v>CONCEICAO DO LAGO-ACU-MA</v>
      </c>
      <c r="B1323" s="39" t="n">
        <v>-3.83</v>
      </c>
      <c r="C1323" s="39" t="n">
        <v>-44.89</v>
      </c>
      <c r="D1323" s="39" t="s">
        <v>1350</v>
      </c>
      <c r="E1323" s="39" t="s">
        <v>100</v>
      </c>
    </row>
    <row r="1324" customFormat="false" ht="15" hidden="false" customHeight="false" outlineLevel="0" collapsed="false">
      <c r="A1324" s="38" t="str">
        <f aca="false">CONCATENATE(D1324,"-",E1324)</f>
        <v>CONCEICAO DO MATO DENTRO-MG</v>
      </c>
      <c r="B1324" s="39" t="n">
        <v>-19.03</v>
      </c>
      <c r="C1324" s="39" t="n">
        <v>-43.42</v>
      </c>
      <c r="D1324" s="39" t="s">
        <v>1351</v>
      </c>
      <c r="E1324" s="39" t="s">
        <v>77</v>
      </c>
    </row>
    <row r="1325" customFormat="false" ht="15" hidden="false" customHeight="false" outlineLevel="0" collapsed="false">
      <c r="A1325" s="38" t="str">
        <f aca="false">CONCATENATE(D1325,"-",E1325)</f>
        <v>CONCEICAO DO PARA-MG</v>
      </c>
      <c r="B1325" s="38" t="n">
        <v>-19.75</v>
      </c>
      <c r="C1325" s="38" t="n">
        <v>-44.89</v>
      </c>
      <c r="D1325" s="38" t="s">
        <v>1352</v>
      </c>
      <c r="E1325" s="38" t="s">
        <v>77</v>
      </c>
    </row>
    <row r="1326" customFormat="false" ht="15" hidden="false" customHeight="false" outlineLevel="0" collapsed="false">
      <c r="A1326" s="38" t="str">
        <f aca="false">CONCATENATE(D1326,"-",E1326)</f>
        <v>CONCEICAO DO RIO VERDE-MG</v>
      </c>
      <c r="B1326" s="39" t="n">
        <v>-21.88</v>
      </c>
      <c r="C1326" s="39" t="n">
        <v>-45.08</v>
      </c>
      <c r="D1326" s="39" t="s">
        <v>1353</v>
      </c>
      <c r="E1326" s="39" t="s">
        <v>77</v>
      </c>
    </row>
    <row r="1327" customFormat="false" ht="15" hidden="false" customHeight="false" outlineLevel="0" collapsed="false">
      <c r="A1327" s="38" t="str">
        <f aca="false">CONCATENATE(D1327,"-",E1327)</f>
        <v>CONCEICAO DO TOCANTINS-TO</v>
      </c>
      <c r="B1327" s="38" t="n">
        <v>-12.21</v>
      </c>
      <c r="C1327" s="38" t="n">
        <v>-47.29</v>
      </c>
      <c r="D1327" s="38" t="s">
        <v>1354</v>
      </c>
      <c r="E1327" s="38" t="s">
        <v>97</v>
      </c>
    </row>
    <row r="1328" customFormat="false" ht="15" hidden="false" customHeight="false" outlineLevel="0" collapsed="false">
      <c r="A1328" s="38" t="str">
        <f aca="false">CONCATENATE(D1328,"-",E1328)</f>
        <v>CONCEICAO DOS OUROS-MG</v>
      </c>
      <c r="B1328" s="38" t="n">
        <v>-22.41</v>
      </c>
      <c r="C1328" s="38" t="n">
        <v>-45.79</v>
      </c>
      <c r="D1328" s="38" t="s">
        <v>1355</v>
      </c>
      <c r="E1328" s="38" t="s">
        <v>77</v>
      </c>
    </row>
    <row r="1329" customFormat="false" ht="15" hidden="false" customHeight="false" outlineLevel="0" collapsed="false">
      <c r="A1329" s="38" t="str">
        <f aca="false">CONCATENATE(D1329,"-",E1329)</f>
        <v>CONCEICAO-PB</v>
      </c>
      <c r="B1329" s="39" t="n">
        <v>-7.56</v>
      </c>
      <c r="C1329" s="39" t="n">
        <v>-38.5</v>
      </c>
      <c r="D1329" s="39" t="s">
        <v>1356</v>
      </c>
      <c r="E1329" s="39" t="s">
        <v>138</v>
      </c>
    </row>
    <row r="1330" customFormat="false" ht="15" hidden="false" customHeight="false" outlineLevel="0" collapsed="false">
      <c r="A1330" s="38" t="str">
        <f aca="false">CONCATENATE(D1330,"-",E1330)</f>
        <v>CONCHAL-SP</v>
      </c>
      <c r="B1330" s="38" t="n">
        <v>-22.33</v>
      </c>
      <c r="C1330" s="38" t="n">
        <v>-47.17</v>
      </c>
      <c r="D1330" s="38" t="s">
        <v>1357</v>
      </c>
      <c r="E1330" s="38" t="s">
        <v>118</v>
      </c>
    </row>
    <row r="1331" customFormat="false" ht="15" hidden="false" customHeight="false" outlineLevel="0" collapsed="false">
      <c r="A1331" s="38" t="str">
        <f aca="false">CONCATENATE(D1331,"-",E1331)</f>
        <v>CONCHAS-SP</v>
      </c>
      <c r="B1331" s="39" t="n">
        <v>-23.01</v>
      </c>
      <c r="C1331" s="39" t="n">
        <v>-48.01</v>
      </c>
      <c r="D1331" s="39" t="s">
        <v>1358</v>
      </c>
      <c r="E1331" s="39" t="s">
        <v>118</v>
      </c>
    </row>
    <row r="1332" customFormat="false" ht="15" hidden="false" customHeight="false" outlineLevel="0" collapsed="false">
      <c r="A1332" s="38" t="str">
        <f aca="false">CONCATENATE(D1332,"-",E1332)</f>
        <v>CONCORDIA DO PARA-PA</v>
      </c>
      <c r="B1332" s="38" t="n">
        <v>-1.99</v>
      </c>
      <c r="C1332" s="38" t="n">
        <v>-47.94</v>
      </c>
      <c r="D1332" s="38" t="s">
        <v>1359</v>
      </c>
      <c r="E1332" s="38" t="s">
        <v>81</v>
      </c>
    </row>
    <row r="1333" customFormat="false" ht="15" hidden="false" customHeight="false" outlineLevel="0" collapsed="false">
      <c r="A1333" s="38" t="str">
        <f aca="false">CONCATENATE(D1333,"-",E1333)</f>
        <v>CONCORDIA-SC</v>
      </c>
      <c r="B1333" s="39" t="n">
        <v>-27.23</v>
      </c>
      <c r="C1333" s="39" t="n">
        <v>-52.02</v>
      </c>
      <c r="D1333" s="39" t="s">
        <v>1360</v>
      </c>
      <c r="E1333" s="39" t="s">
        <v>90</v>
      </c>
    </row>
    <row r="1334" customFormat="false" ht="15" hidden="false" customHeight="false" outlineLevel="0" collapsed="false">
      <c r="A1334" s="38" t="str">
        <f aca="false">CONCATENATE(D1334,"-",E1334)</f>
        <v>CONDADO-PB</v>
      </c>
      <c r="B1334" s="38" t="n">
        <v>-6.91</v>
      </c>
      <c r="C1334" s="38" t="n">
        <v>-37.6</v>
      </c>
      <c r="D1334" s="38" t="s">
        <v>1361</v>
      </c>
      <c r="E1334" s="38" t="s">
        <v>138</v>
      </c>
    </row>
    <row r="1335" customFormat="false" ht="15" hidden="false" customHeight="false" outlineLevel="0" collapsed="false">
      <c r="A1335" s="38" t="str">
        <f aca="false">CONCATENATE(D1335,"-",E1335)</f>
        <v>CONDADO-PE</v>
      </c>
      <c r="B1335" s="39" t="n">
        <v>-7.58</v>
      </c>
      <c r="C1335" s="39" t="n">
        <v>-35.1</v>
      </c>
      <c r="D1335" s="39" t="s">
        <v>1361</v>
      </c>
      <c r="E1335" s="39" t="s">
        <v>95</v>
      </c>
    </row>
    <row r="1336" customFormat="false" ht="15" hidden="false" customHeight="false" outlineLevel="0" collapsed="false">
      <c r="A1336" s="38" t="str">
        <f aca="false">CONCATENATE(D1336,"-",E1336)</f>
        <v>CONDE-BA</v>
      </c>
      <c r="B1336" s="39" t="n">
        <v>-11.81</v>
      </c>
      <c r="C1336" s="39" t="n">
        <v>-37.61</v>
      </c>
      <c r="D1336" s="39" t="s">
        <v>1362</v>
      </c>
      <c r="E1336" s="39" t="s">
        <v>85</v>
      </c>
    </row>
    <row r="1337" customFormat="false" ht="15" hidden="false" customHeight="false" outlineLevel="0" collapsed="false">
      <c r="A1337" s="38" t="str">
        <f aca="false">CONCATENATE(D1337,"-",E1337)</f>
        <v>CONDE-PB</v>
      </c>
      <c r="B1337" s="39" t="n">
        <v>-7.26</v>
      </c>
      <c r="C1337" s="39" t="n">
        <v>-34.9</v>
      </c>
      <c r="D1337" s="39" t="s">
        <v>1362</v>
      </c>
      <c r="E1337" s="39" t="s">
        <v>138</v>
      </c>
    </row>
    <row r="1338" customFormat="false" ht="15" hidden="false" customHeight="false" outlineLevel="0" collapsed="false">
      <c r="A1338" s="38" t="str">
        <f aca="false">CONCATENATE(D1338,"-",E1338)</f>
        <v>CONDEUBA-BA</v>
      </c>
      <c r="B1338" s="38" t="n">
        <v>-14.89</v>
      </c>
      <c r="C1338" s="38" t="n">
        <v>-41.96</v>
      </c>
      <c r="D1338" s="38" t="s">
        <v>1363</v>
      </c>
      <c r="E1338" s="38" t="s">
        <v>85</v>
      </c>
    </row>
    <row r="1339" customFormat="false" ht="15" hidden="false" customHeight="false" outlineLevel="0" collapsed="false">
      <c r="A1339" s="38" t="str">
        <f aca="false">CONCATENATE(D1339,"-",E1339)</f>
        <v>CONDOR-RS</v>
      </c>
      <c r="B1339" s="39" t="n">
        <v>-28.2</v>
      </c>
      <c r="C1339" s="39" t="n">
        <v>-53.48</v>
      </c>
      <c r="D1339" s="39" t="s">
        <v>1364</v>
      </c>
      <c r="E1339" s="39" t="s">
        <v>151</v>
      </c>
    </row>
    <row r="1340" customFormat="false" ht="15" hidden="false" customHeight="false" outlineLevel="0" collapsed="false">
      <c r="A1340" s="38" t="str">
        <f aca="false">CONCATENATE(D1340,"-",E1340)</f>
        <v>CONEGO MARINHO-MG</v>
      </c>
      <c r="B1340" s="39" t="n">
        <v>-15.29</v>
      </c>
      <c r="C1340" s="39" t="n">
        <v>-44.41</v>
      </c>
      <c r="D1340" s="39" t="s">
        <v>1365</v>
      </c>
      <c r="E1340" s="39" t="s">
        <v>77</v>
      </c>
    </row>
    <row r="1341" customFormat="false" ht="15" hidden="false" customHeight="false" outlineLevel="0" collapsed="false">
      <c r="A1341" s="38" t="str">
        <f aca="false">CONCATENATE(D1341,"-",E1341)</f>
        <v>CONFINS-MG</v>
      </c>
      <c r="B1341" s="38" t="n">
        <v>-19.63</v>
      </c>
      <c r="C1341" s="38" t="n">
        <v>-43.98</v>
      </c>
      <c r="D1341" s="38" t="s">
        <v>1366</v>
      </c>
      <c r="E1341" s="38" t="s">
        <v>77</v>
      </c>
    </row>
    <row r="1342" customFormat="false" ht="15" hidden="false" customHeight="false" outlineLevel="0" collapsed="false">
      <c r="A1342" s="38" t="str">
        <f aca="false">CONCATENATE(D1342,"-",E1342)</f>
        <v>CONFRESA-MT</v>
      </c>
      <c r="B1342" s="39" t="n">
        <v>-10.64</v>
      </c>
      <c r="C1342" s="39" t="n">
        <v>-51.56</v>
      </c>
      <c r="D1342" s="39" t="s">
        <v>1367</v>
      </c>
      <c r="E1342" s="39" t="s">
        <v>111</v>
      </c>
    </row>
    <row r="1343" customFormat="false" ht="15" hidden="false" customHeight="false" outlineLevel="0" collapsed="false">
      <c r="A1343" s="38" t="str">
        <f aca="false">CONCATENATE(D1343,"-",E1343)</f>
        <v>CONGONHAL-MG</v>
      </c>
      <c r="B1343" s="39" t="n">
        <v>-22.15</v>
      </c>
      <c r="C1343" s="39" t="n">
        <v>-46.03</v>
      </c>
      <c r="D1343" s="39" t="s">
        <v>1368</v>
      </c>
      <c r="E1343" s="39" t="s">
        <v>77</v>
      </c>
    </row>
    <row r="1344" customFormat="false" ht="15" hidden="false" customHeight="false" outlineLevel="0" collapsed="false">
      <c r="A1344" s="38" t="str">
        <f aca="false">CONCATENATE(D1344,"-",E1344)</f>
        <v>CONGONHAS DO NORTE-MG</v>
      </c>
      <c r="B1344" s="39" t="n">
        <v>-18.8</v>
      </c>
      <c r="C1344" s="39" t="n">
        <v>-43.68</v>
      </c>
      <c r="D1344" s="39" t="s">
        <v>1369</v>
      </c>
      <c r="E1344" s="39" t="s">
        <v>77</v>
      </c>
    </row>
    <row r="1345" customFormat="false" ht="15" hidden="false" customHeight="false" outlineLevel="0" collapsed="false">
      <c r="A1345" s="38" t="str">
        <f aca="false">CONCATENATE(D1345,"-",E1345)</f>
        <v>CONGONHAS-MG</v>
      </c>
      <c r="B1345" s="38" t="n">
        <v>-20.5</v>
      </c>
      <c r="C1345" s="38" t="n">
        <v>-43.85</v>
      </c>
      <c r="D1345" s="38" t="s">
        <v>1370</v>
      </c>
      <c r="E1345" s="38" t="s">
        <v>77</v>
      </c>
    </row>
    <row r="1346" customFormat="false" ht="15" hidden="false" customHeight="false" outlineLevel="0" collapsed="false">
      <c r="A1346" s="38" t="str">
        <f aca="false">CONCATENATE(D1346,"-",E1346)</f>
        <v>CONGONHINHAS-PR</v>
      </c>
      <c r="B1346" s="39" t="n">
        <v>-23.55</v>
      </c>
      <c r="C1346" s="39" t="n">
        <v>-50.55</v>
      </c>
      <c r="D1346" s="39" t="s">
        <v>1371</v>
      </c>
      <c r="E1346" s="39" t="s">
        <v>88</v>
      </c>
    </row>
    <row r="1347" customFormat="false" ht="15" hidden="false" customHeight="false" outlineLevel="0" collapsed="false">
      <c r="A1347" s="38" t="str">
        <f aca="false">CONCATENATE(D1347,"-",E1347)</f>
        <v>CONGO-PB</v>
      </c>
      <c r="B1347" s="38" t="n">
        <v>-7.79</v>
      </c>
      <c r="C1347" s="38" t="n">
        <v>-36.66</v>
      </c>
      <c r="D1347" s="38" t="s">
        <v>1372</v>
      </c>
      <c r="E1347" s="38" t="s">
        <v>138</v>
      </c>
    </row>
    <row r="1348" customFormat="false" ht="15" hidden="false" customHeight="false" outlineLevel="0" collapsed="false">
      <c r="A1348" s="38" t="str">
        <f aca="false">CONCATENATE(D1348,"-",E1348)</f>
        <v>CONQUISTA-MG</v>
      </c>
      <c r="B1348" s="38" t="n">
        <v>-19.93</v>
      </c>
      <c r="C1348" s="38" t="n">
        <v>-47.54</v>
      </c>
      <c r="D1348" s="38" t="s">
        <v>1373</v>
      </c>
      <c r="E1348" s="38" t="s">
        <v>77</v>
      </c>
    </row>
    <row r="1349" customFormat="false" ht="15" hidden="false" customHeight="false" outlineLevel="0" collapsed="false">
      <c r="A1349" s="38" t="str">
        <f aca="false">CONCATENATE(D1349,"-",E1349)</f>
        <v>CONSELHEIRO LAFAIETE-MG</v>
      </c>
      <c r="B1349" s="39" t="n">
        <v>-20.66</v>
      </c>
      <c r="C1349" s="39" t="n">
        <v>-43.78</v>
      </c>
      <c r="D1349" s="39" t="s">
        <v>1374</v>
      </c>
      <c r="E1349" s="39" t="s">
        <v>77</v>
      </c>
    </row>
    <row r="1350" customFormat="false" ht="15" hidden="false" customHeight="false" outlineLevel="0" collapsed="false">
      <c r="A1350" s="38" t="str">
        <f aca="false">CONCATENATE(D1350,"-",E1350)</f>
        <v>CONSELHEIRO MAIRINCK-PR</v>
      </c>
      <c r="B1350" s="38" t="n">
        <v>-23.63</v>
      </c>
      <c r="C1350" s="38" t="n">
        <v>-50.16</v>
      </c>
      <c r="D1350" s="38" t="s">
        <v>1375</v>
      </c>
      <c r="E1350" s="38" t="s">
        <v>88</v>
      </c>
    </row>
    <row r="1351" customFormat="false" ht="15" hidden="false" customHeight="false" outlineLevel="0" collapsed="false">
      <c r="A1351" s="38" t="str">
        <f aca="false">CONCATENATE(D1351,"-",E1351)</f>
        <v>CONSELHEIRO PENA-MG</v>
      </c>
      <c r="B1351" s="38" t="n">
        <v>-19.17</v>
      </c>
      <c r="C1351" s="38" t="n">
        <v>-41.47</v>
      </c>
      <c r="D1351" s="38" t="s">
        <v>1376</v>
      </c>
      <c r="E1351" s="38" t="s">
        <v>77</v>
      </c>
    </row>
    <row r="1352" customFormat="false" ht="15" hidden="false" customHeight="false" outlineLevel="0" collapsed="false">
      <c r="A1352" s="38" t="str">
        <f aca="false">CONCATENATE(D1352,"-",E1352)</f>
        <v>CONSOLACAO-MG</v>
      </c>
      <c r="B1352" s="39" t="n">
        <v>-22.55</v>
      </c>
      <c r="C1352" s="39" t="n">
        <v>-45.92</v>
      </c>
      <c r="D1352" s="39" t="s">
        <v>1377</v>
      </c>
      <c r="E1352" s="39" t="s">
        <v>77</v>
      </c>
    </row>
    <row r="1353" customFormat="false" ht="15" hidden="false" customHeight="false" outlineLevel="0" collapsed="false">
      <c r="A1353" s="38" t="str">
        <f aca="false">CONCATENATE(D1353,"-",E1353)</f>
        <v>CONSTANTINA-RS</v>
      </c>
      <c r="B1353" s="38" t="n">
        <v>-27.73</v>
      </c>
      <c r="C1353" s="38" t="n">
        <v>-52.99</v>
      </c>
      <c r="D1353" s="38" t="s">
        <v>1378</v>
      </c>
      <c r="E1353" s="38" t="s">
        <v>151</v>
      </c>
    </row>
    <row r="1354" customFormat="false" ht="15" hidden="false" customHeight="false" outlineLevel="0" collapsed="false">
      <c r="A1354" s="38" t="str">
        <f aca="false">CONCATENATE(D1354,"-",E1354)</f>
        <v>CONTAGEM-MG</v>
      </c>
      <c r="B1354" s="38" t="n">
        <v>-19.93</v>
      </c>
      <c r="C1354" s="38" t="n">
        <v>-44.05</v>
      </c>
      <c r="D1354" s="38" t="s">
        <v>1379</v>
      </c>
      <c r="E1354" s="38" t="s">
        <v>77</v>
      </c>
    </row>
    <row r="1355" customFormat="false" ht="15" hidden="false" customHeight="false" outlineLevel="0" collapsed="false">
      <c r="A1355" s="38" t="str">
        <f aca="false">CONCATENATE(D1355,"-",E1355)</f>
        <v>CONTENDA-PR</v>
      </c>
      <c r="B1355" s="39" t="n">
        <v>-25.67</v>
      </c>
      <c r="C1355" s="39" t="n">
        <v>-49.53</v>
      </c>
      <c r="D1355" s="39" t="s">
        <v>1380</v>
      </c>
      <c r="E1355" s="39" t="s">
        <v>88</v>
      </c>
    </row>
    <row r="1356" customFormat="false" ht="15" hidden="false" customHeight="false" outlineLevel="0" collapsed="false">
      <c r="A1356" s="38" t="str">
        <f aca="false">CONCATENATE(D1356,"-",E1356)</f>
        <v>CONTENDAS DO SINCORA-BA</v>
      </c>
      <c r="B1356" s="39" t="n">
        <v>-13.76</v>
      </c>
      <c r="C1356" s="39" t="n">
        <v>-41.04</v>
      </c>
      <c r="D1356" s="39" t="s">
        <v>1381</v>
      </c>
      <c r="E1356" s="39" t="s">
        <v>85</v>
      </c>
    </row>
    <row r="1357" customFormat="false" ht="15" hidden="false" customHeight="false" outlineLevel="0" collapsed="false">
      <c r="A1357" s="38" t="str">
        <f aca="false">CONCATENATE(D1357,"-",E1357)</f>
        <v>COQUEIRAL-MG</v>
      </c>
      <c r="B1357" s="39" t="n">
        <v>-21.18</v>
      </c>
      <c r="C1357" s="39" t="n">
        <v>-45.44</v>
      </c>
      <c r="D1357" s="39" t="s">
        <v>1382</v>
      </c>
      <c r="E1357" s="39" t="s">
        <v>77</v>
      </c>
    </row>
    <row r="1358" customFormat="false" ht="15" hidden="false" customHeight="false" outlineLevel="0" collapsed="false">
      <c r="A1358" s="38" t="str">
        <f aca="false">CONCATENATE(D1358,"-",E1358)</f>
        <v>COQUEIRO SECO-AL</v>
      </c>
      <c r="B1358" s="38" t="n">
        <v>-9.63</v>
      </c>
      <c r="C1358" s="38" t="n">
        <v>-35.8</v>
      </c>
      <c r="D1358" s="38" t="s">
        <v>1383</v>
      </c>
      <c r="E1358" s="38" t="s">
        <v>137</v>
      </c>
    </row>
    <row r="1359" customFormat="false" ht="15" hidden="false" customHeight="false" outlineLevel="0" collapsed="false">
      <c r="A1359" s="38" t="str">
        <f aca="false">CONCATENATE(D1359,"-",E1359)</f>
        <v>COQUEIROS DO SUL-RS</v>
      </c>
      <c r="B1359" s="39" t="n">
        <v>-28.11</v>
      </c>
      <c r="C1359" s="39" t="n">
        <v>-52.78</v>
      </c>
      <c r="D1359" s="39" t="s">
        <v>1384</v>
      </c>
      <c r="E1359" s="39" t="s">
        <v>151</v>
      </c>
    </row>
    <row r="1360" customFormat="false" ht="15" hidden="false" customHeight="false" outlineLevel="0" collapsed="false">
      <c r="A1360" s="38" t="str">
        <f aca="false">CONCATENATE(D1360,"-",E1360)</f>
        <v>CORACAO DE JESUS-MG</v>
      </c>
      <c r="B1360" s="38" t="n">
        <v>-16.68</v>
      </c>
      <c r="C1360" s="38" t="n">
        <v>-44.36</v>
      </c>
      <c r="D1360" s="38" t="s">
        <v>1385</v>
      </c>
      <c r="E1360" s="38" t="s">
        <v>77</v>
      </c>
    </row>
    <row r="1361" customFormat="false" ht="15" hidden="false" customHeight="false" outlineLevel="0" collapsed="false">
      <c r="A1361" s="38" t="str">
        <f aca="false">CONCATENATE(D1361,"-",E1361)</f>
        <v>CORACAO DE MARIA-BA</v>
      </c>
      <c r="B1361" s="38" t="n">
        <v>-12.23</v>
      </c>
      <c r="C1361" s="38" t="n">
        <v>-38.75</v>
      </c>
      <c r="D1361" s="38" t="s">
        <v>1386</v>
      </c>
      <c r="E1361" s="38" t="s">
        <v>85</v>
      </c>
    </row>
    <row r="1362" customFormat="false" ht="15" hidden="false" customHeight="false" outlineLevel="0" collapsed="false">
      <c r="A1362" s="38" t="str">
        <f aca="false">CONCATENATE(D1362,"-",E1362)</f>
        <v>CORBELIA-PR</v>
      </c>
      <c r="B1362" s="38" t="n">
        <v>-24.79</v>
      </c>
      <c r="C1362" s="38" t="n">
        <v>-53.3</v>
      </c>
      <c r="D1362" s="38" t="s">
        <v>1387</v>
      </c>
      <c r="E1362" s="38" t="s">
        <v>88</v>
      </c>
    </row>
    <row r="1363" customFormat="false" ht="15" hidden="false" customHeight="false" outlineLevel="0" collapsed="false">
      <c r="A1363" s="38" t="str">
        <f aca="false">CONCATENATE(D1363,"-",E1363)</f>
        <v>CORDEIROPOLIS-SP</v>
      </c>
      <c r="B1363" s="38" t="n">
        <v>-22.48</v>
      </c>
      <c r="C1363" s="38" t="n">
        <v>-47.45</v>
      </c>
      <c r="D1363" s="38" t="s">
        <v>1388</v>
      </c>
      <c r="E1363" s="38" t="s">
        <v>118</v>
      </c>
    </row>
    <row r="1364" customFormat="false" ht="15" hidden="false" customHeight="false" outlineLevel="0" collapsed="false">
      <c r="A1364" s="38" t="str">
        <f aca="false">CONCATENATE(D1364,"-",E1364)</f>
        <v>CORDEIRO-RJ</v>
      </c>
      <c r="B1364" s="38" t="n">
        <v>-22.02</v>
      </c>
      <c r="C1364" s="38" t="n">
        <v>-42.36</v>
      </c>
      <c r="D1364" s="38" t="s">
        <v>1389</v>
      </c>
      <c r="E1364" s="38" t="s">
        <v>330</v>
      </c>
    </row>
    <row r="1365" customFormat="false" ht="15" hidden="false" customHeight="false" outlineLevel="0" collapsed="false">
      <c r="A1365" s="38" t="str">
        <f aca="false">CONCATENATE(D1365,"-",E1365)</f>
        <v>CORDEIROS-BA</v>
      </c>
      <c r="B1365" s="39" t="n">
        <v>-15.03</v>
      </c>
      <c r="C1365" s="39" t="n">
        <v>-41.93</v>
      </c>
      <c r="D1365" s="39" t="s">
        <v>1390</v>
      </c>
      <c r="E1365" s="39" t="s">
        <v>85</v>
      </c>
    </row>
    <row r="1366" customFormat="false" ht="15" hidden="false" customHeight="false" outlineLevel="0" collapsed="false">
      <c r="A1366" s="38" t="str">
        <f aca="false">CONCATENATE(D1366,"-",E1366)</f>
        <v>CORDILHEIRA ALTA-SC</v>
      </c>
      <c r="B1366" s="38" t="n">
        <v>-26.98</v>
      </c>
      <c r="C1366" s="38" t="n">
        <v>-52.6</v>
      </c>
      <c r="D1366" s="38" t="s">
        <v>1391</v>
      </c>
      <c r="E1366" s="38" t="s">
        <v>90</v>
      </c>
    </row>
    <row r="1367" customFormat="false" ht="15" hidden="false" customHeight="false" outlineLevel="0" collapsed="false">
      <c r="A1367" s="38" t="str">
        <f aca="false">CONCATENATE(D1367,"-",E1367)</f>
        <v>CORDISBURGO-MG</v>
      </c>
      <c r="B1367" s="39" t="n">
        <v>-19.12</v>
      </c>
      <c r="C1367" s="39" t="n">
        <v>-44.32</v>
      </c>
      <c r="D1367" s="39" t="s">
        <v>1392</v>
      </c>
      <c r="E1367" s="39" t="s">
        <v>77</v>
      </c>
    </row>
    <row r="1368" customFormat="false" ht="15" hidden="false" customHeight="false" outlineLevel="0" collapsed="false">
      <c r="A1368" s="38" t="str">
        <f aca="false">CONCATENATE(D1368,"-",E1368)</f>
        <v>CORDISLANDIA-MG</v>
      </c>
      <c r="B1368" s="38" t="n">
        <v>-21.79</v>
      </c>
      <c r="C1368" s="38" t="n">
        <v>-45.7</v>
      </c>
      <c r="D1368" s="38" t="s">
        <v>1393</v>
      </c>
      <c r="E1368" s="38" t="s">
        <v>77</v>
      </c>
    </row>
    <row r="1369" customFormat="false" ht="15" hidden="false" customHeight="false" outlineLevel="0" collapsed="false">
      <c r="A1369" s="38" t="str">
        <f aca="false">CONCATENATE(D1369,"-",E1369)</f>
        <v>COREAU-CE</v>
      </c>
      <c r="B1369" s="38" t="n">
        <v>-3.53</v>
      </c>
      <c r="C1369" s="38" t="n">
        <v>-40.65</v>
      </c>
      <c r="D1369" s="38" t="s">
        <v>1394</v>
      </c>
      <c r="E1369" s="38" t="s">
        <v>83</v>
      </c>
    </row>
    <row r="1370" customFormat="false" ht="15" hidden="false" customHeight="false" outlineLevel="0" collapsed="false">
      <c r="A1370" s="38" t="str">
        <f aca="false">CONCATENATE(D1370,"-",E1370)</f>
        <v>COREMAS-PB</v>
      </c>
      <c r="B1370" s="39" t="n">
        <v>-7.01</v>
      </c>
      <c r="C1370" s="39" t="n">
        <v>-37.94</v>
      </c>
      <c r="D1370" s="39" t="s">
        <v>1395</v>
      </c>
      <c r="E1370" s="39" t="s">
        <v>138</v>
      </c>
    </row>
    <row r="1371" customFormat="false" ht="15" hidden="false" customHeight="false" outlineLevel="0" collapsed="false">
      <c r="A1371" s="38" t="str">
        <f aca="false">CONCATENATE(D1371,"-",E1371)</f>
        <v>CORGUINHO-MS</v>
      </c>
      <c r="B1371" s="39" t="n">
        <v>-19.83</v>
      </c>
      <c r="C1371" s="39" t="n">
        <v>-54.82</v>
      </c>
      <c r="D1371" s="39" t="s">
        <v>1396</v>
      </c>
      <c r="E1371" s="39" t="s">
        <v>140</v>
      </c>
    </row>
    <row r="1372" customFormat="false" ht="15" hidden="false" customHeight="false" outlineLevel="0" collapsed="false">
      <c r="A1372" s="38" t="str">
        <f aca="false">CONCATENATE(D1372,"-",E1372)</f>
        <v>CORIBE-BA</v>
      </c>
      <c r="B1372" s="38" t="n">
        <v>-13.82</v>
      </c>
      <c r="C1372" s="38" t="n">
        <v>-44.45</v>
      </c>
      <c r="D1372" s="38" t="s">
        <v>1397</v>
      </c>
      <c r="E1372" s="38" t="s">
        <v>85</v>
      </c>
    </row>
    <row r="1373" customFormat="false" ht="15" hidden="false" customHeight="false" outlineLevel="0" collapsed="false">
      <c r="A1373" s="38" t="str">
        <f aca="false">CONCATENATE(D1373,"-",E1373)</f>
        <v>CORINTO-MG</v>
      </c>
      <c r="B1373" s="39" t="n">
        <v>-18.38</v>
      </c>
      <c r="C1373" s="39" t="n">
        <v>-44.45</v>
      </c>
      <c r="D1373" s="39" t="s">
        <v>1398</v>
      </c>
      <c r="E1373" s="39" t="s">
        <v>77</v>
      </c>
    </row>
    <row r="1374" customFormat="false" ht="15" hidden="false" customHeight="false" outlineLevel="0" collapsed="false">
      <c r="A1374" s="38" t="str">
        <f aca="false">CONCATENATE(D1374,"-",E1374)</f>
        <v>CORNELIO PROCOPIO-PR</v>
      </c>
      <c r="B1374" s="39" t="n">
        <v>-23.18</v>
      </c>
      <c r="C1374" s="39" t="n">
        <v>-50.64</v>
      </c>
      <c r="D1374" s="39" t="s">
        <v>1399</v>
      </c>
      <c r="E1374" s="39" t="s">
        <v>88</v>
      </c>
    </row>
    <row r="1375" customFormat="false" ht="15" hidden="false" customHeight="false" outlineLevel="0" collapsed="false">
      <c r="A1375" s="38" t="str">
        <f aca="false">CONCATENATE(D1375,"-",E1375)</f>
        <v>COROACI-MG</v>
      </c>
      <c r="B1375" s="38" t="n">
        <v>-18.62</v>
      </c>
      <c r="C1375" s="38" t="n">
        <v>-42.28</v>
      </c>
      <c r="D1375" s="38" t="s">
        <v>1400</v>
      </c>
      <c r="E1375" s="38" t="s">
        <v>77</v>
      </c>
    </row>
    <row r="1376" customFormat="false" ht="15" hidden="false" customHeight="false" outlineLevel="0" collapsed="false">
      <c r="A1376" s="38" t="str">
        <f aca="false">CONCATENATE(D1376,"-",E1376)</f>
        <v>COROADOS-SP</v>
      </c>
      <c r="B1376" s="39" t="n">
        <v>-21.35</v>
      </c>
      <c r="C1376" s="39" t="n">
        <v>-50.28</v>
      </c>
      <c r="D1376" s="39" t="s">
        <v>1401</v>
      </c>
      <c r="E1376" s="39" t="s">
        <v>118</v>
      </c>
    </row>
    <row r="1377" customFormat="false" ht="15" hidden="false" customHeight="false" outlineLevel="0" collapsed="false">
      <c r="A1377" s="38" t="str">
        <f aca="false">CONCATENATE(D1377,"-",E1377)</f>
        <v>COROATA-MA</v>
      </c>
      <c r="B1377" s="38" t="n">
        <v>-4.13</v>
      </c>
      <c r="C1377" s="38" t="n">
        <v>-44.12</v>
      </c>
      <c r="D1377" s="38" t="s">
        <v>1402</v>
      </c>
      <c r="E1377" s="38" t="s">
        <v>100</v>
      </c>
    </row>
    <row r="1378" customFormat="false" ht="15" hidden="false" customHeight="false" outlineLevel="0" collapsed="false">
      <c r="A1378" s="38" t="str">
        <f aca="false">CONCATENATE(D1378,"-",E1378)</f>
        <v>COROMANDEL-MG</v>
      </c>
      <c r="B1378" s="39" t="n">
        <v>-18.47</v>
      </c>
      <c r="C1378" s="39" t="n">
        <v>-47.2</v>
      </c>
      <c r="D1378" s="39" t="s">
        <v>1403</v>
      </c>
      <c r="E1378" s="39" t="s">
        <v>77</v>
      </c>
    </row>
    <row r="1379" customFormat="false" ht="15" hidden="false" customHeight="false" outlineLevel="0" collapsed="false">
      <c r="A1379" s="38" t="str">
        <f aca="false">CONCATENATE(D1379,"-",E1379)</f>
        <v>CORONEL BARROS-RS</v>
      </c>
      <c r="B1379" s="38" t="n">
        <v>-28.38</v>
      </c>
      <c r="C1379" s="38" t="n">
        <v>-54.06</v>
      </c>
      <c r="D1379" s="38" t="s">
        <v>1404</v>
      </c>
      <c r="E1379" s="38" t="s">
        <v>151</v>
      </c>
    </row>
    <row r="1380" customFormat="false" ht="15" hidden="false" customHeight="false" outlineLevel="0" collapsed="false">
      <c r="A1380" s="38" t="str">
        <f aca="false">CONCATENATE(D1380,"-",E1380)</f>
        <v>CORONEL BICACO-RS</v>
      </c>
      <c r="B1380" s="39" t="n">
        <v>-27.71</v>
      </c>
      <c r="C1380" s="39" t="n">
        <v>-53.7</v>
      </c>
      <c r="D1380" s="39" t="s">
        <v>1405</v>
      </c>
      <c r="E1380" s="39" t="s">
        <v>151</v>
      </c>
    </row>
    <row r="1381" customFormat="false" ht="15" hidden="false" customHeight="false" outlineLevel="0" collapsed="false">
      <c r="A1381" s="38" t="str">
        <f aca="false">CONCATENATE(D1381,"-",E1381)</f>
        <v>CORONEL DOMINGOS SOARES-PR</v>
      </c>
      <c r="B1381" s="38" t="n">
        <v>-26.22</v>
      </c>
      <c r="C1381" s="38" t="n">
        <v>-52.03</v>
      </c>
      <c r="D1381" s="38" t="s">
        <v>1406</v>
      </c>
      <c r="E1381" s="38" t="s">
        <v>88</v>
      </c>
    </row>
    <row r="1382" customFormat="false" ht="15" hidden="false" customHeight="false" outlineLevel="0" collapsed="false">
      <c r="A1382" s="38" t="str">
        <f aca="false">CONCATENATE(D1382,"-",E1382)</f>
        <v>CORONEL EZEQUIEL-RN</v>
      </c>
      <c r="B1382" s="39" t="n">
        <v>-6.38</v>
      </c>
      <c r="C1382" s="39" t="n">
        <v>-36.21</v>
      </c>
      <c r="D1382" s="39" t="s">
        <v>1407</v>
      </c>
      <c r="E1382" s="39" t="s">
        <v>106</v>
      </c>
    </row>
    <row r="1383" customFormat="false" ht="15" hidden="false" customHeight="false" outlineLevel="0" collapsed="false">
      <c r="A1383" s="38" t="str">
        <f aca="false">CONCATENATE(D1383,"-",E1383)</f>
        <v>CORONEL FABRICIANO-MG</v>
      </c>
      <c r="B1383" s="38" t="n">
        <v>-19.51</v>
      </c>
      <c r="C1383" s="38" t="n">
        <v>-42.62</v>
      </c>
      <c r="D1383" s="38" t="s">
        <v>1408</v>
      </c>
      <c r="E1383" s="38" t="s">
        <v>77</v>
      </c>
    </row>
    <row r="1384" customFormat="false" ht="15" hidden="false" customHeight="false" outlineLevel="0" collapsed="false">
      <c r="A1384" s="38" t="str">
        <f aca="false">CONCATENATE(D1384,"-",E1384)</f>
        <v>CORONEL FREITAS-SC</v>
      </c>
      <c r="B1384" s="39" t="n">
        <v>-26.9</v>
      </c>
      <c r="C1384" s="39" t="n">
        <v>-52.7</v>
      </c>
      <c r="D1384" s="39" t="s">
        <v>1409</v>
      </c>
      <c r="E1384" s="39" t="s">
        <v>90</v>
      </c>
    </row>
    <row r="1385" customFormat="false" ht="15" hidden="false" customHeight="false" outlineLevel="0" collapsed="false">
      <c r="A1385" s="38" t="str">
        <f aca="false">CONCATENATE(D1385,"-",E1385)</f>
        <v>CORONEL JOAO PESSOA-RN</v>
      </c>
      <c r="B1385" s="38" t="n">
        <v>-6.26</v>
      </c>
      <c r="C1385" s="38" t="n">
        <v>-38.44</v>
      </c>
      <c r="D1385" s="38" t="s">
        <v>1410</v>
      </c>
      <c r="E1385" s="38" t="s">
        <v>106</v>
      </c>
    </row>
    <row r="1386" customFormat="false" ht="15" hidden="false" customHeight="false" outlineLevel="0" collapsed="false">
      <c r="A1386" s="38" t="str">
        <f aca="false">CONCATENATE(D1386,"-",E1386)</f>
        <v>CORONEL JOAO SA-BA</v>
      </c>
      <c r="B1386" s="39" t="n">
        <v>-10.28</v>
      </c>
      <c r="C1386" s="39" t="n">
        <v>-37.92</v>
      </c>
      <c r="D1386" s="39" t="s">
        <v>1411</v>
      </c>
      <c r="E1386" s="39" t="s">
        <v>85</v>
      </c>
    </row>
    <row r="1387" customFormat="false" ht="15" hidden="false" customHeight="false" outlineLevel="0" collapsed="false">
      <c r="A1387" s="38" t="str">
        <f aca="false">CONCATENATE(D1387,"-",E1387)</f>
        <v>CORONEL JOSE DIAS-PI</v>
      </c>
      <c r="B1387" s="38" t="n">
        <v>-8.81</v>
      </c>
      <c r="C1387" s="38" t="n">
        <v>-42.51</v>
      </c>
      <c r="D1387" s="38" t="s">
        <v>1412</v>
      </c>
      <c r="E1387" s="38" t="s">
        <v>108</v>
      </c>
    </row>
    <row r="1388" customFormat="false" ht="15" hidden="false" customHeight="false" outlineLevel="0" collapsed="false">
      <c r="A1388" s="38" t="str">
        <f aca="false">CONCATENATE(D1388,"-",E1388)</f>
        <v>CORONEL MACEDO-SP</v>
      </c>
      <c r="B1388" s="38" t="n">
        <v>-23.63</v>
      </c>
      <c r="C1388" s="38" t="n">
        <v>-49.31</v>
      </c>
      <c r="D1388" s="38" t="s">
        <v>1413</v>
      </c>
      <c r="E1388" s="38" t="s">
        <v>118</v>
      </c>
    </row>
    <row r="1389" customFormat="false" ht="15" hidden="false" customHeight="false" outlineLevel="0" collapsed="false">
      <c r="A1389" s="38" t="str">
        <f aca="false">CONCATENATE(D1389,"-",E1389)</f>
        <v>CORONEL MARTINS-SC</v>
      </c>
      <c r="B1389" s="38" t="n">
        <v>-26.51</v>
      </c>
      <c r="C1389" s="38" t="n">
        <v>-52.66</v>
      </c>
      <c r="D1389" s="38" t="s">
        <v>1414</v>
      </c>
      <c r="E1389" s="38" t="s">
        <v>90</v>
      </c>
    </row>
    <row r="1390" customFormat="false" ht="15" hidden="false" customHeight="false" outlineLevel="0" collapsed="false">
      <c r="A1390" s="38" t="str">
        <f aca="false">CONCATENATE(D1390,"-",E1390)</f>
        <v>CORONEL MURTA-MG</v>
      </c>
      <c r="B1390" s="39" t="n">
        <v>-16.61</v>
      </c>
      <c r="C1390" s="39" t="n">
        <v>-42.18</v>
      </c>
      <c r="D1390" s="39" t="s">
        <v>1415</v>
      </c>
      <c r="E1390" s="39" t="s">
        <v>77</v>
      </c>
    </row>
    <row r="1391" customFormat="false" ht="15" hidden="false" customHeight="false" outlineLevel="0" collapsed="false">
      <c r="A1391" s="38" t="str">
        <f aca="false">CONCATENATE(D1391,"-",E1391)</f>
        <v>CORONEL PACHECO-MG</v>
      </c>
      <c r="B1391" s="38" t="n">
        <v>-21.58</v>
      </c>
      <c r="C1391" s="38" t="n">
        <v>-43.26</v>
      </c>
      <c r="D1391" s="38" t="s">
        <v>1416</v>
      </c>
      <c r="E1391" s="38" t="s">
        <v>77</v>
      </c>
    </row>
    <row r="1392" customFormat="false" ht="15" hidden="false" customHeight="false" outlineLevel="0" collapsed="false">
      <c r="A1392" s="38" t="str">
        <f aca="false">CONCATENATE(D1392,"-",E1392)</f>
        <v>CORONEL SAPUCAIA-MS</v>
      </c>
      <c r="B1392" s="38" t="n">
        <v>-23.27</v>
      </c>
      <c r="C1392" s="38" t="n">
        <v>-55.52</v>
      </c>
      <c r="D1392" s="38" t="s">
        <v>1417</v>
      </c>
      <c r="E1392" s="38" t="s">
        <v>140</v>
      </c>
    </row>
    <row r="1393" customFormat="false" ht="15" hidden="false" customHeight="false" outlineLevel="0" collapsed="false">
      <c r="A1393" s="38" t="str">
        <f aca="false">CONCATENATE(D1393,"-",E1393)</f>
        <v>CORONEL VIVIDA-PR</v>
      </c>
      <c r="B1393" s="39" t="n">
        <v>-25.98</v>
      </c>
      <c r="C1393" s="39" t="n">
        <v>-52.56</v>
      </c>
      <c r="D1393" s="39" t="s">
        <v>1418</v>
      </c>
      <c r="E1393" s="39" t="s">
        <v>88</v>
      </c>
    </row>
    <row r="1394" customFormat="false" ht="15" hidden="false" customHeight="false" outlineLevel="0" collapsed="false">
      <c r="A1394" s="38" t="str">
        <f aca="false">CONCATENATE(D1394,"-",E1394)</f>
        <v>CORONEL XAVIER CHAVES-MG</v>
      </c>
      <c r="B1394" s="39" t="n">
        <v>-21.02</v>
      </c>
      <c r="C1394" s="39" t="n">
        <v>-44.22</v>
      </c>
      <c r="D1394" s="39" t="s">
        <v>1419</v>
      </c>
      <c r="E1394" s="39" t="s">
        <v>77</v>
      </c>
    </row>
    <row r="1395" customFormat="false" ht="15" hidden="false" customHeight="false" outlineLevel="0" collapsed="false">
      <c r="A1395" s="38" t="str">
        <f aca="false">CONCATENATE(D1395,"-",E1395)</f>
        <v>CORREGO DANTA-MG</v>
      </c>
      <c r="B1395" s="38" t="n">
        <v>-19.82</v>
      </c>
      <c r="C1395" s="38" t="n">
        <v>-45.9</v>
      </c>
      <c r="D1395" s="38" t="s">
        <v>1420</v>
      </c>
      <c r="E1395" s="38" t="s">
        <v>77</v>
      </c>
    </row>
    <row r="1396" customFormat="false" ht="15" hidden="false" customHeight="false" outlineLevel="0" collapsed="false">
      <c r="A1396" s="38" t="str">
        <f aca="false">CONCATENATE(D1396,"-",E1396)</f>
        <v>CORREGO DO BOM JESUS-MG</v>
      </c>
      <c r="B1396" s="39" t="n">
        <v>-22.63</v>
      </c>
      <c r="C1396" s="39" t="n">
        <v>-46.02</v>
      </c>
      <c r="D1396" s="39" t="s">
        <v>1421</v>
      </c>
      <c r="E1396" s="39" t="s">
        <v>77</v>
      </c>
    </row>
    <row r="1397" customFormat="false" ht="15" hidden="false" customHeight="false" outlineLevel="0" collapsed="false">
      <c r="A1397" s="38" t="str">
        <f aca="false">CONCATENATE(D1397,"-",E1397)</f>
        <v>CORREGO DO OURO-GO</v>
      </c>
      <c r="B1397" s="38" t="n">
        <v>-16.29</v>
      </c>
      <c r="C1397" s="38" t="n">
        <v>-50.54</v>
      </c>
      <c r="D1397" s="38" t="s">
        <v>1422</v>
      </c>
      <c r="E1397" s="38" t="s">
        <v>75</v>
      </c>
    </row>
    <row r="1398" customFormat="false" ht="15" hidden="false" customHeight="false" outlineLevel="0" collapsed="false">
      <c r="A1398" s="38" t="str">
        <f aca="false">CONCATENATE(D1398,"-",E1398)</f>
        <v>CORREGO FUNDO-MG</v>
      </c>
      <c r="B1398" s="38" t="n">
        <v>-20.44</v>
      </c>
      <c r="C1398" s="38" t="n">
        <v>-45.55</v>
      </c>
      <c r="D1398" s="38" t="s">
        <v>1423</v>
      </c>
      <c r="E1398" s="38" t="s">
        <v>77</v>
      </c>
    </row>
    <row r="1399" customFormat="false" ht="15" hidden="false" customHeight="false" outlineLevel="0" collapsed="false">
      <c r="A1399" s="38" t="str">
        <f aca="false">CONCATENATE(D1399,"-",E1399)</f>
        <v>CORREGO NOVO-MG</v>
      </c>
      <c r="B1399" s="39" t="n">
        <v>-19.83</v>
      </c>
      <c r="C1399" s="39" t="n">
        <v>-42.39</v>
      </c>
      <c r="D1399" s="39" t="s">
        <v>1424</v>
      </c>
      <c r="E1399" s="39" t="s">
        <v>77</v>
      </c>
    </row>
    <row r="1400" customFormat="false" ht="15" hidden="false" customHeight="false" outlineLevel="0" collapsed="false">
      <c r="A1400" s="38" t="str">
        <f aca="false">CONCATENATE(D1400,"-",E1400)</f>
        <v>CORREIA PINTO-SC</v>
      </c>
      <c r="B1400" s="39" t="n">
        <v>-27.58</v>
      </c>
      <c r="C1400" s="39" t="n">
        <v>-50.36</v>
      </c>
      <c r="D1400" s="39" t="s">
        <v>1425</v>
      </c>
      <c r="E1400" s="39" t="s">
        <v>90</v>
      </c>
    </row>
    <row r="1401" customFormat="false" ht="15" hidden="false" customHeight="false" outlineLevel="0" collapsed="false">
      <c r="A1401" s="38" t="str">
        <f aca="false">CONCATENATE(D1401,"-",E1401)</f>
        <v>CORRENTE-PI</v>
      </c>
      <c r="B1401" s="39" t="n">
        <v>-10.44</v>
      </c>
      <c r="C1401" s="39" t="n">
        <v>-45.16</v>
      </c>
      <c r="D1401" s="39" t="s">
        <v>1426</v>
      </c>
      <c r="E1401" s="39" t="s">
        <v>108</v>
      </c>
    </row>
    <row r="1402" customFormat="false" ht="15" hidden="false" customHeight="false" outlineLevel="0" collapsed="false">
      <c r="A1402" s="38" t="str">
        <f aca="false">CONCATENATE(D1402,"-",E1402)</f>
        <v>CORRENTES-PE</v>
      </c>
      <c r="B1402" s="38" t="n">
        <v>-9.12</v>
      </c>
      <c r="C1402" s="38" t="n">
        <v>-36.33</v>
      </c>
      <c r="D1402" s="38" t="s">
        <v>1427</v>
      </c>
      <c r="E1402" s="38" t="s">
        <v>95</v>
      </c>
    </row>
    <row r="1403" customFormat="false" ht="15" hidden="false" customHeight="false" outlineLevel="0" collapsed="false">
      <c r="A1403" s="38" t="str">
        <f aca="false">CONCATENATE(D1403,"-",E1403)</f>
        <v>CORRENTINA-BA</v>
      </c>
      <c r="B1403" s="38" t="n">
        <v>-13.34</v>
      </c>
      <c r="C1403" s="38" t="n">
        <v>-44.63</v>
      </c>
      <c r="D1403" s="38" t="s">
        <v>1428</v>
      </c>
      <c r="E1403" s="38" t="s">
        <v>85</v>
      </c>
    </row>
    <row r="1404" customFormat="false" ht="15" hidden="false" customHeight="false" outlineLevel="0" collapsed="false">
      <c r="A1404" s="38" t="str">
        <f aca="false">CONCATENATE(D1404,"-",E1404)</f>
        <v>CORTES-PE</v>
      </c>
      <c r="B1404" s="39" t="n">
        <v>-8.47</v>
      </c>
      <c r="C1404" s="39" t="n">
        <v>-35.54</v>
      </c>
      <c r="D1404" s="39" t="s">
        <v>1429</v>
      </c>
      <c r="E1404" s="39" t="s">
        <v>95</v>
      </c>
    </row>
    <row r="1405" customFormat="false" ht="15" hidden="false" customHeight="false" outlineLevel="0" collapsed="false">
      <c r="A1405" s="38" t="str">
        <f aca="false">CONCATENATE(D1405,"-",E1405)</f>
        <v>CORUMBA DE GOIAS-GO</v>
      </c>
      <c r="B1405" s="39" t="n">
        <v>-15.92</v>
      </c>
      <c r="C1405" s="39" t="n">
        <v>-48.8</v>
      </c>
      <c r="D1405" s="39" t="s">
        <v>1430</v>
      </c>
      <c r="E1405" s="39" t="s">
        <v>75</v>
      </c>
    </row>
    <row r="1406" customFormat="false" ht="15" hidden="false" customHeight="false" outlineLevel="0" collapsed="false">
      <c r="A1406" s="38" t="str">
        <f aca="false">CONCATENATE(D1406,"-",E1406)</f>
        <v>CORUMBAIBA-GO</v>
      </c>
      <c r="B1406" s="38" t="n">
        <v>-18.14</v>
      </c>
      <c r="C1406" s="38" t="n">
        <v>-48.56</v>
      </c>
      <c r="D1406" s="38" t="s">
        <v>1431</v>
      </c>
      <c r="E1406" s="38" t="s">
        <v>75</v>
      </c>
    </row>
    <row r="1407" customFormat="false" ht="15" hidden="false" customHeight="false" outlineLevel="0" collapsed="false">
      <c r="A1407" s="38" t="str">
        <f aca="false">CONCATENATE(D1407,"-",E1407)</f>
        <v>CORUMBA-MS</v>
      </c>
      <c r="B1407" s="39" t="n">
        <v>-19</v>
      </c>
      <c r="C1407" s="39" t="n">
        <v>-57.65</v>
      </c>
      <c r="D1407" s="39" t="s">
        <v>1432</v>
      </c>
      <c r="E1407" s="39" t="s">
        <v>140</v>
      </c>
    </row>
    <row r="1408" customFormat="false" ht="15" hidden="false" customHeight="false" outlineLevel="0" collapsed="false">
      <c r="A1408" s="38" t="str">
        <f aca="false">CONCATENATE(D1408,"-",E1408)</f>
        <v>CORUMBATAI DO SUL-PR</v>
      </c>
      <c r="B1408" s="38" t="n">
        <v>-24.1</v>
      </c>
      <c r="C1408" s="38" t="n">
        <v>-52.12</v>
      </c>
      <c r="D1408" s="38" t="s">
        <v>1433</v>
      </c>
      <c r="E1408" s="38" t="s">
        <v>88</v>
      </c>
    </row>
    <row r="1409" customFormat="false" ht="15" hidden="false" customHeight="false" outlineLevel="0" collapsed="false">
      <c r="A1409" s="38" t="str">
        <f aca="false">CONCATENATE(D1409,"-",E1409)</f>
        <v>CORUMBATAI-SP</v>
      </c>
      <c r="B1409" s="39" t="n">
        <v>-22.22</v>
      </c>
      <c r="C1409" s="39" t="n">
        <v>-47.62</v>
      </c>
      <c r="D1409" s="39" t="s">
        <v>1434</v>
      </c>
      <c r="E1409" s="39" t="s">
        <v>118</v>
      </c>
    </row>
    <row r="1410" customFormat="false" ht="15" hidden="false" customHeight="false" outlineLevel="0" collapsed="false">
      <c r="A1410" s="38" t="str">
        <f aca="false">CONCATENATE(D1410,"-",E1410)</f>
        <v>CORUMBIARA-RO</v>
      </c>
      <c r="B1410" s="38" t="n">
        <v>-12.96</v>
      </c>
      <c r="C1410" s="38" t="n">
        <v>-60.88</v>
      </c>
      <c r="D1410" s="38" t="s">
        <v>1435</v>
      </c>
      <c r="E1410" s="38" t="s">
        <v>219</v>
      </c>
    </row>
    <row r="1411" customFormat="false" ht="15" hidden="false" customHeight="false" outlineLevel="0" collapsed="false">
      <c r="A1411" s="38" t="str">
        <f aca="false">CONCATENATE(D1411,"-",E1411)</f>
        <v>CORUPA-SC</v>
      </c>
      <c r="B1411" s="38" t="n">
        <v>-26.42</v>
      </c>
      <c r="C1411" s="38" t="n">
        <v>-49.24</v>
      </c>
      <c r="D1411" s="38" t="s">
        <v>1436</v>
      </c>
      <c r="E1411" s="38" t="s">
        <v>90</v>
      </c>
    </row>
    <row r="1412" customFormat="false" ht="15" hidden="false" customHeight="false" outlineLevel="0" collapsed="false">
      <c r="A1412" s="38" t="str">
        <f aca="false">CONCATENATE(D1412,"-",E1412)</f>
        <v>CORURIPE-AL</v>
      </c>
      <c r="B1412" s="39" t="n">
        <v>-10.12</v>
      </c>
      <c r="C1412" s="39" t="n">
        <v>-36.17</v>
      </c>
      <c r="D1412" s="39" t="s">
        <v>1437</v>
      </c>
      <c r="E1412" s="39" t="s">
        <v>137</v>
      </c>
    </row>
    <row r="1413" customFormat="false" ht="15" hidden="false" customHeight="false" outlineLevel="0" collapsed="false">
      <c r="A1413" s="38" t="str">
        <f aca="false">CONCATENATE(D1413,"-",E1413)</f>
        <v>COSMOPOLIS-SP</v>
      </c>
      <c r="B1413" s="38" t="n">
        <v>-22.64</v>
      </c>
      <c r="C1413" s="38" t="n">
        <v>-47.19</v>
      </c>
      <c r="D1413" s="38" t="s">
        <v>1438</v>
      </c>
      <c r="E1413" s="38" t="s">
        <v>118</v>
      </c>
    </row>
    <row r="1414" customFormat="false" ht="15" hidden="false" customHeight="false" outlineLevel="0" collapsed="false">
      <c r="A1414" s="38" t="str">
        <f aca="false">CONCATENATE(D1414,"-",E1414)</f>
        <v>COSMORAMA-SP</v>
      </c>
      <c r="B1414" s="39" t="n">
        <v>-20.47</v>
      </c>
      <c r="C1414" s="39" t="n">
        <v>-49.77</v>
      </c>
      <c r="D1414" s="39" t="s">
        <v>1439</v>
      </c>
      <c r="E1414" s="39" t="s">
        <v>118</v>
      </c>
    </row>
    <row r="1415" customFormat="false" ht="15" hidden="false" customHeight="false" outlineLevel="0" collapsed="false">
      <c r="A1415" s="38" t="str">
        <f aca="false">CONCATENATE(D1415,"-",E1415)</f>
        <v>COSTA MARQUES-RO</v>
      </c>
      <c r="B1415" s="39" t="n">
        <v>-12.44</v>
      </c>
      <c r="C1415" s="39" t="n">
        <v>-64.22</v>
      </c>
      <c r="D1415" s="39" t="s">
        <v>1440</v>
      </c>
      <c r="E1415" s="39" t="s">
        <v>219</v>
      </c>
    </row>
    <row r="1416" customFormat="false" ht="15" hidden="false" customHeight="false" outlineLevel="0" collapsed="false">
      <c r="A1416" s="38" t="str">
        <f aca="false">CONCATENATE(D1416,"-",E1416)</f>
        <v>COSTA RICA-MS</v>
      </c>
      <c r="B1416" s="38" t="n">
        <v>-18.54</v>
      </c>
      <c r="C1416" s="38" t="n">
        <v>-53.12</v>
      </c>
      <c r="D1416" s="38" t="s">
        <v>1441</v>
      </c>
      <c r="E1416" s="38" t="s">
        <v>140</v>
      </c>
    </row>
    <row r="1417" customFormat="false" ht="15" hidden="false" customHeight="false" outlineLevel="0" collapsed="false">
      <c r="A1417" s="38" t="str">
        <f aca="false">CONCATENATE(D1417,"-",E1417)</f>
        <v>COTEGIPE-BA</v>
      </c>
      <c r="B1417" s="39" t="n">
        <v>-12.02</v>
      </c>
      <c r="C1417" s="39" t="n">
        <v>-44.25</v>
      </c>
      <c r="D1417" s="39" t="s">
        <v>1442</v>
      </c>
      <c r="E1417" s="39" t="s">
        <v>85</v>
      </c>
    </row>
    <row r="1418" customFormat="false" ht="15" hidden="false" customHeight="false" outlineLevel="0" collapsed="false">
      <c r="A1418" s="38" t="str">
        <f aca="false">CONCATENATE(D1418,"-",E1418)</f>
        <v>COTIA-SP</v>
      </c>
      <c r="B1418" s="38" t="n">
        <v>-23.6</v>
      </c>
      <c r="C1418" s="38" t="n">
        <v>-46.91</v>
      </c>
      <c r="D1418" s="38" t="s">
        <v>1443</v>
      </c>
      <c r="E1418" s="38" t="s">
        <v>118</v>
      </c>
    </row>
    <row r="1419" customFormat="false" ht="15" hidden="false" customHeight="false" outlineLevel="0" collapsed="false">
      <c r="A1419" s="38" t="str">
        <f aca="false">CONCATENATE(D1419,"-",E1419)</f>
        <v>COTIPORA-RS</v>
      </c>
      <c r="B1419" s="38" t="n">
        <v>-28.99</v>
      </c>
      <c r="C1419" s="38" t="n">
        <v>-51.69</v>
      </c>
      <c r="D1419" s="38" t="s">
        <v>1444</v>
      </c>
      <c r="E1419" s="38" t="s">
        <v>151</v>
      </c>
    </row>
    <row r="1420" customFormat="false" ht="15" hidden="false" customHeight="false" outlineLevel="0" collapsed="false">
      <c r="A1420" s="38" t="str">
        <f aca="false">CONCATENATE(D1420,"-",E1420)</f>
        <v>COTRIGUACU-MT</v>
      </c>
      <c r="B1420" s="38" t="n">
        <v>-9.85</v>
      </c>
      <c r="C1420" s="38" t="n">
        <v>-58.41</v>
      </c>
      <c r="D1420" s="38" t="s">
        <v>1445</v>
      </c>
      <c r="E1420" s="38" t="s">
        <v>111</v>
      </c>
    </row>
    <row r="1421" customFormat="false" ht="15" hidden="false" customHeight="false" outlineLevel="0" collapsed="false">
      <c r="A1421" s="38" t="str">
        <f aca="false">CONCATENATE(D1421,"-",E1421)</f>
        <v>COUTO DE MAGALHAES DE MINAS-MG</v>
      </c>
      <c r="B1421" s="38" t="n">
        <v>-18.07</v>
      </c>
      <c r="C1421" s="38" t="n">
        <v>-43.47</v>
      </c>
      <c r="D1421" s="38" t="s">
        <v>1446</v>
      </c>
      <c r="E1421" s="38" t="s">
        <v>77</v>
      </c>
    </row>
    <row r="1422" customFormat="false" ht="15" hidden="false" customHeight="false" outlineLevel="0" collapsed="false">
      <c r="A1422" s="38" t="str">
        <f aca="false">CONCATENATE(D1422,"-",E1422)</f>
        <v>COUTO DE MAGALHAES-TO</v>
      </c>
      <c r="B1422" s="39" t="n">
        <v>-8.28</v>
      </c>
      <c r="C1422" s="39" t="n">
        <v>-49.24</v>
      </c>
      <c r="D1422" s="39" t="s">
        <v>1447</v>
      </c>
      <c r="E1422" s="39" t="s">
        <v>97</v>
      </c>
    </row>
    <row r="1423" customFormat="false" ht="15" hidden="false" customHeight="false" outlineLevel="0" collapsed="false">
      <c r="A1423" s="38" t="str">
        <f aca="false">CONCATENATE(D1423,"-",E1423)</f>
        <v>COXILHA-RS</v>
      </c>
      <c r="B1423" s="39" t="n">
        <v>-28.12</v>
      </c>
      <c r="C1423" s="39" t="n">
        <v>-52.29</v>
      </c>
      <c r="D1423" s="39" t="s">
        <v>1448</v>
      </c>
      <c r="E1423" s="39" t="s">
        <v>151</v>
      </c>
    </row>
    <row r="1424" customFormat="false" ht="15" hidden="false" customHeight="false" outlineLevel="0" collapsed="false">
      <c r="A1424" s="38" t="str">
        <f aca="false">CONCATENATE(D1424,"-",E1424)</f>
        <v>COXIM-MS</v>
      </c>
      <c r="B1424" s="39" t="n">
        <v>-18.5</v>
      </c>
      <c r="C1424" s="39" t="n">
        <v>-54.76</v>
      </c>
      <c r="D1424" s="39" t="s">
        <v>1449</v>
      </c>
      <c r="E1424" s="39" t="s">
        <v>140</v>
      </c>
    </row>
    <row r="1425" customFormat="false" ht="15" hidden="false" customHeight="false" outlineLevel="0" collapsed="false">
      <c r="A1425" s="38" t="str">
        <f aca="false">CONCATENATE(D1425,"-",E1425)</f>
        <v>COXIXOLA-PB</v>
      </c>
      <c r="B1425" s="38" t="n">
        <v>-7.62</v>
      </c>
      <c r="C1425" s="38" t="n">
        <v>-36.6</v>
      </c>
      <c r="D1425" s="38" t="s">
        <v>1450</v>
      </c>
      <c r="E1425" s="38" t="s">
        <v>138</v>
      </c>
    </row>
    <row r="1426" customFormat="false" ht="15" hidden="false" customHeight="false" outlineLevel="0" collapsed="false">
      <c r="A1426" s="38" t="str">
        <f aca="false">CONCATENATE(D1426,"-",E1426)</f>
        <v>CRAIBAS-AL</v>
      </c>
      <c r="B1426" s="38" t="n">
        <v>-9.61</v>
      </c>
      <c r="C1426" s="38" t="n">
        <v>-36.76</v>
      </c>
      <c r="D1426" s="38" t="s">
        <v>1451</v>
      </c>
      <c r="E1426" s="38" t="s">
        <v>137</v>
      </c>
    </row>
    <row r="1427" customFormat="false" ht="15" hidden="false" customHeight="false" outlineLevel="0" collapsed="false">
      <c r="A1427" s="38" t="str">
        <f aca="false">CONCATENATE(D1427,"-",E1427)</f>
        <v>CRATEUS-CE</v>
      </c>
      <c r="B1427" s="39" t="n">
        <v>-5.17</v>
      </c>
      <c r="C1427" s="39" t="n">
        <v>-40.67</v>
      </c>
      <c r="D1427" s="39" t="s">
        <v>1452</v>
      </c>
      <c r="E1427" s="39" t="s">
        <v>83</v>
      </c>
    </row>
    <row r="1428" customFormat="false" ht="15" hidden="false" customHeight="false" outlineLevel="0" collapsed="false">
      <c r="A1428" s="38" t="str">
        <f aca="false">CONCATENATE(D1428,"-",E1428)</f>
        <v>CRATO-CE</v>
      </c>
      <c r="B1428" s="38" t="n">
        <v>-7.23</v>
      </c>
      <c r="C1428" s="38" t="n">
        <v>-39.4</v>
      </c>
      <c r="D1428" s="38" t="s">
        <v>1453</v>
      </c>
      <c r="E1428" s="38" t="s">
        <v>83</v>
      </c>
    </row>
    <row r="1429" customFormat="false" ht="15" hidden="false" customHeight="false" outlineLevel="0" collapsed="false">
      <c r="A1429" s="38" t="str">
        <f aca="false">CONCATENATE(D1429,"-",E1429)</f>
        <v>CRAVINHOS-SP</v>
      </c>
      <c r="B1429" s="39" t="n">
        <v>-21.34</v>
      </c>
      <c r="C1429" s="39" t="n">
        <v>-47.72</v>
      </c>
      <c r="D1429" s="39" t="s">
        <v>1454</v>
      </c>
      <c r="E1429" s="39" t="s">
        <v>118</v>
      </c>
    </row>
    <row r="1430" customFormat="false" ht="15" hidden="false" customHeight="false" outlineLevel="0" collapsed="false">
      <c r="A1430" s="38" t="str">
        <f aca="false">CONCATENATE(D1430,"-",E1430)</f>
        <v>CRAVOLANDIA-BA</v>
      </c>
      <c r="B1430" s="38" t="n">
        <v>-13.35</v>
      </c>
      <c r="C1430" s="38" t="n">
        <v>-39.81</v>
      </c>
      <c r="D1430" s="38" t="s">
        <v>1455</v>
      </c>
      <c r="E1430" s="38" t="s">
        <v>85</v>
      </c>
    </row>
    <row r="1431" customFormat="false" ht="15" hidden="false" customHeight="false" outlineLevel="0" collapsed="false">
      <c r="A1431" s="38" t="str">
        <f aca="false">CONCATENATE(D1431,"-",E1431)</f>
        <v>CRICIUMA-SC</v>
      </c>
      <c r="B1431" s="39" t="n">
        <v>-28.67</v>
      </c>
      <c r="C1431" s="39" t="n">
        <v>-49.37</v>
      </c>
      <c r="D1431" s="39" t="s">
        <v>1456</v>
      </c>
      <c r="E1431" s="39" t="s">
        <v>90</v>
      </c>
    </row>
    <row r="1432" customFormat="false" ht="15" hidden="false" customHeight="false" outlineLevel="0" collapsed="false">
      <c r="A1432" s="38" t="str">
        <f aca="false">CONCATENATE(D1432,"-",E1432)</f>
        <v>CRISOLITA-MG</v>
      </c>
      <c r="B1432" s="39" t="n">
        <v>-17.23</v>
      </c>
      <c r="C1432" s="39" t="n">
        <v>-40.91</v>
      </c>
      <c r="D1432" s="39" t="s">
        <v>1457</v>
      </c>
      <c r="E1432" s="39" t="s">
        <v>77</v>
      </c>
    </row>
    <row r="1433" customFormat="false" ht="15" hidden="false" customHeight="false" outlineLevel="0" collapsed="false">
      <c r="A1433" s="38" t="str">
        <f aca="false">CONCATENATE(D1433,"-",E1433)</f>
        <v>CRISOPOLIS-BA</v>
      </c>
      <c r="B1433" s="39" t="n">
        <v>-11.51</v>
      </c>
      <c r="C1433" s="39" t="n">
        <v>-38.15</v>
      </c>
      <c r="D1433" s="39" t="s">
        <v>1458</v>
      </c>
      <c r="E1433" s="39" t="s">
        <v>85</v>
      </c>
    </row>
    <row r="1434" customFormat="false" ht="15" hidden="false" customHeight="false" outlineLevel="0" collapsed="false">
      <c r="A1434" s="38" t="str">
        <f aca="false">CONCATENATE(D1434,"-",E1434)</f>
        <v>CRISSIUMAL-RS</v>
      </c>
      <c r="B1434" s="38" t="n">
        <v>-27.5</v>
      </c>
      <c r="C1434" s="38" t="n">
        <v>-54.1</v>
      </c>
      <c r="D1434" s="38" t="s">
        <v>1459</v>
      </c>
      <c r="E1434" s="38" t="s">
        <v>151</v>
      </c>
    </row>
    <row r="1435" customFormat="false" ht="15" hidden="false" customHeight="false" outlineLevel="0" collapsed="false">
      <c r="A1435" s="38" t="str">
        <f aca="false">CONCATENATE(D1435,"-",E1435)</f>
        <v>CRISTAIS PAULISTA-SP</v>
      </c>
      <c r="B1435" s="38" t="n">
        <v>-20.39</v>
      </c>
      <c r="C1435" s="38" t="n">
        <v>-47.42</v>
      </c>
      <c r="D1435" s="38" t="s">
        <v>1460</v>
      </c>
      <c r="E1435" s="38" t="s">
        <v>118</v>
      </c>
    </row>
    <row r="1436" customFormat="false" ht="15" hidden="false" customHeight="false" outlineLevel="0" collapsed="false">
      <c r="A1436" s="38" t="str">
        <f aca="false">CONCATENATE(D1436,"-",E1436)</f>
        <v>CRISTAIS-MG</v>
      </c>
      <c r="B1436" s="38" t="n">
        <v>-20.87</v>
      </c>
      <c r="C1436" s="38" t="n">
        <v>-45.51</v>
      </c>
      <c r="D1436" s="38" t="s">
        <v>1461</v>
      </c>
      <c r="E1436" s="38" t="s">
        <v>77</v>
      </c>
    </row>
    <row r="1437" customFormat="false" ht="15" hidden="false" customHeight="false" outlineLevel="0" collapsed="false">
      <c r="A1437" s="38" t="str">
        <f aca="false">CONCATENATE(D1437,"-",E1437)</f>
        <v>CRISTAL DO SUL-RS</v>
      </c>
      <c r="B1437" s="38" t="n">
        <v>-27.45</v>
      </c>
      <c r="C1437" s="38" t="n">
        <v>-53.24</v>
      </c>
      <c r="D1437" s="38" t="s">
        <v>1462</v>
      </c>
      <c r="E1437" s="38" t="s">
        <v>151</v>
      </c>
    </row>
    <row r="1438" customFormat="false" ht="15" hidden="false" customHeight="false" outlineLevel="0" collapsed="false">
      <c r="A1438" s="38" t="str">
        <f aca="false">CONCATENATE(D1438,"-",E1438)</f>
        <v>CRISTALANDIA DO PIAUI-PI</v>
      </c>
      <c r="B1438" s="38" t="n">
        <v>-10.65</v>
      </c>
      <c r="C1438" s="38" t="n">
        <v>-45.18</v>
      </c>
      <c r="D1438" s="38" t="s">
        <v>1463</v>
      </c>
      <c r="E1438" s="38" t="s">
        <v>108</v>
      </c>
    </row>
    <row r="1439" customFormat="false" ht="15" hidden="false" customHeight="false" outlineLevel="0" collapsed="false">
      <c r="A1439" s="38" t="str">
        <f aca="false">CONCATENATE(D1439,"-",E1439)</f>
        <v>CRISTALANDIA-TO</v>
      </c>
      <c r="B1439" s="38" t="n">
        <v>-10.6</v>
      </c>
      <c r="C1439" s="38" t="n">
        <v>-49.19</v>
      </c>
      <c r="D1439" s="38" t="s">
        <v>1464</v>
      </c>
      <c r="E1439" s="38" t="s">
        <v>97</v>
      </c>
    </row>
    <row r="1440" customFormat="false" ht="15" hidden="false" customHeight="false" outlineLevel="0" collapsed="false">
      <c r="A1440" s="38" t="str">
        <f aca="false">CONCATENATE(D1440,"-",E1440)</f>
        <v>CRISTALIA-MG</v>
      </c>
      <c r="B1440" s="39" t="n">
        <v>-16.8</v>
      </c>
      <c r="C1440" s="39" t="n">
        <v>-42.86</v>
      </c>
      <c r="D1440" s="39" t="s">
        <v>1465</v>
      </c>
      <c r="E1440" s="39" t="s">
        <v>77</v>
      </c>
    </row>
    <row r="1441" customFormat="false" ht="15" hidden="false" customHeight="false" outlineLevel="0" collapsed="false">
      <c r="A1441" s="38" t="str">
        <f aca="false">CONCATENATE(D1441,"-",E1441)</f>
        <v>CRISTALINA-GO</v>
      </c>
      <c r="B1441" s="39" t="n">
        <v>-16.76</v>
      </c>
      <c r="C1441" s="39" t="n">
        <v>-47.61</v>
      </c>
      <c r="D1441" s="39" t="s">
        <v>1466</v>
      </c>
      <c r="E1441" s="39" t="s">
        <v>75</v>
      </c>
    </row>
    <row r="1442" customFormat="false" ht="15" hidden="false" customHeight="false" outlineLevel="0" collapsed="false">
      <c r="A1442" s="38" t="str">
        <f aca="false">CONCATENATE(D1442,"-",E1442)</f>
        <v>CRISTAL-RS</v>
      </c>
      <c r="B1442" s="39" t="n">
        <v>-31</v>
      </c>
      <c r="C1442" s="39" t="n">
        <v>-52.05</v>
      </c>
      <c r="D1442" s="39" t="s">
        <v>1467</v>
      </c>
      <c r="E1442" s="39" t="s">
        <v>151</v>
      </c>
    </row>
    <row r="1443" customFormat="false" ht="15" hidden="false" customHeight="false" outlineLevel="0" collapsed="false">
      <c r="A1443" s="38" t="str">
        <f aca="false">CONCATENATE(D1443,"-",E1443)</f>
        <v>CRISTIANO OTONI-MG</v>
      </c>
      <c r="B1443" s="38" t="n">
        <v>-20.83</v>
      </c>
      <c r="C1443" s="38" t="n">
        <v>-43.8</v>
      </c>
      <c r="D1443" s="38" t="s">
        <v>1468</v>
      </c>
      <c r="E1443" s="38" t="s">
        <v>77</v>
      </c>
    </row>
    <row r="1444" customFormat="false" ht="15" hidden="false" customHeight="false" outlineLevel="0" collapsed="false">
      <c r="A1444" s="38" t="str">
        <f aca="false">CONCATENATE(D1444,"-",E1444)</f>
        <v>CRISTIANOPOLIS-GO</v>
      </c>
      <c r="B1444" s="38" t="n">
        <v>-17.19</v>
      </c>
      <c r="C1444" s="38" t="n">
        <v>-48.7</v>
      </c>
      <c r="D1444" s="38" t="s">
        <v>1469</v>
      </c>
      <c r="E1444" s="38" t="s">
        <v>75</v>
      </c>
    </row>
    <row r="1445" customFormat="false" ht="15" hidden="false" customHeight="false" outlineLevel="0" collapsed="false">
      <c r="A1445" s="38" t="str">
        <f aca="false">CONCATENATE(D1445,"-",E1445)</f>
        <v>CRISTINA-MG</v>
      </c>
      <c r="B1445" s="39" t="n">
        <v>-22.21</v>
      </c>
      <c r="C1445" s="39" t="n">
        <v>-45.26</v>
      </c>
      <c r="D1445" s="39" t="s">
        <v>1470</v>
      </c>
      <c r="E1445" s="39" t="s">
        <v>77</v>
      </c>
    </row>
    <row r="1446" customFormat="false" ht="15" hidden="false" customHeight="false" outlineLevel="0" collapsed="false">
      <c r="A1446" s="38" t="str">
        <f aca="false">CONCATENATE(D1446,"-",E1446)</f>
        <v>CRISTINAPOLIS-SE</v>
      </c>
      <c r="B1446" s="39" t="n">
        <v>-11.47</v>
      </c>
      <c r="C1446" s="39" t="n">
        <v>-37.75</v>
      </c>
      <c r="D1446" s="39" t="s">
        <v>1471</v>
      </c>
      <c r="E1446" s="39" t="s">
        <v>294</v>
      </c>
    </row>
    <row r="1447" customFormat="false" ht="15" hidden="false" customHeight="false" outlineLevel="0" collapsed="false">
      <c r="A1447" s="38" t="str">
        <f aca="false">CONCATENATE(D1447,"-",E1447)</f>
        <v>CRISTINO CASTRO-PI</v>
      </c>
      <c r="B1447" s="39" t="n">
        <v>-8.81</v>
      </c>
      <c r="C1447" s="39" t="n">
        <v>-44.22</v>
      </c>
      <c r="D1447" s="39" t="s">
        <v>1472</v>
      </c>
      <c r="E1447" s="39" t="s">
        <v>108</v>
      </c>
    </row>
    <row r="1448" customFormat="false" ht="15" hidden="false" customHeight="false" outlineLevel="0" collapsed="false">
      <c r="A1448" s="38" t="str">
        <f aca="false">CONCATENATE(D1448,"-",E1448)</f>
        <v>CRISTOPOLIS-BA</v>
      </c>
      <c r="B1448" s="38" t="n">
        <v>-12.23</v>
      </c>
      <c r="C1448" s="38" t="n">
        <v>-44.42</v>
      </c>
      <c r="D1448" s="38" t="s">
        <v>1473</v>
      </c>
      <c r="E1448" s="38" t="s">
        <v>85</v>
      </c>
    </row>
    <row r="1449" customFormat="false" ht="15" hidden="false" customHeight="false" outlineLevel="0" collapsed="false">
      <c r="A1449" s="38" t="str">
        <f aca="false">CONCATENATE(D1449,"-",E1449)</f>
        <v>CRIXAS DO TOCANTINS-TO</v>
      </c>
      <c r="B1449" s="39" t="n">
        <v>-11.1</v>
      </c>
      <c r="C1449" s="39" t="n">
        <v>-48.91</v>
      </c>
      <c r="D1449" s="39" t="s">
        <v>1474</v>
      </c>
      <c r="E1449" s="39" t="s">
        <v>97</v>
      </c>
    </row>
    <row r="1450" customFormat="false" ht="15" hidden="false" customHeight="false" outlineLevel="0" collapsed="false">
      <c r="A1450" s="38" t="str">
        <f aca="false">CONCATENATE(D1450,"-",E1450)</f>
        <v>CRIXAS-GO</v>
      </c>
      <c r="B1450" s="39" t="n">
        <v>-14.54</v>
      </c>
      <c r="C1450" s="39" t="n">
        <v>-49.96</v>
      </c>
      <c r="D1450" s="39" t="s">
        <v>1475</v>
      </c>
      <c r="E1450" s="39" t="s">
        <v>75</v>
      </c>
    </row>
    <row r="1451" customFormat="false" ht="15" hidden="false" customHeight="false" outlineLevel="0" collapsed="false">
      <c r="A1451" s="38" t="str">
        <f aca="false">CONCATENATE(D1451,"-",E1451)</f>
        <v>CROATA-CE</v>
      </c>
      <c r="B1451" s="39" t="n">
        <v>-4.4</v>
      </c>
      <c r="C1451" s="39" t="n">
        <v>-40.91</v>
      </c>
      <c r="D1451" s="39" t="s">
        <v>1476</v>
      </c>
      <c r="E1451" s="39" t="s">
        <v>83</v>
      </c>
    </row>
    <row r="1452" customFormat="false" ht="15" hidden="false" customHeight="false" outlineLevel="0" collapsed="false">
      <c r="A1452" s="38" t="str">
        <f aca="false">CONCATENATE(D1452,"-",E1452)</f>
        <v>CROMINIA-GO</v>
      </c>
      <c r="B1452" s="38" t="n">
        <v>-17.28</v>
      </c>
      <c r="C1452" s="38" t="n">
        <v>-49.38</v>
      </c>
      <c r="D1452" s="38" t="s">
        <v>1477</v>
      </c>
      <c r="E1452" s="38" t="s">
        <v>75</v>
      </c>
    </row>
    <row r="1453" customFormat="false" ht="15" hidden="false" customHeight="false" outlineLevel="0" collapsed="false">
      <c r="A1453" s="38" t="str">
        <f aca="false">CONCATENATE(D1453,"-",E1453)</f>
        <v>CRUCILANDIA-MG</v>
      </c>
      <c r="B1453" s="38" t="n">
        <v>-20.38</v>
      </c>
      <c r="C1453" s="38" t="n">
        <v>-44.33</v>
      </c>
      <c r="D1453" s="38" t="s">
        <v>1478</v>
      </c>
      <c r="E1453" s="38" t="s">
        <v>77</v>
      </c>
    </row>
    <row r="1454" customFormat="false" ht="15" hidden="false" customHeight="false" outlineLevel="0" collapsed="false">
      <c r="A1454" s="38" t="str">
        <f aca="false">CONCATENATE(D1454,"-",E1454)</f>
        <v>CRUZ ALTA-RS</v>
      </c>
      <c r="B1454" s="39" t="n">
        <v>-28.63</v>
      </c>
      <c r="C1454" s="39" t="n">
        <v>-53.6</v>
      </c>
      <c r="D1454" s="39" t="s">
        <v>1479</v>
      </c>
      <c r="E1454" s="39" t="s">
        <v>151</v>
      </c>
    </row>
    <row r="1455" customFormat="false" ht="15" hidden="false" customHeight="false" outlineLevel="0" collapsed="false">
      <c r="A1455" s="38" t="str">
        <f aca="false">CONCATENATE(D1455,"-",E1455)</f>
        <v>CRUZ DAS ALMAS-BA</v>
      </c>
      <c r="B1455" s="39" t="n">
        <v>-12.67</v>
      </c>
      <c r="C1455" s="39" t="n">
        <v>-39.1</v>
      </c>
      <c r="D1455" s="39" t="s">
        <v>1480</v>
      </c>
      <c r="E1455" s="39" t="s">
        <v>85</v>
      </c>
    </row>
    <row r="1456" customFormat="false" ht="15" hidden="false" customHeight="false" outlineLevel="0" collapsed="false">
      <c r="A1456" s="38" t="str">
        <f aca="false">CONCATENATE(D1456,"-",E1456)</f>
        <v>CRUZ DO ESPIRITO SANTO-PB</v>
      </c>
      <c r="B1456" s="39" t="n">
        <v>-7.14</v>
      </c>
      <c r="C1456" s="39" t="n">
        <v>-35.08</v>
      </c>
      <c r="D1456" s="39" t="s">
        <v>1481</v>
      </c>
      <c r="E1456" s="39" t="s">
        <v>138</v>
      </c>
    </row>
    <row r="1457" customFormat="false" ht="15" hidden="false" customHeight="false" outlineLevel="0" collapsed="false">
      <c r="A1457" s="38" t="str">
        <f aca="false">CONCATENATE(D1457,"-",E1457)</f>
        <v>CRUZ MACHADO-PR</v>
      </c>
      <c r="B1457" s="39" t="n">
        <v>-26.01</v>
      </c>
      <c r="C1457" s="39" t="n">
        <v>-51.34</v>
      </c>
      <c r="D1457" s="39" t="s">
        <v>1482</v>
      </c>
      <c r="E1457" s="39" t="s">
        <v>88</v>
      </c>
    </row>
    <row r="1458" customFormat="false" ht="15" hidden="false" customHeight="false" outlineLevel="0" collapsed="false">
      <c r="A1458" s="38" t="str">
        <f aca="false">CONCATENATE(D1458,"-",E1458)</f>
        <v>CRUZALIA-SP</v>
      </c>
      <c r="B1458" s="39" t="n">
        <v>-22.73</v>
      </c>
      <c r="C1458" s="39" t="n">
        <v>-50.79</v>
      </c>
      <c r="D1458" s="39" t="s">
        <v>1483</v>
      </c>
      <c r="E1458" s="39" t="s">
        <v>118</v>
      </c>
    </row>
    <row r="1459" customFormat="false" ht="15" hidden="false" customHeight="false" outlineLevel="0" collapsed="false">
      <c r="A1459" s="38" t="str">
        <f aca="false">CONCATENATE(D1459,"-",E1459)</f>
        <v>CRUZ-CE</v>
      </c>
      <c r="B1459" s="38" t="n">
        <v>-2.91</v>
      </c>
      <c r="C1459" s="38" t="n">
        <v>-40.17</v>
      </c>
      <c r="D1459" s="38" t="s">
        <v>1484</v>
      </c>
      <c r="E1459" s="38" t="s">
        <v>83</v>
      </c>
    </row>
    <row r="1460" customFormat="false" ht="15" hidden="false" customHeight="false" outlineLevel="0" collapsed="false">
      <c r="A1460" s="38" t="str">
        <f aca="false">CONCATENATE(D1460,"-",E1460)</f>
        <v>CRUZEIRO DA FORTALEZA-MG</v>
      </c>
      <c r="B1460" s="39" t="n">
        <v>-18.94</v>
      </c>
      <c r="C1460" s="39" t="n">
        <v>-46.67</v>
      </c>
      <c r="D1460" s="39" t="s">
        <v>1485</v>
      </c>
      <c r="E1460" s="39" t="s">
        <v>77</v>
      </c>
    </row>
    <row r="1461" customFormat="false" ht="15" hidden="false" customHeight="false" outlineLevel="0" collapsed="false">
      <c r="A1461" s="38" t="str">
        <f aca="false">CONCATENATE(D1461,"-",E1461)</f>
        <v>CRUZEIRO DO IGUACU-PR</v>
      </c>
      <c r="B1461" s="38" t="n">
        <v>-25.61</v>
      </c>
      <c r="C1461" s="38" t="n">
        <v>-53.12</v>
      </c>
      <c r="D1461" s="38" t="s">
        <v>1486</v>
      </c>
      <c r="E1461" s="38" t="s">
        <v>88</v>
      </c>
    </row>
    <row r="1462" customFormat="false" ht="15" hidden="false" customHeight="false" outlineLevel="0" collapsed="false">
      <c r="A1462" s="38" t="str">
        <f aca="false">CONCATENATE(D1462,"-",E1462)</f>
        <v>CRUZEIRO DO OESTE-PR</v>
      </c>
      <c r="B1462" s="39" t="n">
        <v>-23.78</v>
      </c>
      <c r="C1462" s="39" t="n">
        <v>-53.07</v>
      </c>
      <c r="D1462" s="39" t="s">
        <v>1487</v>
      </c>
      <c r="E1462" s="39" t="s">
        <v>88</v>
      </c>
    </row>
    <row r="1463" customFormat="false" ht="15" hidden="false" customHeight="false" outlineLevel="0" collapsed="false">
      <c r="A1463" s="38" t="str">
        <f aca="false">CONCATENATE(D1463,"-",E1463)</f>
        <v>CRUZEIRO DO SUL-AC</v>
      </c>
      <c r="B1463" s="39" t="n">
        <v>-7.63</v>
      </c>
      <c r="C1463" s="39" t="n">
        <v>-72.67</v>
      </c>
      <c r="D1463" s="39" t="s">
        <v>1488</v>
      </c>
      <c r="E1463" s="39" t="s">
        <v>113</v>
      </c>
    </row>
    <row r="1464" customFormat="false" ht="15" hidden="false" customHeight="false" outlineLevel="0" collapsed="false">
      <c r="A1464" s="38" t="str">
        <f aca="false">CONCATENATE(D1464,"-",E1464)</f>
        <v>CRUZEIRO DO SUL-PR</v>
      </c>
      <c r="B1464" s="38" t="n">
        <v>-22.96</v>
      </c>
      <c r="C1464" s="38" t="n">
        <v>-52.16</v>
      </c>
      <c r="D1464" s="38" t="s">
        <v>1488</v>
      </c>
      <c r="E1464" s="38" t="s">
        <v>88</v>
      </c>
    </row>
    <row r="1465" customFormat="false" ht="15" hidden="false" customHeight="false" outlineLevel="0" collapsed="false">
      <c r="A1465" s="38" t="str">
        <f aca="false">CONCATENATE(D1465,"-",E1465)</f>
        <v>CRUZEIRO DO SUL-RS</v>
      </c>
      <c r="B1465" s="38" t="n">
        <v>-29.51</v>
      </c>
      <c r="C1465" s="38" t="n">
        <v>-51.98</v>
      </c>
      <c r="D1465" s="38" t="s">
        <v>1488</v>
      </c>
      <c r="E1465" s="38" t="s">
        <v>151</v>
      </c>
    </row>
    <row r="1466" customFormat="false" ht="15" hidden="false" customHeight="false" outlineLevel="0" collapsed="false">
      <c r="A1466" s="38" t="str">
        <f aca="false">CONCATENATE(D1466,"-",E1466)</f>
        <v>CRUZEIRO-SP</v>
      </c>
      <c r="B1466" s="38" t="n">
        <v>-22.57</v>
      </c>
      <c r="C1466" s="38" t="n">
        <v>-44.96</v>
      </c>
      <c r="D1466" s="38" t="s">
        <v>1489</v>
      </c>
      <c r="E1466" s="38" t="s">
        <v>118</v>
      </c>
    </row>
    <row r="1467" customFormat="false" ht="15" hidden="false" customHeight="false" outlineLevel="0" collapsed="false">
      <c r="A1467" s="38" t="str">
        <f aca="false">CONCATENATE(D1467,"-",E1467)</f>
        <v>CRUZETA-RN</v>
      </c>
      <c r="B1467" s="39" t="n">
        <v>-6.41</v>
      </c>
      <c r="C1467" s="39" t="n">
        <v>-36.79</v>
      </c>
      <c r="D1467" s="39" t="s">
        <v>1490</v>
      </c>
      <c r="E1467" s="39" t="s">
        <v>106</v>
      </c>
    </row>
    <row r="1468" customFormat="false" ht="15" hidden="false" customHeight="false" outlineLevel="0" collapsed="false">
      <c r="A1468" s="38" t="str">
        <f aca="false">CONCATENATE(D1468,"-",E1468)</f>
        <v>CRUZILIA-MG</v>
      </c>
      <c r="B1468" s="38" t="n">
        <v>-21.83</v>
      </c>
      <c r="C1468" s="38" t="n">
        <v>-44.8</v>
      </c>
      <c r="D1468" s="38" t="s">
        <v>1491</v>
      </c>
      <c r="E1468" s="38" t="s">
        <v>77</v>
      </c>
    </row>
    <row r="1469" customFormat="false" ht="15" hidden="false" customHeight="false" outlineLevel="0" collapsed="false">
      <c r="A1469" s="38" t="str">
        <f aca="false">CONCATENATE(D1469,"-",E1469)</f>
        <v>CRUZMALTINA-PR</v>
      </c>
      <c r="B1469" s="39" t="n">
        <v>-24.01</v>
      </c>
      <c r="C1469" s="39" t="n">
        <v>-51.45</v>
      </c>
      <c r="D1469" s="39" t="s">
        <v>1492</v>
      </c>
      <c r="E1469" s="39" t="s">
        <v>88</v>
      </c>
    </row>
    <row r="1470" customFormat="false" ht="15" hidden="false" customHeight="false" outlineLevel="0" collapsed="false">
      <c r="A1470" s="38" t="str">
        <f aca="false">CONCATENATE(D1470,"-",E1470)</f>
        <v>CUBATAO-SP</v>
      </c>
      <c r="B1470" s="39" t="n">
        <v>-23.89</v>
      </c>
      <c r="C1470" s="39" t="n">
        <v>-46.42</v>
      </c>
      <c r="D1470" s="39" t="s">
        <v>1493</v>
      </c>
      <c r="E1470" s="39" t="s">
        <v>118</v>
      </c>
    </row>
    <row r="1471" customFormat="false" ht="15" hidden="false" customHeight="false" outlineLevel="0" collapsed="false">
      <c r="A1471" s="38" t="str">
        <f aca="false">CONCATENATE(D1471,"-",E1471)</f>
        <v>CUBATI-PB</v>
      </c>
      <c r="B1471" s="38" t="n">
        <v>-6.86</v>
      </c>
      <c r="C1471" s="38" t="n">
        <v>-36.37</v>
      </c>
      <c r="D1471" s="38" t="s">
        <v>1494</v>
      </c>
      <c r="E1471" s="38" t="s">
        <v>138</v>
      </c>
    </row>
    <row r="1472" customFormat="false" ht="15" hidden="false" customHeight="false" outlineLevel="0" collapsed="false">
      <c r="A1472" s="38" t="str">
        <f aca="false">CONCATENATE(D1472,"-",E1472)</f>
        <v>CUIABA-MT</v>
      </c>
      <c r="B1472" s="39" t="n">
        <v>-15.59</v>
      </c>
      <c r="C1472" s="39" t="n">
        <v>-56.09</v>
      </c>
      <c r="D1472" s="39" t="s">
        <v>1495</v>
      </c>
      <c r="E1472" s="39" t="s">
        <v>111</v>
      </c>
    </row>
    <row r="1473" customFormat="false" ht="15" hidden="false" customHeight="false" outlineLevel="0" collapsed="false">
      <c r="A1473" s="38" t="str">
        <f aca="false">CONCATENATE(D1473,"-",E1473)</f>
        <v>CUITE DE MAMANGUAPE-PB</v>
      </c>
      <c r="B1473" s="38" t="n">
        <v>-6.91</v>
      </c>
      <c r="C1473" s="38" t="n">
        <v>-35.25</v>
      </c>
      <c r="D1473" s="38" t="s">
        <v>1496</v>
      </c>
      <c r="E1473" s="38" t="s">
        <v>138</v>
      </c>
    </row>
    <row r="1474" customFormat="false" ht="15" hidden="false" customHeight="false" outlineLevel="0" collapsed="false">
      <c r="A1474" s="38" t="str">
        <f aca="false">CONCATENATE(D1474,"-",E1474)</f>
        <v>CUITEGI-PB</v>
      </c>
      <c r="B1474" s="39" t="n">
        <v>-6.89</v>
      </c>
      <c r="C1474" s="39" t="n">
        <v>-35.52</v>
      </c>
      <c r="D1474" s="39" t="s">
        <v>1497</v>
      </c>
      <c r="E1474" s="39" t="s">
        <v>138</v>
      </c>
    </row>
    <row r="1475" customFormat="false" ht="15" hidden="false" customHeight="false" outlineLevel="0" collapsed="false">
      <c r="A1475" s="38" t="str">
        <f aca="false">CONCATENATE(D1475,"-",E1475)</f>
        <v>CUITE-PB</v>
      </c>
      <c r="B1475" s="39" t="n">
        <v>-6.48</v>
      </c>
      <c r="C1475" s="39" t="n">
        <v>-36.15</v>
      </c>
      <c r="D1475" s="39" t="s">
        <v>1498</v>
      </c>
      <c r="E1475" s="39" t="s">
        <v>138</v>
      </c>
    </row>
    <row r="1476" customFormat="false" ht="15" hidden="false" customHeight="false" outlineLevel="0" collapsed="false">
      <c r="A1476" s="38" t="str">
        <f aca="false">CONCATENATE(D1476,"-",E1476)</f>
        <v>CUJUBIM-RO</v>
      </c>
      <c r="B1476" s="38" t="n">
        <v>-9.36</v>
      </c>
      <c r="C1476" s="38" t="n">
        <v>-62.58</v>
      </c>
      <c r="D1476" s="38" t="s">
        <v>1499</v>
      </c>
      <c r="E1476" s="38" t="s">
        <v>219</v>
      </c>
    </row>
    <row r="1477" customFormat="false" ht="15" hidden="false" customHeight="false" outlineLevel="0" collapsed="false">
      <c r="A1477" s="38" t="str">
        <f aca="false">CONCATENATE(D1477,"-",E1477)</f>
        <v>CUMARI-GO</v>
      </c>
      <c r="B1477" s="39" t="n">
        <v>-18.26</v>
      </c>
      <c r="C1477" s="39" t="n">
        <v>-48.15</v>
      </c>
      <c r="D1477" s="39" t="s">
        <v>1500</v>
      </c>
      <c r="E1477" s="39" t="s">
        <v>75</v>
      </c>
    </row>
    <row r="1478" customFormat="false" ht="15" hidden="false" customHeight="false" outlineLevel="0" collapsed="false">
      <c r="A1478" s="38" t="str">
        <f aca="false">CONCATENATE(D1478,"-",E1478)</f>
        <v>CUMARU DO NORTE-PA</v>
      </c>
      <c r="B1478" s="39" t="n">
        <v>-7.82</v>
      </c>
      <c r="C1478" s="39" t="n">
        <v>-50.77</v>
      </c>
      <c r="D1478" s="39" t="s">
        <v>1501</v>
      </c>
      <c r="E1478" s="39" t="s">
        <v>81</v>
      </c>
    </row>
    <row r="1479" customFormat="false" ht="15" hidden="false" customHeight="false" outlineLevel="0" collapsed="false">
      <c r="A1479" s="38" t="str">
        <f aca="false">CONCATENATE(D1479,"-",E1479)</f>
        <v>CUMARU-PE</v>
      </c>
      <c r="B1479" s="38" t="n">
        <v>-8</v>
      </c>
      <c r="C1479" s="38" t="n">
        <v>-35.69</v>
      </c>
      <c r="D1479" s="38" t="s">
        <v>1502</v>
      </c>
      <c r="E1479" s="38" t="s">
        <v>95</v>
      </c>
    </row>
    <row r="1480" customFormat="false" ht="15" hidden="false" customHeight="false" outlineLevel="0" collapsed="false">
      <c r="A1480" s="38" t="str">
        <f aca="false">CONCATENATE(D1480,"-",E1480)</f>
        <v>CUMBE-SE</v>
      </c>
      <c r="B1480" s="38" t="n">
        <v>-10.35</v>
      </c>
      <c r="C1480" s="38" t="n">
        <v>-37.18</v>
      </c>
      <c r="D1480" s="38" t="s">
        <v>1503</v>
      </c>
      <c r="E1480" s="38" t="s">
        <v>294</v>
      </c>
    </row>
    <row r="1481" customFormat="false" ht="15" hidden="false" customHeight="false" outlineLevel="0" collapsed="false">
      <c r="A1481" s="38" t="str">
        <f aca="false">CONCATENATE(D1481,"-",E1481)</f>
        <v>CUNHA PORA-SC</v>
      </c>
      <c r="B1481" s="38" t="n">
        <v>-26.89</v>
      </c>
      <c r="C1481" s="38" t="n">
        <v>-53.16</v>
      </c>
      <c r="D1481" s="38" t="s">
        <v>1504</v>
      </c>
      <c r="E1481" s="38" t="s">
        <v>90</v>
      </c>
    </row>
    <row r="1482" customFormat="false" ht="15" hidden="false" customHeight="false" outlineLevel="0" collapsed="false">
      <c r="A1482" s="38" t="str">
        <f aca="false">CONCATENATE(D1482,"-",E1482)</f>
        <v>CUNHA-SP</v>
      </c>
      <c r="B1482" s="38" t="n">
        <v>-23.07</v>
      </c>
      <c r="C1482" s="38" t="n">
        <v>-44.96</v>
      </c>
      <c r="D1482" s="38" t="s">
        <v>1505</v>
      </c>
      <c r="E1482" s="38" t="s">
        <v>118</v>
      </c>
    </row>
    <row r="1483" customFormat="false" ht="15" hidden="false" customHeight="false" outlineLevel="0" collapsed="false">
      <c r="A1483" s="38" t="str">
        <f aca="false">CONCATENATE(D1483,"-",E1483)</f>
        <v>CUNHATAI-SC</v>
      </c>
      <c r="B1483" s="39" t="n">
        <v>-26.96</v>
      </c>
      <c r="C1483" s="39" t="n">
        <v>-53.09</v>
      </c>
      <c r="D1483" s="39" t="s">
        <v>1506</v>
      </c>
      <c r="E1483" s="39" t="s">
        <v>90</v>
      </c>
    </row>
    <row r="1484" customFormat="false" ht="15" hidden="false" customHeight="false" outlineLevel="0" collapsed="false">
      <c r="A1484" s="38" t="str">
        <f aca="false">CONCATENATE(D1484,"-",E1484)</f>
        <v>CUPARAQUE-MG</v>
      </c>
      <c r="B1484" s="39" t="n">
        <v>-18.96</v>
      </c>
      <c r="C1484" s="39" t="n">
        <v>-41.09</v>
      </c>
      <c r="D1484" s="39" t="s">
        <v>1507</v>
      </c>
      <c r="E1484" s="39" t="s">
        <v>77</v>
      </c>
    </row>
    <row r="1485" customFormat="false" ht="15" hidden="false" customHeight="false" outlineLevel="0" collapsed="false">
      <c r="A1485" s="38" t="str">
        <f aca="false">CONCATENATE(D1485,"-",E1485)</f>
        <v>CUPIRA-PE</v>
      </c>
      <c r="B1485" s="39" t="n">
        <v>-8.61</v>
      </c>
      <c r="C1485" s="39" t="n">
        <v>-35.95</v>
      </c>
      <c r="D1485" s="39" t="s">
        <v>1508</v>
      </c>
      <c r="E1485" s="39" t="s">
        <v>95</v>
      </c>
    </row>
    <row r="1486" customFormat="false" ht="15" hidden="false" customHeight="false" outlineLevel="0" collapsed="false">
      <c r="A1486" s="38" t="str">
        <f aca="false">CONCATENATE(D1486,"-",E1486)</f>
        <v>CURACA-BA</v>
      </c>
      <c r="B1486" s="38" t="n">
        <v>-8.99</v>
      </c>
      <c r="C1486" s="38" t="n">
        <v>-39.9</v>
      </c>
      <c r="D1486" s="38" t="s">
        <v>1509</v>
      </c>
      <c r="E1486" s="38" t="s">
        <v>85</v>
      </c>
    </row>
    <row r="1487" customFormat="false" ht="15" hidden="false" customHeight="false" outlineLevel="0" collapsed="false">
      <c r="A1487" s="38" t="str">
        <f aca="false">CONCATENATE(D1487,"-",E1487)</f>
        <v>CURIMATA-PI</v>
      </c>
      <c r="B1487" s="38" t="n">
        <v>-10.03</v>
      </c>
      <c r="C1487" s="38" t="n">
        <v>-44.3</v>
      </c>
      <c r="D1487" s="38" t="s">
        <v>1510</v>
      </c>
      <c r="E1487" s="38" t="s">
        <v>108</v>
      </c>
    </row>
    <row r="1488" customFormat="false" ht="15" hidden="false" customHeight="false" outlineLevel="0" collapsed="false">
      <c r="A1488" s="38" t="str">
        <f aca="false">CONCATENATE(D1488,"-",E1488)</f>
        <v>CURIONOPOLIS-PA</v>
      </c>
      <c r="B1488" s="38" t="n">
        <v>-6.09</v>
      </c>
      <c r="C1488" s="38" t="n">
        <v>-49.54</v>
      </c>
      <c r="D1488" s="38" t="s">
        <v>1511</v>
      </c>
      <c r="E1488" s="38" t="s">
        <v>81</v>
      </c>
    </row>
    <row r="1489" customFormat="false" ht="15" hidden="false" customHeight="false" outlineLevel="0" collapsed="false">
      <c r="A1489" s="38" t="str">
        <f aca="false">CONCATENATE(D1489,"-",E1489)</f>
        <v>CURITIBANOS-SC</v>
      </c>
      <c r="B1489" s="38" t="n">
        <v>-27.28</v>
      </c>
      <c r="C1489" s="38" t="n">
        <v>-50.58</v>
      </c>
      <c r="D1489" s="38" t="s">
        <v>1512</v>
      </c>
      <c r="E1489" s="38" t="s">
        <v>90</v>
      </c>
    </row>
    <row r="1490" customFormat="false" ht="15" hidden="false" customHeight="false" outlineLevel="0" collapsed="false">
      <c r="A1490" s="38" t="str">
        <f aca="false">CONCATENATE(D1490,"-",E1490)</f>
        <v>CURITIBA-PR</v>
      </c>
      <c r="B1490" s="38" t="n">
        <v>-25.42</v>
      </c>
      <c r="C1490" s="38" t="n">
        <v>-49.27</v>
      </c>
      <c r="D1490" s="38" t="s">
        <v>1513</v>
      </c>
      <c r="E1490" s="38" t="s">
        <v>88</v>
      </c>
    </row>
    <row r="1491" customFormat="false" ht="15" hidden="false" customHeight="false" outlineLevel="0" collapsed="false">
      <c r="A1491" s="38" t="str">
        <f aca="false">CONCATENATE(D1491,"-",E1491)</f>
        <v>CURIUVA-PR</v>
      </c>
      <c r="B1491" s="39" t="n">
        <v>-24.03</v>
      </c>
      <c r="C1491" s="39" t="n">
        <v>-50.45</v>
      </c>
      <c r="D1491" s="39" t="s">
        <v>1514</v>
      </c>
      <c r="E1491" s="39" t="s">
        <v>88</v>
      </c>
    </row>
    <row r="1492" customFormat="false" ht="15" hidden="false" customHeight="false" outlineLevel="0" collapsed="false">
      <c r="A1492" s="38" t="str">
        <f aca="false">CONCATENATE(D1492,"-",E1492)</f>
        <v>CURRAIS NOVOS-RN</v>
      </c>
      <c r="B1492" s="38" t="n">
        <v>-6.26</v>
      </c>
      <c r="C1492" s="38" t="n">
        <v>-36.51</v>
      </c>
      <c r="D1492" s="38" t="s">
        <v>1515</v>
      </c>
      <c r="E1492" s="38" t="s">
        <v>106</v>
      </c>
    </row>
    <row r="1493" customFormat="false" ht="15" hidden="false" customHeight="false" outlineLevel="0" collapsed="false">
      <c r="A1493" s="38" t="str">
        <f aca="false">CONCATENATE(D1493,"-",E1493)</f>
        <v>CURRAIS-PI</v>
      </c>
      <c r="B1493" s="39" t="n">
        <v>-9</v>
      </c>
      <c r="C1493" s="39" t="n">
        <v>-44.41</v>
      </c>
      <c r="D1493" s="39" t="s">
        <v>1516</v>
      </c>
      <c r="E1493" s="39" t="s">
        <v>108</v>
      </c>
    </row>
    <row r="1494" customFormat="false" ht="15" hidden="false" customHeight="false" outlineLevel="0" collapsed="false">
      <c r="A1494" s="38" t="str">
        <f aca="false">CONCATENATE(D1494,"-",E1494)</f>
        <v>CURRAL DE CIMA-PB</v>
      </c>
      <c r="B1494" s="38" t="n">
        <v>-6.71</v>
      </c>
      <c r="C1494" s="38" t="n">
        <v>-35.26</v>
      </c>
      <c r="D1494" s="38" t="s">
        <v>1517</v>
      </c>
      <c r="E1494" s="38" t="s">
        <v>138</v>
      </c>
    </row>
    <row r="1495" customFormat="false" ht="15" hidden="false" customHeight="false" outlineLevel="0" collapsed="false">
      <c r="A1495" s="38" t="str">
        <f aca="false">CONCATENATE(D1495,"-",E1495)</f>
        <v>CURRAL DE DENTRO-MG</v>
      </c>
      <c r="B1495" s="38" t="n">
        <v>-15.93</v>
      </c>
      <c r="C1495" s="38" t="n">
        <v>-41.84</v>
      </c>
      <c r="D1495" s="38" t="s">
        <v>1518</v>
      </c>
      <c r="E1495" s="38" t="s">
        <v>77</v>
      </c>
    </row>
    <row r="1496" customFormat="false" ht="15" hidden="false" customHeight="false" outlineLevel="0" collapsed="false">
      <c r="A1496" s="38" t="str">
        <f aca="false">CONCATENATE(D1496,"-",E1496)</f>
        <v>CURRAL NOVO DO PIAUI-PI</v>
      </c>
      <c r="B1496" s="38" t="n">
        <v>-7.83</v>
      </c>
      <c r="C1496" s="38" t="n">
        <v>-40.9</v>
      </c>
      <c r="D1496" s="38" t="s">
        <v>1519</v>
      </c>
      <c r="E1496" s="38" t="s">
        <v>108</v>
      </c>
    </row>
    <row r="1497" customFormat="false" ht="15" hidden="false" customHeight="false" outlineLevel="0" collapsed="false">
      <c r="A1497" s="38" t="str">
        <f aca="false">CONCATENATE(D1497,"-",E1497)</f>
        <v>CURRAL VELHO-PB</v>
      </c>
      <c r="B1497" s="39" t="n">
        <v>-7.58</v>
      </c>
      <c r="C1497" s="39" t="n">
        <v>-38.19</v>
      </c>
      <c r="D1497" s="39" t="s">
        <v>1520</v>
      </c>
      <c r="E1497" s="39" t="s">
        <v>138</v>
      </c>
    </row>
    <row r="1498" customFormat="false" ht="15" hidden="false" customHeight="false" outlineLevel="0" collapsed="false">
      <c r="A1498" s="38" t="str">
        <f aca="false">CONCATENATE(D1498,"-",E1498)</f>
        <v>CURRALINHO-PA</v>
      </c>
      <c r="B1498" s="39" t="n">
        <v>-1.81</v>
      </c>
      <c r="C1498" s="39" t="n">
        <v>-49.79</v>
      </c>
      <c r="D1498" s="39" t="s">
        <v>1521</v>
      </c>
      <c r="E1498" s="39" t="s">
        <v>81</v>
      </c>
    </row>
    <row r="1499" customFormat="false" ht="15" hidden="false" customHeight="false" outlineLevel="0" collapsed="false">
      <c r="A1499" s="38" t="str">
        <f aca="false">CONCATENATE(D1499,"-",E1499)</f>
        <v>CURRALINHOS-PI</v>
      </c>
      <c r="B1499" s="39" t="n">
        <v>-5.58</v>
      </c>
      <c r="C1499" s="39" t="n">
        <v>-42.77</v>
      </c>
      <c r="D1499" s="39" t="s">
        <v>1522</v>
      </c>
      <c r="E1499" s="39" t="s">
        <v>108</v>
      </c>
    </row>
    <row r="1500" customFormat="false" ht="15" hidden="false" customHeight="false" outlineLevel="0" collapsed="false">
      <c r="A1500" s="38" t="str">
        <f aca="false">CONCATENATE(D1500,"-",E1500)</f>
        <v>CURUA-PA</v>
      </c>
      <c r="B1500" s="38" t="n">
        <v>-1.88</v>
      </c>
      <c r="C1500" s="38" t="n">
        <v>-55.11</v>
      </c>
      <c r="D1500" s="38" t="s">
        <v>1523</v>
      </c>
      <c r="E1500" s="38" t="s">
        <v>81</v>
      </c>
    </row>
    <row r="1501" customFormat="false" ht="15" hidden="false" customHeight="false" outlineLevel="0" collapsed="false">
      <c r="A1501" s="38" t="str">
        <f aca="false">CONCATENATE(D1501,"-",E1501)</f>
        <v>CURUCA-PA</v>
      </c>
      <c r="B1501" s="39" t="n">
        <v>-0.73</v>
      </c>
      <c r="C1501" s="39" t="n">
        <v>-47.85</v>
      </c>
      <c r="D1501" s="39" t="s">
        <v>1524</v>
      </c>
      <c r="E1501" s="39" t="s">
        <v>81</v>
      </c>
    </row>
    <row r="1502" customFormat="false" ht="15" hidden="false" customHeight="false" outlineLevel="0" collapsed="false">
      <c r="A1502" s="38" t="str">
        <f aca="false">CONCATENATE(D1502,"-",E1502)</f>
        <v>CURURUPU-MA</v>
      </c>
      <c r="B1502" s="39" t="n">
        <v>-1.82</v>
      </c>
      <c r="C1502" s="39" t="n">
        <v>-44.86</v>
      </c>
      <c r="D1502" s="39" t="s">
        <v>1525</v>
      </c>
      <c r="E1502" s="39" t="s">
        <v>100</v>
      </c>
    </row>
    <row r="1503" customFormat="false" ht="15" hidden="false" customHeight="false" outlineLevel="0" collapsed="false">
      <c r="A1503" s="38" t="str">
        <f aca="false">CONCATENATE(D1503,"-",E1503)</f>
        <v>CURVELO-MG</v>
      </c>
      <c r="B1503" s="39" t="n">
        <v>-18.75</v>
      </c>
      <c r="C1503" s="39" t="n">
        <v>-44.43</v>
      </c>
      <c r="D1503" s="39" t="s">
        <v>1526</v>
      </c>
      <c r="E1503" s="39" t="s">
        <v>77</v>
      </c>
    </row>
    <row r="1504" customFormat="false" ht="15" hidden="false" customHeight="false" outlineLevel="0" collapsed="false">
      <c r="A1504" s="38" t="str">
        <f aca="false">CONCATENATE(D1504,"-",E1504)</f>
        <v>CUSTODIA-PE</v>
      </c>
      <c r="B1504" s="38" t="n">
        <v>-8.08</v>
      </c>
      <c r="C1504" s="38" t="n">
        <v>-37.64</v>
      </c>
      <c r="D1504" s="38" t="s">
        <v>1527</v>
      </c>
      <c r="E1504" s="38" t="s">
        <v>95</v>
      </c>
    </row>
    <row r="1505" customFormat="false" ht="15" hidden="false" customHeight="false" outlineLevel="0" collapsed="false">
      <c r="A1505" s="38" t="str">
        <f aca="false">CONCATENATE(D1505,"-",E1505)</f>
        <v>CUTIAS-AP</v>
      </c>
      <c r="B1505" s="39" t="n">
        <v>0.98</v>
      </c>
      <c r="C1505" s="39" t="n">
        <v>-50.8</v>
      </c>
      <c r="D1505" s="39" t="s">
        <v>1528</v>
      </c>
      <c r="E1505" s="39" t="s">
        <v>275</v>
      </c>
    </row>
    <row r="1506" customFormat="false" ht="15" hidden="false" customHeight="false" outlineLevel="0" collapsed="false">
      <c r="A1506" s="38" t="str">
        <f aca="false">CONCATENATE(D1506,"-",E1506)</f>
        <v>DAMIANOPOLIS-GO</v>
      </c>
      <c r="B1506" s="38" t="n">
        <v>-14.56</v>
      </c>
      <c r="C1506" s="38" t="n">
        <v>-46.17</v>
      </c>
      <c r="D1506" s="38" t="s">
        <v>1529</v>
      </c>
      <c r="E1506" s="38" t="s">
        <v>75</v>
      </c>
    </row>
    <row r="1507" customFormat="false" ht="15" hidden="false" customHeight="false" outlineLevel="0" collapsed="false">
      <c r="A1507" s="38" t="str">
        <f aca="false">CONCATENATE(D1507,"-",E1507)</f>
        <v>DAMIAO-PB</v>
      </c>
      <c r="B1507" s="38" t="n">
        <v>-6.55</v>
      </c>
      <c r="C1507" s="38" t="n">
        <v>-35.89</v>
      </c>
      <c r="D1507" s="38" t="s">
        <v>1530</v>
      </c>
      <c r="E1507" s="38" t="s">
        <v>138</v>
      </c>
    </row>
    <row r="1508" customFormat="false" ht="15" hidden="false" customHeight="false" outlineLevel="0" collapsed="false">
      <c r="A1508" s="38" t="str">
        <f aca="false">CONCATENATE(D1508,"-",E1508)</f>
        <v>DAMOLANDIA-GO</v>
      </c>
      <c r="B1508" s="39" t="n">
        <v>-16.25</v>
      </c>
      <c r="C1508" s="39" t="n">
        <v>-49.37</v>
      </c>
      <c r="D1508" s="39" t="s">
        <v>1531</v>
      </c>
      <c r="E1508" s="39" t="s">
        <v>75</v>
      </c>
    </row>
    <row r="1509" customFormat="false" ht="15" hidden="false" customHeight="false" outlineLevel="0" collapsed="false">
      <c r="A1509" s="38" t="str">
        <f aca="false">CONCATENATE(D1509,"-",E1509)</f>
        <v>DARCINOPOLIS-TO</v>
      </c>
      <c r="B1509" s="38" t="n">
        <v>-6.71</v>
      </c>
      <c r="C1509" s="38" t="n">
        <v>-47.76</v>
      </c>
      <c r="D1509" s="38" t="s">
        <v>1532</v>
      </c>
      <c r="E1509" s="38" t="s">
        <v>97</v>
      </c>
    </row>
    <row r="1510" customFormat="false" ht="15" hidden="false" customHeight="false" outlineLevel="0" collapsed="false">
      <c r="A1510" s="38" t="str">
        <f aca="false">CONCATENATE(D1510,"-",E1510)</f>
        <v>DARIO MEIRA-BA</v>
      </c>
      <c r="B1510" s="39" t="n">
        <v>-14.43</v>
      </c>
      <c r="C1510" s="39" t="n">
        <v>-39.9</v>
      </c>
      <c r="D1510" s="39" t="s">
        <v>1533</v>
      </c>
      <c r="E1510" s="39" t="s">
        <v>85</v>
      </c>
    </row>
    <row r="1511" customFormat="false" ht="15" hidden="false" customHeight="false" outlineLevel="0" collapsed="false">
      <c r="A1511" s="38" t="str">
        <f aca="false">CONCATENATE(D1511,"-",E1511)</f>
        <v>DATAS-MG</v>
      </c>
      <c r="B1511" s="38" t="n">
        <v>-18.44</v>
      </c>
      <c r="C1511" s="38" t="n">
        <v>-43.65</v>
      </c>
      <c r="D1511" s="38" t="s">
        <v>1534</v>
      </c>
      <c r="E1511" s="38" t="s">
        <v>77</v>
      </c>
    </row>
    <row r="1512" customFormat="false" ht="15" hidden="false" customHeight="false" outlineLevel="0" collapsed="false">
      <c r="A1512" s="38" t="str">
        <f aca="false">CONCATENATE(D1512,"-",E1512)</f>
        <v>DAVID CANABARRO-RS</v>
      </c>
      <c r="B1512" s="39" t="n">
        <v>-28.38</v>
      </c>
      <c r="C1512" s="39" t="n">
        <v>-51.84</v>
      </c>
      <c r="D1512" s="39" t="s">
        <v>1535</v>
      </c>
      <c r="E1512" s="39" t="s">
        <v>151</v>
      </c>
    </row>
    <row r="1513" customFormat="false" ht="15" hidden="false" customHeight="false" outlineLevel="0" collapsed="false">
      <c r="A1513" s="38" t="str">
        <f aca="false">CONCATENATE(D1513,"-",E1513)</f>
        <v>DAVINOPOLIS-GO</v>
      </c>
      <c r="B1513" s="38" t="n">
        <v>-18.15</v>
      </c>
      <c r="C1513" s="38" t="n">
        <v>-47.56</v>
      </c>
      <c r="D1513" s="38" t="s">
        <v>1536</v>
      </c>
      <c r="E1513" s="38" t="s">
        <v>75</v>
      </c>
    </row>
    <row r="1514" customFormat="false" ht="15" hidden="false" customHeight="false" outlineLevel="0" collapsed="false">
      <c r="A1514" s="38" t="str">
        <f aca="false">CONCATENATE(D1514,"-",E1514)</f>
        <v>DAVINOPOLIS-MA</v>
      </c>
      <c r="B1514" s="38" t="n">
        <v>-5.55</v>
      </c>
      <c r="C1514" s="38" t="n">
        <v>-47.42</v>
      </c>
      <c r="D1514" s="38" t="s">
        <v>1536</v>
      </c>
      <c r="E1514" s="38" t="s">
        <v>100</v>
      </c>
    </row>
    <row r="1515" customFormat="false" ht="15" hidden="false" customHeight="false" outlineLevel="0" collapsed="false">
      <c r="A1515" s="38" t="str">
        <f aca="false">CONCATENATE(D1515,"-",E1515)</f>
        <v>DELFIM MOREIRA-MG</v>
      </c>
      <c r="B1515" s="39" t="n">
        <v>-22.5</v>
      </c>
      <c r="C1515" s="39" t="n">
        <v>-45.28</v>
      </c>
      <c r="D1515" s="39" t="s">
        <v>1537</v>
      </c>
      <c r="E1515" s="39" t="s">
        <v>77</v>
      </c>
    </row>
    <row r="1516" customFormat="false" ht="15" hidden="false" customHeight="false" outlineLevel="0" collapsed="false">
      <c r="A1516" s="38" t="str">
        <f aca="false">CONCATENATE(D1516,"-",E1516)</f>
        <v>DELFINOPOLIS-MG</v>
      </c>
      <c r="B1516" s="38" t="n">
        <v>-20.34</v>
      </c>
      <c r="C1516" s="38" t="n">
        <v>-46.85</v>
      </c>
      <c r="D1516" s="38" t="s">
        <v>1538</v>
      </c>
      <c r="E1516" s="38" t="s">
        <v>77</v>
      </c>
    </row>
    <row r="1517" customFormat="false" ht="15" hidden="false" customHeight="false" outlineLevel="0" collapsed="false">
      <c r="A1517" s="38" t="str">
        <f aca="false">CONCATENATE(D1517,"-",E1517)</f>
        <v>DELMIRO GOUVEIA-AL</v>
      </c>
      <c r="B1517" s="39" t="n">
        <v>-9.38</v>
      </c>
      <c r="C1517" s="39" t="n">
        <v>-37.99</v>
      </c>
      <c r="D1517" s="39" t="s">
        <v>1539</v>
      </c>
      <c r="E1517" s="39" t="s">
        <v>137</v>
      </c>
    </row>
    <row r="1518" customFormat="false" ht="15" hidden="false" customHeight="false" outlineLevel="0" collapsed="false">
      <c r="A1518" s="38" t="str">
        <f aca="false">CONCATENATE(D1518,"-",E1518)</f>
        <v>DELTA-MG</v>
      </c>
      <c r="B1518" s="39" t="n">
        <v>-19.97</v>
      </c>
      <c r="C1518" s="39" t="n">
        <v>-47.77</v>
      </c>
      <c r="D1518" s="39" t="s">
        <v>1540</v>
      </c>
      <c r="E1518" s="39" t="s">
        <v>77</v>
      </c>
    </row>
    <row r="1519" customFormat="false" ht="15" hidden="false" customHeight="false" outlineLevel="0" collapsed="false">
      <c r="A1519" s="38" t="str">
        <f aca="false">CONCATENATE(D1519,"-",E1519)</f>
        <v>DEMERVAL LOBAO-PI</v>
      </c>
      <c r="B1519" s="38" t="n">
        <v>-5.35</v>
      </c>
      <c r="C1519" s="38" t="n">
        <v>-42.67</v>
      </c>
      <c r="D1519" s="38" t="s">
        <v>1541</v>
      </c>
      <c r="E1519" s="38" t="s">
        <v>108</v>
      </c>
    </row>
    <row r="1520" customFormat="false" ht="15" hidden="false" customHeight="false" outlineLevel="0" collapsed="false">
      <c r="A1520" s="38" t="str">
        <f aca="false">CONCATENATE(D1520,"-",E1520)</f>
        <v>DENISE-MT</v>
      </c>
      <c r="B1520" s="38" t="n">
        <v>-14.74</v>
      </c>
      <c r="C1520" s="38" t="n">
        <v>-57.05</v>
      </c>
      <c r="D1520" s="38" t="s">
        <v>1542</v>
      </c>
      <c r="E1520" s="38" t="s">
        <v>111</v>
      </c>
    </row>
    <row r="1521" customFormat="false" ht="15" hidden="false" customHeight="false" outlineLevel="0" collapsed="false">
      <c r="A1521" s="38" t="str">
        <f aca="false">CONCATENATE(D1521,"-",E1521)</f>
        <v>DEODAPOLIS-MS</v>
      </c>
      <c r="B1521" s="38" t="n">
        <v>-22.27</v>
      </c>
      <c r="C1521" s="38" t="n">
        <v>-54.16</v>
      </c>
      <c r="D1521" s="38" t="s">
        <v>1543</v>
      </c>
      <c r="E1521" s="38" t="s">
        <v>140</v>
      </c>
    </row>
    <row r="1522" customFormat="false" ht="15" hidden="false" customHeight="false" outlineLevel="0" collapsed="false">
      <c r="A1522" s="38" t="str">
        <f aca="false">CONCATENATE(D1522,"-",E1522)</f>
        <v>DEPUTADO IRAPUAN PINHEIRO-CE</v>
      </c>
      <c r="B1522" s="39" t="n">
        <v>-5.91</v>
      </c>
      <c r="C1522" s="39" t="n">
        <v>-39.26</v>
      </c>
      <c r="D1522" s="39" t="s">
        <v>1544</v>
      </c>
      <c r="E1522" s="39" t="s">
        <v>83</v>
      </c>
    </row>
    <row r="1523" customFormat="false" ht="15" hidden="false" customHeight="false" outlineLevel="0" collapsed="false">
      <c r="A1523" s="38" t="str">
        <f aca="false">CONCATENATE(D1523,"-",E1523)</f>
        <v>DERRUBADAS-RS</v>
      </c>
      <c r="B1523" s="38" t="n">
        <v>-27.26</v>
      </c>
      <c r="C1523" s="38" t="n">
        <v>-53.86</v>
      </c>
      <c r="D1523" s="38" t="s">
        <v>1545</v>
      </c>
      <c r="E1523" s="38" t="s">
        <v>151</v>
      </c>
    </row>
    <row r="1524" customFormat="false" ht="15" hidden="false" customHeight="false" outlineLevel="0" collapsed="false">
      <c r="A1524" s="38" t="str">
        <f aca="false">CONCATENATE(D1524,"-",E1524)</f>
        <v>DESCALVADO-SP</v>
      </c>
      <c r="B1524" s="39" t="n">
        <v>-21.9</v>
      </c>
      <c r="C1524" s="39" t="n">
        <v>-47.61</v>
      </c>
      <c r="D1524" s="39" t="s">
        <v>1546</v>
      </c>
      <c r="E1524" s="39" t="s">
        <v>118</v>
      </c>
    </row>
    <row r="1525" customFormat="false" ht="15" hidden="false" customHeight="false" outlineLevel="0" collapsed="false">
      <c r="A1525" s="38" t="str">
        <f aca="false">CONCATENATE(D1525,"-",E1525)</f>
        <v>DESCANSO-SC</v>
      </c>
      <c r="B1525" s="39" t="n">
        <v>-26.82</v>
      </c>
      <c r="C1525" s="39" t="n">
        <v>-53.5</v>
      </c>
      <c r="D1525" s="39" t="s">
        <v>1547</v>
      </c>
      <c r="E1525" s="39" t="s">
        <v>90</v>
      </c>
    </row>
    <row r="1526" customFormat="false" ht="15" hidden="false" customHeight="false" outlineLevel="0" collapsed="false">
      <c r="A1526" s="38" t="str">
        <f aca="false">CONCATENATE(D1526,"-",E1526)</f>
        <v>DESCOBERTO-MG</v>
      </c>
      <c r="B1526" s="38" t="n">
        <v>-21.46</v>
      </c>
      <c r="C1526" s="38" t="n">
        <v>-42.96</v>
      </c>
      <c r="D1526" s="38" t="s">
        <v>1548</v>
      </c>
      <c r="E1526" s="38" t="s">
        <v>77</v>
      </c>
    </row>
    <row r="1527" customFormat="false" ht="15" hidden="false" customHeight="false" outlineLevel="0" collapsed="false">
      <c r="A1527" s="38" t="str">
        <f aca="false">CONCATENATE(D1527,"-",E1527)</f>
        <v>DESTERRO DE ENTRE RIOS-MG</v>
      </c>
      <c r="B1527" s="39" t="n">
        <v>-20.66</v>
      </c>
      <c r="C1527" s="39" t="n">
        <v>-44.33</v>
      </c>
      <c r="D1527" s="39" t="s">
        <v>1549</v>
      </c>
      <c r="E1527" s="39" t="s">
        <v>77</v>
      </c>
    </row>
    <row r="1528" customFormat="false" ht="15" hidden="false" customHeight="false" outlineLevel="0" collapsed="false">
      <c r="A1528" s="38" t="str">
        <f aca="false">CONCATENATE(D1528,"-",E1528)</f>
        <v>DESTERRO DO MELO-MG</v>
      </c>
      <c r="B1528" s="38" t="n">
        <v>-21.14</v>
      </c>
      <c r="C1528" s="38" t="n">
        <v>-43.51</v>
      </c>
      <c r="D1528" s="38" t="s">
        <v>1550</v>
      </c>
      <c r="E1528" s="38" t="s">
        <v>77</v>
      </c>
    </row>
    <row r="1529" customFormat="false" ht="15" hidden="false" customHeight="false" outlineLevel="0" collapsed="false">
      <c r="A1529" s="38" t="str">
        <f aca="false">CONCATENATE(D1529,"-",E1529)</f>
        <v>DESTERRO-PB</v>
      </c>
      <c r="B1529" s="39" t="n">
        <v>-7.29</v>
      </c>
      <c r="C1529" s="39" t="n">
        <v>-37.09</v>
      </c>
      <c r="D1529" s="39" t="s">
        <v>1551</v>
      </c>
      <c r="E1529" s="39" t="s">
        <v>138</v>
      </c>
    </row>
    <row r="1530" customFormat="false" ht="15" hidden="false" customHeight="false" outlineLevel="0" collapsed="false">
      <c r="A1530" s="38" t="str">
        <f aca="false">CONCATENATE(D1530,"-",E1530)</f>
        <v>DEZESSEIS DE NOVEMBRO-RS</v>
      </c>
      <c r="B1530" s="39" t="n">
        <v>-28.21</v>
      </c>
      <c r="C1530" s="39" t="n">
        <v>-55.06</v>
      </c>
      <c r="D1530" s="39" t="s">
        <v>1552</v>
      </c>
      <c r="E1530" s="39" t="s">
        <v>151</v>
      </c>
    </row>
    <row r="1531" customFormat="false" ht="15" hidden="false" customHeight="false" outlineLevel="0" collapsed="false">
      <c r="A1531" s="38" t="str">
        <f aca="false">CONCATENATE(D1531,"-",E1531)</f>
        <v>DIADEMA-SP</v>
      </c>
      <c r="B1531" s="38" t="n">
        <v>-23.68</v>
      </c>
      <c r="C1531" s="38" t="n">
        <v>-46.62</v>
      </c>
      <c r="D1531" s="38" t="s">
        <v>1553</v>
      </c>
      <c r="E1531" s="38" t="s">
        <v>118</v>
      </c>
    </row>
    <row r="1532" customFormat="false" ht="15" hidden="false" customHeight="false" outlineLevel="0" collapsed="false">
      <c r="A1532" s="38" t="str">
        <f aca="false">CONCATENATE(D1532,"-",E1532)</f>
        <v>DIAMANTE DO NORTE-PR</v>
      </c>
      <c r="B1532" s="38" t="n">
        <v>-22.65</v>
      </c>
      <c r="C1532" s="38" t="n">
        <v>-52.86</v>
      </c>
      <c r="D1532" s="38" t="s">
        <v>1554</v>
      </c>
      <c r="E1532" s="38" t="s">
        <v>88</v>
      </c>
    </row>
    <row r="1533" customFormat="false" ht="15" hidden="false" customHeight="false" outlineLevel="0" collapsed="false">
      <c r="A1533" s="38" t="str">
        <f aca="false">CONCATENATE(D1533,"-",E1533)</f>
        <v>DIAMANTE DO SUL-PR</v>
      </c>
      <c r="B1533" s="39" t="n">
        <v>-25.04</v>
      </c>
      <c r="C1533" s="39" t="n">
        <v>-52.68</v>
      </c>
      <c r="D1533" s="39" t="s">
        <v>1555</v>
      </c>
      <c r="E1533" s="39" t="s">
        <v>88</v>
      </c>
    </row>
    <row r="1534" customFormat="false" ht="15" hidden="false" customHeight="false" outlineLevel="0" collapsed="false">
      <c r="A1534" s="38" t="str">
        <f aca="false">CONCATENATE(D1534,"-",E1534)</f>
        <v>DIAMANTE D'OESTE-PR</v>
      </c>
      <c r="B1534" s="38" t="n">
        <v>-24.94</v>
      </c>
      <c r="C1534" s="38" t="n">
        <v>-54.1</v>
      </c>
      <c r="D1534" s="38" t="s">
        <v>1556</v>
      </c>
      <c r="E1534" s="38" t="s">
        <v>88</v>
      </c>
    </row>
    <row r="1535" customFormat="false" ht="15" hidden="false" customHeight="false" outlineLevel="0" collapsed="false">
      <c r="A1535" s="38" t="str">
        <f aca="false">CONCATENATE(D1535,"-",E1535)</f>
        <v>DIAMANTE-PB</v>
      </c>
      <c r="B1535" s="38" t="n">
        <v>-7.42</v>
      </c>
      <c r="C1535" s="38" t="n">
        <v>-38.26</v>
      </c>
      <c r="D1535" s="38" t="s">
        <v>1557</v>
      </c>
      <c r="E1535" s="38" t="s">
        <v>138</v>
      </c>
    </row>
    <row r="1536" customFormat="false" ht="15" hidden="false" customHeight="false" outlineLevel="0" collapsed="false">
      <c r="A1536" s="38" t="str">
        <f aca="false">CONCATENATE(D1536,"-",E1536)</f>
        <v>DIAMANTINA-MG</v>
      </c>
      <c r="B1536" s="39" t="n">
        <v>-18.24</v>
      </c>
      <c r="C1536" s="39" t="n">
        <v>-43.6</v>
      </c>
      <c r="D1536" s="39" t="s">
        <v>1558</v>
      </c>
      <c r="E1536" s="39" t="s">
        <v>77</v>
      </c>
    </row>
    <row r="1537" customFormat="false" ht="15" hidden="false" customHeight="false" outlineLevel="0" collapsed="false">
      <c r="A1537" s="38" t="str">
        <f aca="false">CONCATENATE(D1537,"-",E1537)</f>
        <v>DIAMANTINO-MT</v>
      </c>
      <c r="B1537" s="39" t="n">
        <v>-14.4</v>
      </c>
      <c r="C1537" s="39" t="n">
        <v>-56.44</v>
      </c>
      <c r="D1537" s="39" t="s">
        <v>1559</v>
      </c>
      <c r="E1537" s="39" t="s">
        <v>111</v>
      </c>
    </row>
    <row r="1538" customFormat="false" ht="15" hidden="false" customHeight="false" outlineLevel="0" collapsed="false">
      <c r="A1538" s="38" t="str">
        <f aca="false">CONCATENATE(D1538,"-",E1538)</f>
        <v>DIANOPOLIS-TO</v>
      </c>
      <c r="B1538" s="39" t="n">
        <v>-11.62</v>
      </c>
      <c r="C1538" s="39" t="n">
        <v>-46.82</v>
      </c>
      <c r="D1538" s="39" t="s">
        <v>1560</v>
      </c>
      <c r="E1538" s="39" t="s">
        <v>97</v>
      </c>
    </row>
    <row r="1539" customFormat="false" ht="15" hidden="false" customHeight="false" outlineLevel="0" collapsed="false">
      <c r="A1539" s="38" t="str">
        <f aca="false">CONCATENATE(D1539,"-",E1539)</f>
        <v>DIAS D'AVILA-BA</v>
      </c>
      <c r="B1539" s="38" t="n">
        <v>-12.61</v>
      </c>
      <c r="C1539" s="38" t="n">
        <v>-38.29</v>
      </c>
      <c r="D1539" s="38" t="s">
        <v>1561</v>
      </c>
      <c r="E1539" s="38" t="s">
        <v>85</v>
      </c>
    </row>
    <row r="1540" customFormat="false" ht="15" hidden="false" customHeight="false" outlineLevel="0" collapsed="false">
      <c r="A1540" s="38" t="str">
        <f aca="false">CONCATENATE(D1540,"-",E1540)</f>
        <v>DILERMANDO DE AGUIAR-RS</v>
      </c>
      <c r="B1540" s="38" t="n">
        <v>-29.7</v>
      </c>
      <c r="C1540" s="38" t="n">
        <v>-54.2</v>
      </c>
      <c r="D1540" s="38" t="s">
        <v>1562</v>
      </c>
      <c r="E1540" s="38" t="s">
        <v>151</v>
      </c>
    </row>
    <row r="1541" customFormat="false" ht="15" hidden="false" customHeight="false" outlineLevel="0" collapsed="false">
      <c r="A1541" s="38" t="str">
        <f aca="false">CONCATENATE(D1541,"-",E1541)</f>
        <v>DIOGO DE VASCONCELOS-MG</v>
      </c>
      <c r="B1541" s="38" t="n">
        <v>-20.48</v>
      </c>
      <c r="C1541" s="38" t="n">
        <v>-43.19</v>
      </c>
      <c r="D1541" s="38" t="s">
        <v>1563</v>
      </c>
      <c r="E1541" s="38" t="s">
        <v>77</v>
      </c>
    </row>
    <row r="1542" customFormat="false" ht="15" hidden="false" customHeight="false" outlineLevel="0" collapsed="false">
      <c r="A1542" s="38" t="str">
        <f aca="false">CONCATENATE(D1542,"-",E1542)</f>
        <v>DIONISIO CERQUEIRA-SC</v>
      </c>
      <c r="B1542" s="38" t="n">
        <v>-26.25</v>
      </c>
      <c r="C1542" s="38" t="n">
        <v>-53.64</v>
      </c>
      <c r="D1542" s="38" t="s">
        <v>1564</v>
      </c>
      <c r="E1542" s="38" t="s">
        <v>90</v>
      </c>
    </row>
    <row r="1543" customFormat="false" ht="15" hidden="false" customHeight="false" outlineLevel="0" collapsed="false">
      <c r="A1543" s="38" t="str">
        <f aca="false">CONCATENATE(D1543,"-",E1543)</f>
        <v>DIONISIO-MG</v>
      </c>
      <c r="B1543" s="39" t="n">
        <v>-19.84</v>
      </c>
      <c r="C1543" s="39" t="n">
        <v>-42.77</v>
      </c>
      <c r="D1543" s="39" t="s">
        <v>1565</v>
      </c>
      <c r="E1543" s="39" t="s">
        <v>77</v>
      </c>
    </row>
    <row r="1544" customFormat="false" ht="15" hidden="false" customHeight="false" outlineLevel="0" collapsed="false">
      <c r="A1544" s="38" t="str">
        <f aca="false">CONCATENATE(D1544,"-",E1544)</f>
        <v>DIORAMA-GO</v>
      </c>
      <c r="B1544" s="39" t="n">
        <v>-16.23</v>
      </c>
      <c r="C1544" s="39" t="n">
        <v>-51.25</v>
      </c>
      <c r="D1544" s="39" t="s">
        <v>1566</v>
      </c>
      <c r="E1544" s="39" t="s">
        <v>75</v>
      </c>
    </row>
    <row r="1545" customFormat="false" ht="15" hidden="false" customHeight="false" outlineLevel="0" collapsed="false">
      <c r="A1545" s="38" t="str">
        <f aca="false">CONCATENATE(D1545,"-",E1545)</f>
        <v>DIRCE REIS-SP</v>
      </c>
      <c r="B1545" s="39" t="n">
        <v>-20.46</v>
      </c>
      <c r="C1545" s="39" t="n">
        <v>-50.6</v>
      </c>
      <c r="D1545" s="39" t="s">
        <v>1567</v>
      </c>
      <c r="E1545" s="39" t="s">
        <v>118</v>
      </c>
    </row>
    <row r="1546" customFormat="false" ht="15" hidden="false" customHeight="false" outlineLevel="0" collapsed="false">
      <c r="A1546" s="38" t="str">
        <f aca="false">CONCATENATE(D1546,"-",E1546)</f>
        <v>DIRCEU ARCOVERDE-PI</v>
      </c>
      <c r="B1546" s="39" t="n">
        <v>-9.33</v>
      </c>
      <c r="C1546" s="39" t="n">
        <v>-42.42</v>
      </c>
      <c r="D1546" s="39" t="s">
        <v>1568</v>
      </c>
      <c r="E1546" s="39" t="s">
        <v>108</v>
      </c>
    </row>
    <row r="1547" customFormat="false" ht="15" hidden="false" customHeight="false" outlineLevel="0" collapsed="false">
      <c r="A1547" s="38" t="str">
        <f aca="false">CONCATENATE(D1547,"-",E1547)</f>
        <v>DIVINA PASTORA-SE</v>
      </c>
      <c r="B1547" s="39" t="n">
        <v>-10.68</v>
      </c>
      <c r="C1547" s="39" t="n">
        <v>-37.14</v>
      </c>
      <c r="D1547" s="39" t="s">
        <v>1569</v>
      </c>
      <c r="E1547" s="39" t="s">
        <v>294</v>
      </c>
    </row>
    <row r="1548" customFormat="false" ht="15" hidden="false" customHeight="false" outlineLevel="0" collapsed="false">
      <c r="A1548" s="38" t="str">
        <f aca="false">CONCATENATE(D1548,"-",E1548)</f>
        <v>DIVINESIA-MG</v>
      </c>
      <c r="B1548" s="38" t="n">
        <v>-20.99</v>
      </c>
      <c r="C1548" s="38" t="n">
        <v>-43</v>
      </c>
      <c r="D1548" s="38" t="s">
        <v>1570</v>
      </c>
      <c r="E1548" s="38" t="s">
        <v>77</v>
      </c>
    </row>
    <row r="1549" customFormat="false" ht="15" hidden="false" customHeight="false" outlineLevel="0" collapsed="false">
      <c r="A1549" s="38" t="str">
        <f aca="false">CONCATENATE(D1549,"-",E1549)</f>
        <v>DIVINO DAS LARANJEIRAS-MG</v>
      </c>
      <c r="B1549" s="38" t="n">
        <v>-18.77</v>
      </c>
      <c r="C1549" s="38" t="n">
        <v>-41.48</v>
      </c>
      <c r="D1549" s="38" t="s">
        <v>1571</v>
      </c>
      <c r="E1549" s="38" t="s">
        <v>77</v>
      </c>
    </row>
    <row r="1550" customFormat="false" ht="15" hidden="false" customHeight="false" outlineLevel="0" collapsed="false">
      <c r="A1550" s="38" t="str">
        <f aca="false">CONCATENATE(D1550,"-",E1550)</f>
        <v>DIVINO DE SAO LOURENCO-ES</v>
      </c>
      <c r="B1550" s="38" t="n">
        <v>-20.62</v>
      </c>
      <c r="C1550" s="38" t="n">
        <v>-41.68</v>
      </c>
      <c r="D1550" s="38" t="s">
        <v>1572</v>
      </c>
      <c r="E1550" s="38" t="s">
        <v>126</v>
      </c>
    </row>
    <row r="1551" customFormat="false" ht="15" hidden="false" customHeight="false" outlineLevel="0" collapsed="false">
      <c r="A1551" s="38" t="str">
        <f aca="false">CONCATENATE(D1551,"-",E1551)</f>
        <v>DIVINOLANDIA DE MINAS-MG</v>
      </c>
      <c r="B1551" s="39" t="n">
        <v>-18.8</v>
      </c>
      <c r="C1551" s="39" t="n">
        <v>-42.59</v>
      </c>
      <c r="D1551" s="39" t="s">
        <v>1573</v>
      </c>
      <c r="E1551" s="39" t="s">
        <v>77</v>
      </c>
    </row>
    <row r="1552" customFormat="false" ht="15" hidden="false" customHeight="false" outlineLevel="0" collapsed="false">
      <c r="A1552" s="38" t="str">
        <f aca="false">CONCATENATE(D1552,"-",E1552)</f>
        <v>DIVINOLANDIA-SP</v>
      </c>
      <c r="B1552" s="38" t="n">
        <v>-21.66</v>
      </c>
      <c r="C1552" s="38" t="n">
        <v>-46.73</v>
      </c>
      <c r="D1552" s="38" t="s">
        <v>1574</v>
      </c>
      <c r="E1552" s="38" t="s">
        <v>118</v>
      </c>
    </row>
    <row r="1553" customFormat="false" ht="15" hidden="false" customHeight="false" outlineLevel="0" collapsed="false">
      <c r="A1553" s="38" t="str">
        <f aca="false">CONCATENATE(D1553,"-",E1553)</f>
        <v>DIVINO-MG</v>
      </c>
      <c r="B1553" s="39" t="n">
        <v>-20.61</v>
      </c>
      <c r="C1553" s="39" t="n">
        <v>-42.14</v>
      </c>
      <c r="D1553" s="39" t="s">
        <v>1575</v>
      </c>
      <c r="E1553" s="39" t="s">
        <v>77</v>
      </c>
    </row>
    <row r="1554" customFormat="false" ht="15" hidden="false" customHeight="false" outlineLevel="0" collapsed="false">
      <c r="A1554" s="38" t="str">
        <f aca="false">CONCATENATE(D1554,"-",E1554)</f>
        <v>DIVINOPOLIS DE GOIAS-GO</v>
      </c>
      <c r="B1554" s="38" t="n">
        <v>-13.29</v>
      </c>
      <c r="C1554" s="38" t="n">
        <v>-46.39</v>
      </c>
      <c r="D1554" s="38" t="s">
        <v>1576</v>
      </c>
      <c r="E1554" s="38" t="s">
        <v>75</v>
      </c>
    </row>
    <row r="1555" customFormat="false" ht="15" hidden="false" customHeight="false" outlineLevel="0" collapsed="false">
      <c r="A1555" s="38" t="str">
        <f aca="false">CONCATENATE(D1555,"-",E1555)</f>
        <v>DIVINOPOLIS DO TOCANTINS-TO</v>
      </c>
      <c r="B1555" s="38" t="n">
        <v>-9.8</v>
      </c>
      <c r="C1555" s="38" t="n">
        <v>-49.21</v>
      </c>
      <c r="D1555" s="38" t="s">
        <v>1577</v>
      </c>
      <c r="E1555" s="38" t="s">
        <v>97</v>
      </c>
    </row>
    <row r="1556" customFormat="false" ht="15" hidden="false" customHeight="false" outlineLevel="0" collapsed="false">
      <c r="A1556" s="38" t="str">
        <f aca="false">CONCATENATE(D1556,"-",E1556)</f>
        <v>DIVINOPOLIS-MG</v>
      </c>
      <c r="B1556" s="38" t="n">
        <v>-20.13</v>
      </c>
      <c r="C1556" s="38" t="n">
        <v>-44.88</v>
      </c>
      <c r="D1556" s="38" t="s">
        <v>1578</v>
      </c>
      <c r="E1556" s="38" t="s">
        <v>77</v>
      </c>
    </row>
    <row r="1557" customFormat="false" ht="15" hidden="false" customHeight="false" outlineLevel="0" collapsed="false">
      <c r="A1557" s="38" t="str">
        <f aca="false">CONCATENATE(D1557,"-",E1557)</f>
        <v>DIVISA ALEGRE-MG</v>
      </c>
      <c r="B1557" s="39" t="n">
        <v>-15.72</v>
      </c>
      <c r="C1557" s="39" t="n">
        <v>-41.34</v>
      </c>
      <c r="D1557" s="39" t="s">
        <v>1579</v>
      </c>
      <c r="E1557" s="39" t="s">
        <v>77</v>
      </c>
    </row>
    <row r="1558" customFormat="false" ht="15" hidden="false" customHeight="false" outlineLevel="0" collapsed="false">
      <c r="A1558" s="38" t="str">
        <f aca="false">CONCATENATE(D1558,"-",E1558)</f>
        <v>DIVISA NOVA-MG</v>
      </c>
      <c r="B1558" s="38" t="n">
        <v>-21.51</v>
      </c>
      <c r="C1558" s="38" t="n">
        <v>-46.19</v>
      </c>
      <c r="D1558" s="38" t="s">
        <v>1580</v>
      </c>
      <c r="E1558" s="38" t="s">
        <v>77</v>
      </c>
    </row>
    <row r="1559" customFormat="false" ht="15" hidden="false" customHeight="false" outlineLevel="0" collapsed="false">
      <c r="A1559" s="38" t="str">
        <f aca="false">CONCATENATE(D1559,"-",E1559)</f>
        <v>DIVISOPOLIS-MG</v>
      </c>
      <c r="B1559" s="39" t="n">
        <v>-15.72</v>
      </c>
      <c r="C1559" s="39" t="n">
        <v>-41</v>
      </c>
      <c r="D1559" s="39" t="s">
        <v>1581</v>
      </c>
      <c r="E1559" s="39" t="s">
        <v>77</v>
      </c>
    </row>
    <row r="1560" customFormat="false" ht="15" hidden="false" customHeight="false" outlineLevel="0" collapsed="false">
      <c r="A1560" s="38" t="str">
        <f aca="false">CONCATENATE(D1560,"-",E1560)</f>
        <v>DOBRADA-SP</v>
      </c>
      <c r="B1560" s="39" t="n">
        <v>-21.51</v>
      </c>
      <c r="C1560" s="39" t="n">
        <v>-48.39</v>
      </c>
      <c r="D1560" s="39" t="s">
        <v>1582</v>
      </c>
      <c r="E1560" s="39" t="s">
        <v>118</v>
      </c>
    </row>
    <row r="1561" customFormat="false" ht="15" hidden="false" customHeight="false" outlineLevel="0" collapsed="false">
      <c r="A1561" s="38" t="str">
        <f aca="false">CONCATENATE(D1561,"-",E1561)</f>
        <v>DOIS CORREGOS-SP</v>
      </c>
      <c r="B1561" s="38" t="n">
        <v>-22.36</v>
      </c>
      <c r="C1561" s="38" t="n">
        <v>-48.38</v>
      </c>
      <c r="D1561" s="38" t="s">
        <v>1583</v>
      </c>
      <c r="E1561" s="38" t="s">
        <v>118</v>
      </c>
    </row>
    <row r="1562" customFormat="false" ht="15" hidden="false" customHeight="false" outlineLevel="0" collapsed="false">
      <c r="A1562" s="38" t="str">
        <f aca="false">CONCATENATE(D1562,"-",E1562)</f>
        <v>DOIS IRMAOS DAS MISSOES-RS</v>
      </c>
      <c r="B1562" s="38" t="n">
        <v>-27.65</v>
      </c>
      <c r="C1562" s="38" t="n">
        <v>-53.53</v>
      </c>
      <c r="D1562" s="38" t="s">
        <v>1584</v>
      </c>
      <c r="E1562" s="38" t="s">
        <v>151</v>
      </c>
    </row>
    <row r="1563" customFormat="false" ht="15" hidden="false" customHeight="false" outlineLevel="0" collapsed="false">
      <c r="A1563" s="38" t="str">
        <f aca="false">CONCATENATE(D1563,"-",E1563)</f>
        <v>DOIS IRMAOS DO BURITI-MS</v>
      </c>
      <c r="B1563" s="39" t="n">
        <v>-20.68</v>
      </c>
      <c r="C1563" s="39" t="n">
        <v>-55.29</v>
      </c>
      <c r="D1563" s="39" t="s">
        <v>1585</v>
      </c>
      <c r="E1563" s="39" t="s">
        <v>140</v>
      </c>
    </row>
    <row r="1564" customFormat="false" ht="15" hidden="false" customHeight="false" outlineLevel="0" collapsed="false">
      <c r="A1564" s="38" t="str">
        <f aca="false">CONCATENATE(D1564,"-",E1564)</f>
        <v>DOIS IRMAOS DO TOCANTINS-TO</v>
      </c>
      <c r="B1564" s="39" t="n">
        <v>-9.25</v>
      </c>
      <c r="C1564" s="39" t="n">
        <v>-49.06</v>
      </c>
      <c r="D1564" s="39" t="s">
        <v>1586</v>
      </c>
      <c r="E1564" s="39" t="s">
        <v>97</v>
      </c>
    </row>
    <row r="1565" customFormat="false" ht="15" hidden="false" customHeight="false" outlineLevel="0" collapsed="false">
      <c r="A1565" s="38" t="str">
        <f aca="false">CONCATENATE(D1565,"-",E1565)</f>
        <v>DOIS IRMAOS-RS</v>
      </c>
      <c r="B1565" s="39" t="n">
        <v>-29.58</v>
      </c>
      <c r="C1565" s="39" t="n">
        <v>-51.08</v>
      </c>
      <c r="D1565" s="39" t="s">
        <v>1587</v>
      </c>
      <c r="E1565" s="39" t="s">
        <v>151</v>
      </c>
    </row>
    <row r="1566" customFormat="false" ht="15" hidden="false" customHeight="false" outlineLevel="0" collapsed="false">
      <c r="A1566" s="38" t="str">
        <f aca="false">CONCATENATE(D1566,"-",E1566)</f>
        <v>DOIS LAJEADOS-RS</v>
      </c>
      <c r="B1566" s="39" t="n">
        <v>-28.98</v>
      </c>
      <c r="C1566" s="39" t="n">
        <v>-51.83</v>
      </c>
      <c r="D1566" s="39" t="s">
        <v>1588</v>
      </c>
      <c r="E1566" s="39" t="s">
        <v>151</v>
      </c>
    </row>
    <row r="1567" customFormat="false" ht="15" hidden="false" customHeight="false" outlineLevel="0" collapsed="false">
      <c r="A1567" s="38" t="str">
        <f aca="false">CONCATENATE(D1567,"-",E1567)</f>
        <v>DOIS RIACHOS-AL</v>
      </c>
      <c r="B1567" s="38" t="n">
        <v>-9.39</v>
      </c>
      <c r="C1567" s="38" t="n">
        <v>-37.1</v>
      </c>
      <c r="D1567" s="38" t="s">
        <v>1589</v>
      </c>
      <c r="E1567" s="38" t="s">
        <v>137</v>
      </c>
    </row>
    <row r="1568" customFormat="false" ht="15" hidden="false" customHeight="false" outlineLevel="0" collapsed="false">
      <c r="A1568" s="38" t="str">
        <f aca="false">CONCATENATE(D1568,"-",E1568)</f>
        <v>DOIS VIZINHOS-PR</v>
      </c>
      <c r="B1568" s="39" t="n">
        <v>-25.73</v>
      </c>
      <c r="C1568" s="39" t="n">
        <v>-53.05</v>
      </c>
      <c r="D1568" s="39" t="s">
        <v>1590</v>
      </c>
      <c r="E1568" s="39" t="s">
        <v>88</v>
      </c>
    </row>
    <row r="1569" customFormat="false" ht="15" hidden="false" customHeight="false" outlineLevel="0" collapsed="false">
      <c r="A1569" s="38" t="str">
        <f aca="false">CONCATENATE(D1569,"-",E1569)</f>
        <v>DOLCINOPOLIS-SP</v>
      </c>
      <c r="B1569" s="39" t="n">
        <v>-20.12</v>
      </c>
      <c r="C1569" s="39" t="n">
        <v>-50.51</v>
      </c>
      <c r="D1569" s="39" t="s">
        <v>1591</v>
      </c>
      <c r="E1569" s="39" t="s">
        <v>118</v>
      </c>
    </row>
    <row r="1570" customFormat="false" ht="15" hidden="false" customHeight="false" outlineLevel="0" collapsed="false">
      <c r="A1570" s="38" t="str">
        <f aca="false">CONCATENATE(D1570,"-",E1570)</f>
        <v>DOM AQUINO-MT</v>
      </c>
      <c r="B1570" s="38" t="n">
        <v>-15.81</v>
      </c>
      <c r="C1570" s="38" t="n">
        <v>-54.91</v>
      </c>
      <c r="D1570" s="38" t="s">
        <v>1592</v>
      </c>
      <c r="E1570" s="38" t="s">
        <v>111</v>
      </c>
    </row>
    <row r="1571" customFormat="false" ht="15" hidden="false" customHeight="false" outlineLevel="0" collapsed="false">
      <c r="A1571" s="38" t="str">
        <f aca="false">CONCATENATE(D1571,"-",E1571)</f>
        <v>DOM BASILIO-BA</v>
      </c>
      <c r="B1571" s="39" t="n">
        <v>-13.76</v>
      </c>
      <c r="C1571" s="39" t="n">
        <v>-41.77</v>
      </c>
      <c r="D1571" s="39" t="s">
        <v>1593</v>
      </c>
      <c r="E1571" s="39" t="s">
        <v>85</v>
      </c>
    </row>
    <row r="1572" customFormat="false" ht="15" hidden="false" customHeight="false" outlineLevel="0" collapsed="false">
      <c r="A1572" s="38" t="str">
        <f aca="false">CONCATENATE(D1572,"-",E1572)</f>
        <v>DOM BOSCO-MG</v>
      </c>
      <c r="B1572" s="38" t="n">
        <v>-16.65</v>
      </c>
      <c r="C1572" s="38" t="n">
        <v>-46.27</v>
      </c>
      <c r="D1572" s="38" t="s">
        <v>1594</v>
      </c>
      <c r="E1572" s="38" t="s">
        <v>77</v>
      </c>
    </row>
    <row r="1573" customFormat="false" ht="15" hidden="false" customHeight="false" outlineLevel="0" collapsed="false">
      <c r="A1573" s="38" t="str">
        <f aca="false">CONCATENATE(D1573,"-",E1573)</f>
        <v>DOM CAVATI-MG</v>
      </c>
      <c r="B1573" s="39" t="n">
        <v>-19.37</v>
      </c>
      <c r="C1573" s="39" t="n">
        <v>-42.1</v>
      </c>
      <c r="D1573" s="39" t="s">
        <v>1595</v>
      </c>
      <c r="E1573" s="39" t="s">
        <v>77</v>
      </c>
    </row>
    <row r="1574" customFormat="false" ht="15" hidden="false" customHeight="false" outlineLevel="0" collapsed="false">
      <c r="A1574" s="38" t="str">
        <f aca="false">CONCATENATE(D1574,"-",E1574)</f>
        <v>DOM ELISEU-PA</v>
      </c>
      <c r="B1574" s="38" t="n">
        <v>-4.28</v>
      </c>
      <c r="C1574" s="38" t="n">
        <v>-47.5</v>
      </c>
      <c r="D1574" s="38" t="s">
        <v>1596</v>
      </c>
      <c r="E1574" s="38" t="s">
        <v>81</v>
      </c>
    </row>
    <row r="1575" customFormat="false" ht="15" hidden="false" customHeight="false" outlineLevel="0" collapsed="false">
      <c r="A1575" s="38" t="str">
        <f aca="false">CONCATENATE(D1575,"-",E1575)</f>
        <v>DOM EXPEDITO LOPES-PI</v>
      </c>
      <c r="B1575" s="38" t="n">
        <v>-6.95</v>
      </c>
      <c r="C1575" s="38" t="n">
        <v>-41.64</v>
      </c>
      <c r="D1575" s="38" t="s">
        <v>1597</v>
      </c>
      <c r="E1575" s="38" t="s">
        <v>108</v>
      </c>
    </row>
    <row r="1576" customFormat="false" ht="15" hidden="false" customHeight="false" outlineLevel="0" collapsed="false">
      <c r="A1576" s="38" t="str">
        <f aca="false">CONCATENATE(D1576,"-",E1576)</f>
        <v>DOM FELICIANO-RS</v>
      </c>
      <c r="B1576" s="38" t="n">
        <v>-30.7</v>
      </c>
      <c r="C1576" s="38" t="n">
        <v>-52.1</v>
      </c>
      <c r="D1576" s="38" t="s">
        <v>1598</v>
      </c>
      <c r="E1576" s="38" t="s">
        <v>151</v>
      </c>
    </row>
    <row r="1577" customFormat="false" ht="15" hidden="false" customHeight="false" outlineLevel="0" collapsed="false">
      <c r="A1577" s="38" t="str">
        <f aca="false">CONCATENATE(D1577,"-",E1577)</f>
        <v>DOM INOCENCIO-PI</v>
      </c>
      <c r="B1577" s="39" t="n">
        <v>-9</v>
      </c>
      <c r="C1577" s="39" t="n">
        <v>-41.97</v>
      </c>
      <c r="D1577" s="39" t="s">
        <v>1599</v>
      </c>
      <c r="E1577" s="39" t="s">
        <v>108</v>
      </c>
    </row>
    <row r="1578" customFormat="false" ht="15" hidden="false" customHeight="false" outlineLevel="0" collapsed="false">
      <c r="A1578" s="38" t="str">
        <f aca="false">CONCATENATE(D1578,"-",E1578)</f>
        <v>DOM JOAQUIM-MG</v>
      </c>
      <c r="B1578" s="38" t="n">
        <v>-18.96</v>
      </c>
      <c r="C1578" s="38" t="n">
        <v>-43.25</v>
      </c>
      <c r="D1578" s="38" t="s">
        <v>1600</v>
      </c>
      <c r="E1578" s="38" t="s">
        <v>77</v>
      </c>
    </row>
    <row r="1579" customFormat="false" ht="15" hidden="false" customHeight="false" outlineLevel="0" collapsed="false">
      <c r="A1579" s="38" t="str">
        <f aca="false">CONCATENATE(D1579,"-",E1579)</f>
        <v>DOM MACEDO COSTA-BA</v>
      </c>
      <c r="B1579" s="38" t="n">
        <v>-12.9</v>
      </c>
      <c r="C1579" s="38" t="n">
        <v>-39.19</v>
      </c>
      <c r="D1579" s="38" t="s">
        <v>1601</v>
      </c>
      <c r="E1579" s="38" t="s">
        <v>85</v>
      </c>
    </row>
    <row r="1580" customFormat="false" ht="15" hidden="false" customHeight="false" outlineLevel="0" collapsed="false">
      <c r="A1580" s="38" t="str">
        <f aca="false">CONCATENATE(D1580,"-",E1580)</f>
        <v>DOM PEDRITO-RS</v>
      </c>
      <c r="B1580" s="39" t="n">
        <v>-30.98</v>
      </c>
      <c r="C1580" s="39" t="n">
        <v>-54.67</v>
      </c>
      <c r="D1580" s="39" t="s">
        <v>1602</v>
      </c>
      <c r="E1580" s="39" t="s">
        <v>151</v>
      </c>
    </row>
    <row r="1581" customFormat="false" ht="15" hidden="false" customHeight="false" outlineLevel="0" collapsed="false">
      <c r="A1581" s="38" t="str">
        <f aca="false">CONCATENATE(D1581,"-",E1581)</f>
        <v>DOM PEDRO DE ALCANTARA-RS</v>
      </c>
      <c r="B1581" s="38" t="n">
        <v>-29.36</v>
      </c>
      <c r="C1581" s="38" t="n">
        <v>-49.85</v>
      </c>
      <c r="D1581" s="38" t="s">
        <v>1603</v>
      </c>
      <c r="E1581" s="38" t="s">
        <v>151</v>
      </c>
    </row>
    <row r="1582" customFormat="false" ht="15" hidden="false" customHeight="false" outlineLevel="0" collapsed="false">
      <c r="A1582" s="38" t="str">
        <f aca="false">CONCATENATE(D1582,"-",E1582)</f>
        <v>DOM PEDRO-MA</v>
      </c>
      <c r="B1582" s="39" t="n">
        <v>-5.03</v>
      </c>
      <c r="C1582" s="39" t="n">
        <v>-44.43</v>
      </c>
      <c r="D1582" s="39" t="s">
        <v>1604</v>
      </c>
      <c r="E1582" s="39" t="s">
        <v>100</v>
      </c>
    </row>
    <row r="1583" customFormat="false" ht="15" hidden="false" customHeight="false" outlineLevel="0" collapsed="false">
      <c r="A1583" s="38" t="str">
        <f aca="false">CONCATENATE(D1583,"-",E1583)</f>
        <v>DOM SILVERIO-MG</v>
      </c>
      <c r="B1583" s="39" t="n">
        <v>-20.16</v>
      </c>
      <c r="C1583" s="39" t="n">
        <v>-42.96</v>
      </c>
      <c r="D1583" s="39" t="s">
        <v>1605</v>
      </c>
      <c r="E1583" s="39" t="s">
        <v>77</v>
      </c>
    </row>
    <row r="1584" customFormat="false" ht="15" hidden="false" customHeight="false" outlineLevel="0" collapsed="false">
      <c r="A1584" s="38" t="str">
        <f aca="false">CONCATENATE(D1584,"-",E1584)</f>
        <v>DOM VICOSO-MG</v>
      </c>
      <c r="B1584" s="38" t="n">
        <v>-22.25</v>
      </c>
      <c r="C1584" s="38" t="n">
        <v>-45.16</v>
      </c>
      <c r="D1584" s="38" t="s">
        <v>1606</v>
      </c>
      <c r="E1584" s="38" t="s">
        <v>77</v>
      </c>
    </row>
    <row r="1585" customFormat="false" ht="15" hidden="false" customHeight="false" outlineLevel="0" collapsed="false">
      <c r="A1585" s="38" t="str">
        <f aca="false">CONCATENATE(D1585,"-",E1585)</f>
        <v>DOMINGOS MARTINS-ES</v>
      </c>
      <c r="B1585" s="39" t="n">
        <v>-20.36</v>
      </c>
      <c r="C1585" s="39" t="n">
        <v>-40.65</v>
      </c>
      <c r="D1585" s="39" t="s">
        <v>1607</v>
      </c>
      <c r="E1585" s="39" t="s">
        <v>126</v>
      </c>
    </row>
    <row r="1586" customFormat="false" ht="15" hidden="false" customHeight="false" outlineLevel="0" collapsed="false">
      <c r="A1586" s="38" t="str">
        <f aca="false">CONCATENATE(D1586,"-",E1586)</f>
        <v>DOMINGOS MOURAO-PI</v>
      </c>
      <c r="B1586" s="38" t="n">
        <v>-4.25</v>
      </c>
      <c r="C1586" s="38" t="n">
        <v>-41.27</v>
      </c>
      <c r="D1586" s="38" t="s">
        <v>1608</v>
      </c>
      <c r="E1586" s="38" t="s">
        <v>108</v>
      </c>
    </row>
    <row r="1587" customFormat="false" ht="15" hidden="false" customHeight="false" outlineLevel="0" collapsed="false">
      <c r="A1587" s="38" t="str">
        <f aca="false">CONCATENATE(D1587,"-",E1587)</f>
        <v>DONA EMMA-SC</v>
      </c>
      <c r="B1587" s="39" t="n">
        <v>-26.98</v>
      </c>
      <c r="C1587" s="39" t="n">
        <v>-49.72</v>
      </c>
      <c r="D1587" s="39" t="s">
        <v>1609</v>
      </c>
      <c r="E1587" s="39" t="s">
        <v>90</v>
      </c>
    </row>
    <row r="1588" customFormat="false" ht="15" hidden="false" customHeight="false" outlineLevel="0" collapsed="false">
      <c r="A1588" s="38" t="str">
        <f aca="false">CONCATENATE(D1588,"-",E1588)</f>
        <v>DONA EUZEBIA-MG</v>
      </c>
      <c r="B1588" s="39" t="n">
        <v>-21.31</v>
      </c>
      <c r="C1588" s="39" t="n">
        <v>-42.81</v>
      </c>
      <c r="D1588" s="39" t="s">
        <v>1610</v>
      </c>
      <c r="E1588" s="39" t="s">
        <v>77</v>
      </c>
    </row>
    <row r="1589" customFormat="false" ht="15" hidden="false" customHeight="false" outlineLevel="0" collapsed="false">
      <c r="A1589" s="38" t="str">
        <f aca="false">CONCATENATE(D1589,"-",E1589)</f>
        <v>DONA FRANCISCA-RS</v>
      </c>
      <c r="B1589" s="39" t="n">
        <v>-29.62</v>
      </c>
      <c r="C1589" s="39" t="n">
        <v>-53.35</v>
      </c>
      <c r="D1589" s="39" t="s">
        <v>1611</v>
      </c>
      <c r="E1589" s="39" t="s">
        <v>151</v>
      </c>
    </row>
    <row r="1590" customFormat="false" ht="15" hidden="false" customHeight="false" outlineLevel="0" collapsed="false">
      <c r="A1590" s="38" t="str">
        <f aca="false">CONCATENATE(D1590,"-",E1590)</f>
        <v>DONA INES-PB</v>
      </c>
      <c r="B1590" s="39" t="n">
        <v>-6.61</v>
      </c>
      <c r="C1590" s="39" t="n">
        <v>-35.63</v>
      </c>
      <c r="D1590" s="39" t="s">
        <v>1612</v>
      </c>
      <c r="E1590" s="39" t="s">
        <v>138</v>
      </c>
    </row>
    <row r="1591" customFormat="false" ht="15" hidden="false" customHeight="false" outlineLevel="0" collapsed="false">
      <c r="A1591" s="38" t="str">
        <f aca="false">CONCATENATE(D1591,"-",E1591)</f>
        <v>DORES DE CAMPOS-MG</v>
      </c>
      <c r="B1591" s="38" t="n">
        <v>-21.1</v>
      </c>
      <c r="C1591" s="38" t="n">
        <v>-44.02</v>
      </c>
      <c r="D1591" s="38" t="s">
        <v>1613</v>
      </c>
      <c r="E1591" s="38" t="s">
        <v>77</v>
      </c>
    </row>
    <row r="1592" customFormat="false" ht="15" hidden="false" customHeight="false" outlineLevel="0" collapsed="false">
      <c r="A1592" s="38" t="str">
        <f aca="false">CONCATENATE(D1592,"-",E1592)</f>
        <v>DORES DE GUANHAES-MG</v>
      </c>
      <c r="B1592" s="39" t="n">
        <v>-19.05</v>
      </c>
      <c r="C1592" s="39" t="n">
        <v>-42.92</v>
      </c>
      <c r="D1592" s="39" t="s">
        <v>1614</v>
      </c>
      <c r="E1592" s="39" t="s">
        <v>77</v>
      </c>
    </row>
    <row r="1593" customFormat="false" ht="15" hidden="false" customHeight="false" outlineLevel="0" collapsed="false">
      <c r="A1593" s="38" t="str">
        <f aca="false">CONCATENATE(D1593,"-",E1593)</f>
        <v>DORES DO INDAIA-MG</v>
      </c>
      <c r="B1593" s="38" t="n">
        <v>-19.46</v>
      </c>
      <c r="C1593" s="38" t="n">
        <v>-45.6</v>
      </c>
      <c r="D1593" s="38" t="s">
        <v>1615</v>
      </c>
      <c r="E1593" s="38" t="s">
        <v>77</v>
      </c>
    </row>
    <row r="1594" customFormat="false" ht="15" hidden="false" customHeight="false" outlineLevel="0" collapsed="false">
      <c r="A1594" s="38" t="str">
        <f aca="false">CONCATENATE(D1594,"-",E1594)</f>
        <v>DORES DO RIO PRETO-ES</v>
      </c>
      <c r="B1594" s="38" t="n">
        <v>-20.68</v>
      </c>
      <c r="C1594" s="38" t="n">
        <v>-41.84</v>
      </c>
      <c r="D1594" s="38" t="s">
        <v>1616</v>
      </c>
      <c r="E1594" s="38" t="s">
        <v>126</v>
      </c>
    </row>
    <row r="1595" customFormat="false" ht="15" hidden="false" customHeight="false" outlineLevel="0" collapsed="false">
      <c r="A1595" s="38" t="str">
        <f aca="false">CONCATENATE(D1595,"-",E1595)</f>
        <v>DORES DO TURVO-MG</v>
      </c>
      <c r="B1595" s="39" t="n">
        <v>-20.97</v>
      </c>
      <c r="C1595" s="39" t="n">
        <v>-43.18</v>
      </c>
      <c r="D1595" s="39" t="s">
        <v>1617</v>
      </c>
      <c r="E1595" s="39" t="s">
        <v>77</v>
      </c>
    </row>
    <row r="1596" customFormat="false" ht="15" hidden="false" customHeight="false" outlineLevel="0" collapsed="false">
      <c r="A1596" s="38" t="str">
        <f aca="false">CONCATENATE(D1596,"-",E1596)</f>
        <v>DORESOPOLIS-MG</v>
      </c>
      <c r="B1596" s="38" t="n">
        <v>-20.28</v>
      </c>
      <c r="C1596" s="38" t="n">
        <v>-45.9</v>
      </c>
      <c r="D1596" s="38" t="s">
        <v>1618</v>
      </c>
      <c r="E1596" s="38" t="s">
        <v>77</v>
      </c>
    </row>
    <row r="1597" customFormat="false" ht="15" hidden="false" customHeight="false" outlineLevel="0" collapsed="false">
      <c r="A1597" s="38" t="str">
        <f aca="false">CONCATENATE(D1597,"-",E1597)</f>
        <v>DORMENTES-PE</v>
      </c>
      <c r="B1597" s="39" t="n">
        <v>-8.44</v>
      </c>
      <c r="C1597" s="39" t="n">
        <v>-40.77</v>
      </c>
      <c r="D1597" s="39" t="s">
        <v>1619</v>
      </c>
      <c r="E1597" s="39" t="s">
        <v>95</v>
      </c>
    </row>
    <row r="1598" customFormat="false" ht="15" hidden="false" customHeight="false" outlineLevel="0" collapsed="false">
      <c r="A1598" s="38" t="str">
        <f aca="false">CONCATENATE(D1598,"-",E1598)</f>
        <v>DOURADINA-MS</v>
      </c>
      <c r="B1598" s="38" t="n">
        <v>-22.04</v>
      </c>
      <c r="C1598" s="38" t="n">
        <v>-54.61</v>
      </c>
      <c r="D1598" s="38" t="s">
        <v>1620</v>
      </c>
      <c r="E1598" s="38" t="s">
        <v>140</v>
      </c>
    </row>
    <row r="1599" customFormat="false" ht="15" hidden="false" customHeight="false" outlineLevel="0" collapsed="false">
      <c r="A1599" s="38" t="str">
        <f aca="false">CONCATENATE(D1599,"-",E1599)</f>
        <v>DOURADINA-PR</v>
      </c>
      <c r="B1599" s="38" t="n">
        <v>-23.38</v>
      </c>
      <c r="C1599" s="38" t="n">
        <v>-53.29</v>
      </c>
      <c r="D1599" s="38" t="s">
        <v>1620</v>
      </c>
      <c r="E1599" s="38" t="s">
        <v>88</v>
      </c>
    </row>
    <row r="1600" customFormat="false" ht="15" hidden="false" customHeight="false" outlineLevel="0" collapsed="false">
      <c r="A1600" s="38" t="str">
        <f aca="false">CONCATENATE(D1600,"-",E1600)</f>
        <v>DOURADOQUARA-MG</v>
      </c>
      <c r="B1600" s="39" t="n">
        <v>-18.43</v>
      </c>
      <c r="C1600" s="39" t="n">
        <v>-47.6</v>
      </c>
      <c r="D1600" s="39" t="s">
        <v>1621</v>
      </c>
      <c r="E1600" s="39" t="s">
        <v>77</v>
      </c>
    </row>
    <row r="1601" customFormat="false" ht="15" hidden="false" customHeight="false" outlineLevel="0" collapsed="false">
      <c r="A1601" s="38" t="str">
        <f aca="false">CONCATENATE(D1601,"-",E1601)</f>
        <v>DOURADOS-MS</v>
      </c>
      <c r="B1601" s="39" t="n">
        <v>-22.22</v>
      </c>
      <c r="C1601" s="39" t="n">
        <v>-54.8</v>
      </c>
      <c r="D1601" s="39" t="s">
        <v>1622</v>
      </c>
      <c r="E1601" s="39" t="s">
        <v>140</v>
      </c>
    </row>
    <row r="1602" customFormat="false" ht="15" hidden="false" customHeight="false" outlineLevel="0" collapsed="false">
      <c r="A1602" s="38" t="str">
        <f aca="false">CONCATENATE(D1602,"-",E1602)</f>
        <v>DOURADO-SP</v>
      </c>
      <c r="B1602" s="38" t="n">
        <v>-22.1</v>
      </c>
      <c r="C1602" s="38" t="n">
        <v>-48.31</v>
      </c>
      <c r="D1602" s="38" t="s">
        <v>1623</v>
      </c>
      <c r="E1602" s="38" t="s">
        <v>118</v>
      </c>
    </row>
    <row r="1603" customFormat="false" ht="15" hidden="false" customHeight="false" outlineLevel="0" collapsed="false">
      <c r="A1603" s="38" t="str">
        <f aca="false">CONCATENATE(D1603,"-",E1603)</f>
        <v>DOUTOR CAMARGO-PR</v>
      </c>
      <c r="B1603" s="39" t="n">
        <v>-23.55</v>
      </c>
      <c r="C1603" s="39" t="n">
        <v>-52.21</v>
      </c>
      <c r="D1603" s="39" t="s">
        <v>1624</v>
      </c>
      <c r="E1603" s="39" t="s">
        <v>88</v>
      </c>
    </row>
    <row r="1604" customFormat="false" ht="15" hidden="false" customHeight="false" outlineLevel="0" collapsed="false">
      <c r="A1604" s="38" t="str">
        <f aca="false">CONCATENATE(D1604,"-",E1604)</f>
        <v>DOUTOR MAURICIO CARDOSO-RS</v>
      </c>
      <c r="B1604" s="38" t="n">
        <v>-27.5</v>
      </c>
      <c r="C1604" s="38" t="n">
        <v>-54.36</v>
      </c>
      <c r="D1604" s="38" t="s">
        <v>1625</v>
      </c>
      <c r="E1604" s="38" t="s">
        <v>151</v>
      </c>
    </row>
    <row r="1605" customFormat="false" ht="15" hidden="false" customHeight="false" outlineLevel="0" collapsed="false">
      <c r="A1605" s="38" t="str">
        <f aca="false">CONCATENATE(D1605,"-",E1605)</f>
        <v>DOUTOR PEDRINHO-SC</v>
      </c>
      <c r="B1605" s="38" t="n">
        <v>-26.71</v>
      </c>
      <c r="C1605" s="38" t="n">
        <v>-49.48</v>
      </c>
      <c r="D1605" s="38" t="s">
        <v>1626</v>
      </c>
      <c r="E1605" s="38" t="s">
        <v>90</v>
      </c>
    </row>
    <row r="1606" customFormat="false" ht="15" hidden="false" customHeight="false" outlineLevel="0" collapsed="false">
      <c r="A1606" s="38" t="str">
        <f aca="false">CONCATENATE(D1606,"-",E1606)</f>
        <v>DOUTOR RICARDO-RS</v>
      </c>
      <c r="B1606" s="39" t="n">
        <v>-29.08</v>
      </c>
      <c r="C1606" s="39" t="n">
        <v>-51.99</v>
      </c>
      <c r="D1606" s="39" t="s">
        <v>1627</v>
      </c>
      <c r="E1606" s="39" t="s">
        <v>151</v>
      </c>
    </row>
    <row r="1607" customFormat="false" ht="15" hidden="false" customHeight="false" outlineLevel="0" collapsed="false">
      <c r="A1607" s="38" t="str">
        <f aca="false">CONCATENATE(D1607,"-",E1607)</f>
        <v>DOUTOR SEVERIANO-RN</v>
      </c>
      <c r="B1607" s="39" t="n">
        <v>-6.09</v>
      </c>
      <c r="C1607" s="39" t="n">
        <v>-38.37</v>
      </c>
      <c r="D1607" s="39" t="s">
        <v>1628</v>
      </c>
      <c r="E1607" s="39" t="s">
        <v>106</v>
      </c>
    </row>
    <row r="1608" customFormat="false" ht="15" hidden="false" customHeight="false" outlineLevel="0" collapsed="false">
      <c r="A1608" s="38" t="str">
        <f aca="false">CONCATENATE(D1608,"-",E1608)</f>
        <v>DOUTOR ULYSSES-PR</v>
      </c>
      <c r="B1608" s="38" t="n">
        <v>-24.56</v>
      </c>
      <c r="C1608" s="38" t="n">
        <v>-49.42</v>
      </c>
      <c r="D1608" s="38" t="s">
        <v>1629</v>
      </c>
      <c r="E1608" s="38" t="s">
        <v>88</v>
      </c>
    </row>
    <row r="1609" customFormat="false" ht="15" hidden="false" customHeight="false" outlineLevel="0" collapsed="false">
      <c r="A1609" s="38" t="str">
        <f aca="false">CONCATENATE(D1609,"-",E1609)</f>
        <v>DOVERLANDIA-GO</v>
      </c>
      <c r="B1609" s="39" t="n">
        <v>-16.72</v>
      </c>
      <c r="C1609" s="39" t="n">
        <v>-52.31</v>
      </c>
      <c r="D1609" s="39" t="s">
        <v>1630</v>
      </c>
      <c r="E1609" s="39" t="s">
        <v>75</v>
      </c>
    </row>
    <row r="1610" customFormat="false" ht="15" hidden="false" customHeight="false" outlineLevel="0" collapsed="false">
      <c r="A1610" s="38" t="str">
        <f aca="false">CONCATENATE(D1610,"-",E1610)</f>
        <v>DRACENA-SP</v>
      </c>
      <c r="B1610" s="39" t="n">
        <v>-21.48</v>
      </c>
      <c r="C1610" s="39" t="n">
        <v>-51.53</v>
      </c>
      <c r="D1610" s="39" t="s">
        <v>1631</v>
      </c>
      <c r="E1610" s="39" t="s">
        <v>118</v>
      </c>
    </row>
    <row r="1611" customFormat="false" ht="15" hidden="false" customHeight="false" outlineLevel="0" collapsed="false">
      <c r="A1611" s="38" t="str">
        <f aca="false">CONCATENATE(D1611,"-",E1611)</f>
        <v>DUARTINA-SP</v>
      </c>
      <c r="B1611" s="38" t="n">
        <v>-22.41</v>
      </c>
      <c r="C1611" s="38" t="n">
        <v>-49.4</v>
      </c>
      <c r="D1611" s="38" t="s">
        <v>1632</v>
      </c>
      <c r="E1611" s="38" t="s">
        <v>118</v>
      </c>
    </row>
    <row r="1612" customFormat="false" ht="15" hidden="false" customHeight="false" outlineLevel="0" collapsed="false">
      <c r="A1612" s="38" t="str">
        <f aca="false">CONCATENATE(D1612,"-",E1612)</f>
        <v>DUAS BARRAS-RJ</v>
      </c>
      <c r="B1612" s="39" t="n">
        <v>-22.05</v>
      </c>
      <c r="C1612" s="39" t="n">
        <v>-42.52</v>
      </c>
      <c r="D1612" s="39" t="s">
        <v>1633</v>
      </c>
      <c r="E1612" s="39" t="s">
        <v>330</v>
      </c>
    </row>
    <row r="1613" customFormat="false" ht="15" hidden="false" customHeight="false" outlineLevel="0" collapsed="false">
      <c r="A1613" s="38" t="str">
        <f aca="false">CONCATENATE(D1613,"-",E1613)</f>
        <v>DUAS ESTRADAS-PB</v>
      </c>
      <c r="B1613" s="38" t="n">
        <v>-6.68</v>
      </c>
      <c r="C1613" s="38" t="n">
        <v>-35.41</v>
      </c>
      <c r="D1613" s="38" t="s">
        <v>1634</v>
      </c>
      <c r="E1613" s="38" t="s">
        <v>138</v>
      </c>
    </row>
    <row r="1614" customFormat="false" ht="15" hidden="false" customHeight="false" outlineLevel="0" collapsed="false">
      <c r="A1614" s="38" t="str">
        <f aca="false">CONCATENATE(D1614,"-",E1614)</f>
        <v>DUERE-TO</v>
      </c>
      <c r="B1614" s="38" t="n">
        <v>-11.34</v>
      </c>
      <c r="C1614" s="38" t="n">
        <v>-49.27</v>
      </c>
      <c r="D1614" s="38" t="s">
        <v>1635</v>
      </c>
      <c r="E1614" s="38" t="s">
        <v>97</v>
      </c>
    </row>
    <row r="1615" customFormat="false" ht="15" hidden="false" customHeight="false" outlineLevel="0" collapsed="false">
      <c r="A1615" s="38" t="str">
        <f aca="false">CONCATENATE(D1615,"-",E1615)</f>
        <v>DUMONT-SP</v>
      </c>
      <c r="B1615" s="39" t="n">
        <v>-21.23</v>
      </c>
      <c r="C1615" s="39" t="n">
        <v>-47.97</v>
      </c>
      <c r="D1615" s="39" t="s">
        <v>1636</v>
      </c>
      <c r="E1615" s="39" t="s">
        <v>118</v>
      </c>
    </row>
    <row r="1616" customFormat="false" ht="15" hidden="false" customHeight="false" outlineLevel="0" collapsed="false">
      <c r="A1616" s="38" t="str">
        <f aca="false">CONCATENATE(D1616,"-",E1616)</f>
        <v>DUQUE BACELAR-MA</v>
      </c>
      <c r="B1616" s="38" t="n">
        <v>-4.15</v>
      </c>
      <c r="C1616" s="38" t="n">
        <v>-42.94</v>
      </c>
      <c r="D1616" s="38" t="s">
        <v>1637</v>
      </c>
      <c r="E1616" s="38" t="s">
        <v>100</v>
      </c>
    </row>
    <row r="1617" customFormat="false" ht="15" hidden="false" customHeight="false" outlineLevel="0" collapsed="false">
      <c r="A1617" s="38" t="str">
        <f aca="false">CONCATENATE(D1617,"-",E1617)</f>
        <v>DUQUE DE CAXIAS-RJ</v>
      </c>
      <c r="B1617" s="38" t="n">
        <v>-22.78</v>
      </c>
      <c r="C1617" s="38" t="n">
        <v>-43.31</v>
      </c>
      <c r="D1617" s="38" t="s">
        <v>1638</v>
      </c>
      <c r="E1617" s="38" t="s">
        <v>330</v>
      </c>
    </row>
    <row r="1618" customFormat="false" ht="15" hidden="false" customHeight="false" outlineLevel="0" collapsed="false">
      <c r="A1618" s="38" t="str">
        <f aca="false">CONCATENATE(D1618,"-",E1618)</f>
        <v>DURANDE-MG</v>
      </c>
      <c r="B1618" s="38" t="n">
        <v>-20.2</v>
      </c>
      <c r="C1618" s="38" t="n">
        <v>-41.79</v>
      </c>
      <c r="D1618" s="38" t="s">
        <v>1639</v>
      </c>
      <c r="E1618" s="38" t="s">
        <v>77</v>
      </c>
    </row>
    <row r="1619" customFormat="false" ht="15" hidden="false" customHeight="false" outlineLevel="0" collapsed="false">
      <c r="A1619" s="38" t="str">
        <f aca="false">CONCATENATE(D1619,"-",E1619)</f>
        <v>ECHAPORA-SP</v>
      </c>
      <c r="B1619" s="38" t="n">
        <v>-22.42</v>
      </c>
      <c r="C1619" s="38" t="n">
        <v>-50.2</v>
      </c>
      <c r="D1619" s="38" t="s">
        <v>1640</v>
      </c>
      <c r="E1619" s="38" t="s">
        <v>118</v>
      </c>
    </row>
    <row r="1620" customFormat="false" ht="15" hidden="false" customHeight="false" outlineLevel="0" collapsed="false">
      <c r="A1620" s="38" t="str">
        <f aca="false">CONCATENATE(D1620,"-",E1620)</f>
        <v>ECOPORANGA-ES</v>
      </c>
      <c r="B1620" s="39" t="n">
        <v>-18.37</v>
      </c>
      <c r="C1620" s="39" t="n">
        <v>-40.83</v>
      </c>
      <c r="D1620" s="39" t="s">
        <v>1641</v>
      </c>
      <c r="E1620" s="39" t="s">
        <v>126</v>
      </c>
    </row>
    <row r="1621" customFormat="false" ht="15" hidden="false" customHeight="false" outlineLevel="0" collapsed="false">
      <c r="A1621" s="38" t="str">
        <f aca="false">CONCATENATE(D1621,"-",E1621)</f>
        <v>EDEALINA-GO</v>
      </c>
      <c r="B1621" s="38" t="n">
        <v>-17.42</v>
      </c>
      <c r="C1621" s="38" t="n">
        <v>-49.66</v>
      </c>
      <c r="D1621" s="38" t="s">
        <v>1642</v>
      </c>
      <c r="E1621" s="38" t="s">
        <v>75</v>
      </c>
    </row>
    <row r="1622" customFormat="false" ht="15" hidden="false" customHeight="false" outlineLevel="0" collapsed="false">
      <c r="A1622" s="38" t="str">
        <f aca="false">CONCATENATE(D1622,"-",E1622)</f>
        <v>EDEIA-GO</v>
      </c>
      <c r="B1622" s="39" t="n">
        <v>-17.33</v>
      </c>
      <c r="C1622" s="39" t="n">
        <v>-49.93</v>
      </c>
      <c r="D1622" s="39" t="s">
        <v>1643</v>
      </c>
      <c r="E1622" s="39" t="s">
        <v>75</v>
      </c>
    </row>
    <row r="1623" customFormat="false" ht="15" hidden="false" customHeight="false" outlineLevel="0" collapsed="false">
      <c r="A1623" s="38" t="str">
        <f aca="false">CONCATENATE(D1623,"-",E1623)</f>
        <v>EIRUNEPE-AM</v>
      </c>
      <c r="B1623" s="38" t="n">
        <v>-6.66</v>
      </c>
      <c r="C1623" s="38" t="n">
        <v>-69.87</v>
      </c>
      <c r="D1623" s="38" t="s">
        <v>1644</v>
      </c>
      <c r="E1623" s="38" t="s">
        <v>258</v>
      </c>
    </row>
    <row r="1624" customFormat="false" ht="15" hidden="false" customHeight="false" outlineLevel="0" collapsed="false">
      <c r="A1624" s="38" t="str">
        <f aca="false">CONCATENATE(D1624,"-",E1624)</f>
        <v>ELDORADO DO SUL-RS</v>
      </c>
      <c r="B1624" s="38" t="n">
        <v>-30.08</v>
      </c>
      <c r="C1624" s="38" t="n">
        <v>-51.61</v>
      </c>
      <c r="D1624" s="38" t="s">
        <v>1645</v>
      </c>
      <c r="E1624" s="38" t="s">
        <v>151</v>
      </c>
    </row>
    <row r="1625" customFormat="false" ht="15" hidden="false" customHeight="false" outlineLevel="0" collapsed="false">
      <c r="A1625" s="38" t="str">
        <f aca="false">CONCATENATE(D1625,"-",E1625)</f>
        <v>ELDORADO DOS CARAJAS-PA</v>
      </c>
      <c r="B1625" s="39" t="n">
        <v>-6.1</v>
      </c>
      <c r="C1625" s="39" t="n">
        <v>-49.35</v>
      </c>
      <c r="D1625" s="39" t="s">
        <v>1646</v>
      </c>
      <c r="E1625" s="39" t="s">
        <v>81</v>
      </c>
    </row>
    <row r="1626" customFormat="false" ht="15" hidden="false" customHeight="false" outlineLevel="0" collapsed="false">
      <c r="A1626" s="38" t="str">
        <f aca="false">CONCATENATE(D1626,"-",E1626)</f>
        <v>ELDORADO-MS</v>
      </c>
      <c r="B1626" s="38" t="n">
        <v>-23.78</v>
      </c>
      <c r="C1626" s="38" t="n">
        <v>-54.28</v>
      </c>
      <c r="D1626" s="38" t="s">
        <v>1647</v>
      </c>
      <c r="E1626" s="38" t="s">
        <v>140</v>
      </c>
    </row>
    <row r="1627" customFormat="false" ht="15" hidden="false" customHeight="false" outlineLevel="0" collapsed="false">
      <c r="A1627" s="38" t="str">
        <f aca="false">CONCATENATE(D1627,"-",E1627)</f>
        <v>ELDORADO-SP</v>
      </c>
      <c r="B1627" s="39" t="n">
        <v>-24.52</v>
      </c>
      <c r="C1627" s="39" t="n">
        <v>-48.1</v>
      </c>
      <c r="D1627" s="39" t="s">
        <v>1647</v>
      </c>
      <c r="E1627" s="39" t="s">
        <v>118</v>
      </c>
    </row>
    <row r="1628" customFormat="false" ht="15" hidden="false" customHeight="false" outlineLevel="0" collapsed="false">
      <c r="A1628" s="38" t="str">
        <f aca="false">CONCATENATE(D1628,"-",E1628)</f>
        <v>ELESBAO VELOSO-PI</v>
      </c>
      <c r="B1628" s="39" t="n">
        <v>-6.2</v>
      </c>
      <c r="C1628" s="39" t="n">
        <v>-42.14</v>
      </c>
      <c r="D1628" s="39" t="s">
        <v>1648</v>
      </c>
      <c r="E1628" s="39" t="s">
        <v>108</v>
      </c>
    </row>
    <row r="1629" customFormat="false" ht="15" hidden="false" customHeight="false" outlineLevel="0" collapsed="false">
      <c r="A1629" s="38" t="str">
        <f aca="false">CONCATENATE(D1629,"-",E1629)</f>
        <v>ELIAS FAUSTO-SP</v>
      </c>
      <c r="B1629" s="38" t="n">
        <v>-23.04</v>
      </c>
      <c r="C1629" s="38" t="n">
        <v>-47.37</v>
      </c>
      <c r="D1629" s="38" t="s">
        <v>1649</v>
      </c>
      <c r="E1629" s="38" t="s">
        <v>118</v>
      </c>
    </row>
    <row r="1630" customFormat="false" ht="15" hidden="false" customHeight="false" outlineLevel="0" collapsed="false">
      <c r="A1630" s="38" t="str">
        <f aca="false">CONCATENATE(D1630,"-",E1630)</f>
        <v>ELISEU MARTINS-PI</v>
      </c>
      <c r="B1630" s="38" t="n">
        <v>-8.09</v>
      </c>
      <c r="C1630" s="38" t="n">
        <v>-43.66</v>
      </c>
      <c r="D1630" s="38" t="s">
        <v>1650</v>
      </c>
      <c r="E1630" s="38" t="s">
        <v>108</v>
      </c>
    </row>
    <row r="1631" customFormat="false" ht="15" hidden="false" customHeight="false" outlineLevel="0" collapsed="false">
      <c r="A1631" s="38" t="str">
        <f aca="false">CONCATENATE(D1631,"-",E1631)</f>
        <v>ELISIARIO-SP</v>
      </c>
      <c r="B1631" s="39" t="n">
        <v>-21.16</v>
      </c>
      <c r="C1631" s="39" t="n">
        <v>-49.11</v>
      </c>
      <c r="D1631" s="39" t="s">
        <v>1651</v>
      </c>
      <c r="E1631" s="39" t="s">
        <v>118</v>
      </c>
    </row>
    <row r="1632" customFormat="false" ht="15" hidden="false" customHeight="false" outlineLevel="0" collapsed="false">
      <c r="A1632" s="38" t="str">
        <f aca="false">CONCATENATE(D1632,"-",E1632)</f>
        <v>ELISIO MEDRADO-BA</v>
      </c>
      <c r="B1632" s="39" t="n">
        <v>-12.94</v>
      </c>
      <c r="C1632" s="39" t="n">
        <v>-39.52</v>
      </c>
      <c r="D1632" s="39" t="s">
        <v>1652</v>
      </c>
      <c r="E1632" s="39" t="s">
        <v>85</v>
      </c>
    </row>
    <row r="1633" customFormat="false" ht="15" hidden="false" customHeight="false" outlineLevel="0" collapsed="false">
      <c r="A1633" s="38" t="str">
        <f aca="false">CONCATENATE(D1633,"-",E1633)</f>
        <v>ELOI MENDES-MG</v>
      </c>
      <c r="B1633" s="39" t="n">
        <v>-21.61</v>
      </c>
      <c r="C1633" s="39" t="n">
        <v>-45.56</v>
      </c>
      <c r="D1633" s="39" t="s">
        <v>1653</v>
      </c>
      <c r="E1633" s="39" t="s">
        <v>77</v>
      </c>
    </row>
    <row r="1634" customFormat="false" ht="15" hidden="false" customHeight="false" outlineLevel="0" collapsed="false">
      <c r="A1634" s="38" t="str">
        <f aca="false">CONCATENATE(D1634,"-",E1634)</f>
        <v>EMAS-PB</v>
      </c>
      <c r="B1634" s="39" t="n">
        <v>-7.1</v>
      </c>
      <c r="C1634" s="39" t="n">
        <v>-37.71</v>
      </c>
      <c r="D1634" s="39" t="s">
        <v>1654</v>
      </c>
      <c r="E1634" s="39" t="s">
        <v>138</v>
      </c>
    </row>
    <row r="1635" customFormat="false" ht="15" hidden="false" customHeight="false" outlineLevel="0" collapsed="false">
      <c r="A1635" s="38" t="str">
        <f aca="false">CONCATENATE(D1635,"-",E1635)</f>
        <v>EMBAUBA-SP</v>
      </c>
      <c r="B1635" s="38" t="n">
        <v>-20.98</v>
      </c>
      <c r="C1635" s="38" t="n">
        <v>-48.83</v>
      </c>
      <c r="D1635" s="38" t="s">
        <v>1655</v>
      </c>
      <c r="E1635" s="38" t="s">
        <v>118</v>
      </c>
    </row>
    <row r="1636" customFormat="false" ht="15" hidden="false" customHeight="false" outlineLevel="0" collapsed="false">
      <c r="A1636" s="38" t="str">
        <f aca="false">CONCATENATE(D1636,"-",E1636)</f>
        <v>EMBU-GUACU-SP</v>
      </c>
      <c r="B1636" s="38" t="n">
        <v>-23.83</v>
      </c>
      <c r="C1636" s="38" t="n">
        <v>-46.81</v>
      </c>
      <c r="D1636" s="38" t="s">
        <v>1656</v>
      </c>
      <c r="E1636" s="38" t="s">
        <v>118</v>
      </c>
    </row>
    <row r="1637" customFormat="false" ht="15" hidden="false" customHeight="false" outlineLevel="0" collapsed="false">
      <c r="A1637" s="38" t="str">
        <f aca="false">CONCATENATE(D1637,"-",E1637)</f>
        <v>EMBU-SP</v>
      </c>
      <c r="B1637" s="39" t="n">
        <v>-23.64</v>
      </c>
      <c r="C1637" s="39" t="n">
        <v>-46.85</v>
      </c>
      <c r="D1637" s="39" t="s">
        <v>1657</v>
      </c>
      <c r="E1637" s="39" t="s">
        <v>118</v>
      </c>
    </row>
    <row r="1638" customFormat="false" ht="15" hidden="false" customHeight="false" outlineLevel="0" collapsed="false">
      <c r="A1638" s="38" t="str">
        <f aca="false">CONCATENATE(D1638,"-",E1638)</f>
        <v>EMILIANOPOLIS-SP</v>
      </c>
      <c r="B1638" s="39" t="n">
        <v>-21.83</v>
      </c>
      <c r="C1638" s="39" t="n">
        <v>-51.48</v>
      </c>
      <c r="D1638" s="39" t="s">
        <v>1658</v>
      </c>
      <c r="E1638" s="39" t="s">
        <v>118</v>
      </c>
    </row>
    <row r="1639" customFormat="false" ht="15" hidden="false" customHeight="false" outlineLevel="0" collapsed="false">
      <c r="A1639" s="38" t="str">
        <f aca="false">CONCATENATE(D1639,"-",E1639)</f>
        <v>ENCANTADO-RS</v>
      </c>
      <c r="B1639" s="39" t="n">
        <v>-29.23</v>
      </c>
      <c r="C1639" s="39" t="n">
        <v>-51.87</v>
      </c>
      <c r="D1639" s="39" t="s">
        <v>1659</v>
      </c>
      <c r="E1639" s="39" t="s">
        <v>151</v>
      </c>
    </row>
    <row r="1640" customFormat="false" ht="15" hidden="false" customHeight="false" outlineLevel="0" collapsed="false">
      <c r="A1640" s="38" t="str">
        <f aca="false">CONCATENATE(D1640,"-",E1640)</f>
        <v>ENCANTO-RN</v>
      </c>
      <c r="B1640" s="38" t="n">
        <v>-6.11</v>
      </c>
      <c r="C1640" s="38" t="n">
        <v>-38.3</v>
      </c>
      <c r="D1640" s="38" t="s">
        <v>1660</v>
      </c>
      <c r="E1640" s="38" t="s">
        <v>106</v>
      </c>
    </row>
    <row r="1641" customFormat="false" ht="15" hidden="false" customHeight="false" outlineLevel="0" collapsed="false">
      <c r="A1641" s="38" t="str">
        <f aca="false">CONCATENATE(D1641,"-",E1641)</f>
        <v>ENCRUZILHADA DO SUL-RS</v>
      </c>
      <c r="B1641" s="38" t="n">
        <v>-30.54</v>
      </c>
      <c r="C1641" s="38" t="n">
        <v>-52.52</v>
      </c>
      <c r="D1641" s="38" t="s">
        <v>1661</v>
      </c>
      <c r="E1641" s="38" t="s">
        <v>151</v>
      </c>
    </row>
    <row r="1642" customFormat="false" ht="15" hidden="false" customHeight="false" outlineLevel="0" collapsed="false">
      <c r="A1642" s="38" t="str">
        <f aca="false">CONCATENATE(D1642,"-",E1642)</f>
        <v>ENCRUZILHADA-BA</v>
      </c>
      <c r="B1642" s="38" t="n">
        <v>-15.53</v>
      </c>
      <c r="C1642" s="38" t="n">
        <v>-40.9</v>
      </c>
      <c r="D1642" s="38" t="s">
        <v>1662</v>
      </c>
      <c r="E1642" s="38" t="s">
        <v>85</v>
      </c>
    </row>
    <row r="1643" customFormat="false" ht="15" hidden="false" customHeight="false" outlineLevel="0" collapsed="false">
      <c r="A1643" s="38" t="str">
        <f aca="false">CONCATENATE(D1643,"-",E1643)</f>
        <v>ENEAS MARQUES-PR</v>
      </c>
      <c r="B1643" s="39" t="n">
        <v>-25.94</v>
      </c>
      <c r="C1643" s="39" t="n">
        <v>-53.16</v>
      </c>
      <c r="D1643" s="39" t="s">
        <v>1663</v>
      </c>
      <c r="E1643" s="39" t="s">
        <v>88</v>
      </c>
    </row>
    <row r="1644" customFormat="false" ht="15" hidden="false" customHeight="false" outlineLevel="0" collapsed="false">
      <c r="A1644" s="38" t="str">
        <f aca="false">CONCATENATE(D1644,"-",E1644)</f>
        <v>ENGENHEIRO BELTRAO-PR</v>
      </c>
      <c r="B1644" s="38" t="n">
        <v>-23.79</v>
      </c>
      <c r="C1644" s="38" t="n">
        <v>-52.26</v>
      </c>
      <c r="D1644" s="38" t="s">
        <v>1664</v>
      </c>
      <c r="E1644" s="38" t="s">
        <v>88</v>
      </c>
    </row>
    <row r="1645" customFormat="false" ht="15" hidden="false" customHeight="false" outlineLevel="0" collapsed="false">
      <c r="A1645" s="38" t="str">
        <f aca="false">CONCATENATE(D1645,"-",E1645)</f>
        <v>ENGENHEIRO CALDAS-MG</v>
      </c>
      <c r="B1645" s="38" t="n">
        <v>-19.21</v>
      </c>
      <c r="C1645" s="38" t="n">
        <v>-42.04</v>
      </c>
      <c r="D1645" s="38" t="s">
        <v>1665</v>
      </c>
      <c r="E1645" s="38" t="s">
        <v>77</v>
      </c>
    </row>
    <row r="1646" customFormat="false" ht="15" hidden="false" customHeight="false" outlineLevel="0" collapsed="false">
      <c r="A1646" s="38" t="str">
        <f aca="false">CONCATENATE(D1646,"-",E1646)</f>
        <v>ENGENHEIRO COELHO-SP</v>
      </c>
      <c r="B1646" s="38" t="n">
        <v>-22.48</v>
      </c>
      <c r="C1646" s="38" t="n">
        <v>-47.21</v>
      </c>
      <c r="D1646" s="38" t="s">
        <v>1666</v>
      </c>
      <c r="E1646" s="38" t="s">
        <v>118</v>
      </c>
    </row>
    <row r="1647" customFormat="false" ht="15" hidden="false" customHeight="false" outlineLevel="0" collapsed="false">
      <c r="A1647" s="38" t="str">
        <f aca="false">CONCATENATE(D1647,"-",E1647)</f>
        <v>ENGENHEIRO NAVARRO-MG</v>
      </c>
      <c r="B1647" s="39" t="n">
        <v>-17.28</v>
      </c>
      <c r="C1647" s="39" t="n">
        <v>-43.95</v>
      </c>
      <c r="D1647" s="39" t="s">
        <v>1667</v>
      </c>
      <c r="E1647" s="39" t="s">
        <v>77</v>
      </c>
    </row>
    <row r="1648" customFormat="false" ht="15" hidden="false" customHeight="false" outlineLevel="0" collapsed="false">
      <c r="A1648" s="38" t="str">
        <f aca="false">CONCATENATE(D1648,"-",E1648)</f>
        <v>ENGENHEIRO PAULO DE FRONTIN-RJ</v>
      </c>
      <c r="B1648" s="39" t="n">
        <v>-22.55</v>
      </c>
      <c r="C1648" s="39" t="n">
        <v>-43.67</v>
      </c>
      <c r="D1648" s="39" t="s">
        <v>1668</v>
      </c>
      <c r="E1648" s="39" t="s">
        <v>330</v>
      </c>
    </row>
    <row r="1649" customFormat="false" ht="15" hidden="false" customHeight="false" outlineLevel="0" collapsed="false">
      <c r="A1649" s="38" t="str">
        <f aca="false">CONCATENATE(D1649,"-",E1649)</f>
        <v>ENGENHO VELHO-RS</v>
      </c>
      <c r="B1649" s="39" t="n">
        <v>-27.7</v>
      </c>
      <c r="C1649" s="39" t="n">
        <v>-52.91</v>
      </c>
      <c r="D1649" s="39" t="s">
        <v>1669</v>
      </c>
      <c r="E1649" s="39" t="s">
        <v>151</v>
      </c>
    </row>
    <row r="1650" customFormat="false" ht="15" hidden="false" customHeight="false" outlineLevel="0" collapsed="false">
      <c r="A1650" s="38" t="str">
        <f aca="false">CONCATENATE(D1650,"-",E1650)</f>
        <v>ENTRE FOLHAS-MG</v>
      </c>
      <c r="B1650" s="38" t="n">
        <v>-19.62</v>
      </c>
      <c r="C1650" s="38" t="n">
        <v>-42.23</v>
      </c>
      <c r="D1650" s="38" t="s">
        <v>1670</v>
      </c>
      <c r="E1650" s="38" t="s">
        <v>77</v>
      </c>
    </row>
    <row r="1651" customFormat="false" ht="15" hidden="false" customHeight="false" outlineLevel="0" collapsed="false">
      <c r="A1651" s="38" t="str">
        <f aca="false">CONCATENATE(D1651,"-",E1651)</f>
        <v>ENTRE RIOS DE MINAS-MG</v>
      </c>
      <c r="B1651" s="39" t="n">
        <v>-20.67</v>
      </c>
      <c r="C1651" s="39" t="n">
        <v>-44.06</v>
      </c>
      <c r="D1651" s="39" t="s">
        <v>1671</v>
      </c>
      <c r="E1651" s="39" t="s">
        <v>77</v>
      </c>
    </row>
    <row r="1652" customFormat="false" ht="15" hidden="false" customHeight="false" outlineLevel="0" collapsed="false">
      <c r="A1652" s="38" t="str">
        <f aca="false">CONCATENATE(D1652,"-",E1652)</f>
        <v>ENTRE RIOS DO OESTE-PR</v>
      </c>
      <c r="B1652" s="39" t="n">
        <v>-24.7</v>
      </c>
      <c r="C1652" s="39" t="n">
        <v>-54.23</v>
      </c>
      <c r="D1652" s="39" t="s">
        <v>1672</v>
      </c>
      <c r="E1652" s="39" t="s">
        <v>88</v>
      </c>
    </row>
    <row r="1653" customFormat="false" ht="15" hidden="false" customHeight="false" outlineLevel="0" collapsed="false">
      <c r="A1653" s="38" t="str">
        <f aca="false">CONCATENATE(D1653,"-",E1653)</f>
        <v>ENTRE RIOS DO SUL-RS</v>
      </c>
      <c r="B1653" s="38" t="n">
        <v>-27.52</v>
      </c>
      <c r="C1653" s="38" t="n">
        <v>-52.73</v>
      </c>
      <c r="D1653" s="38" t="s">
        <v>1673</v>
      </c>
      <c r="E1653" s="38" t="s">
        <v>151</v>
      </c>
    </row>
    <row r="1654" customFormat="false" ht="15" hidden="false" customHeight="false" outlineLevel="0" collapsed="false">
      <c r="A1654" s="38" t="str">
        <f aca="false">CONCATENATE(D1654,"-",E1654)</f>
        <v>ENTRE RIOS-BA</v>
      </c>
      <c r="B1654" s="39" t="n">
        <v>-11.94</v>
      </c>
      <c r="C1654" s="39" t="n">
        <v>-38.08</v>
      </c>
      <c r="D1654" s="39" t="s">
        <v>1674</v>
      </c>
      <c r="E1654" s="39" t="s">
        <v>85</v>
      </c>
    </row>
    <row r="1655" customFormat="false" ht="15" hidden="false" customHeight="false" outlineLevel="0" collapsed="false">
      <c r="A1655" s="38" t="str">
        <f aca="false">CONCATENATE(D1655,"-",E1655)</f>
        <v>ENTRE RIOS-SC</v>
      </c>
      <c r="B1655" s="39" t="n">
        <v>-26.72</v>
      </c>
      <c r="C1655" s="39" t="n">
        <v>-52.56</v>
      </c>
      <c r="D1655" s="39" t="s">
        <v>1674</v>
      </c>
      <c r="E1655" s="39" t="s">
        <v>90</v>
      </c>
    </row>
    <row r="1656" customFormat="false" ht="15" hidden="false" customHeight="false" outlineLevel="0" collapsed="false">
      <c r="A1656" s="38" t="str">
        <f aca="false">CONCATENATE(D1656,"-",E1656)</f>
        <v>ENTRE-IJUIS-RS</v>
      </c>
      <c r="B1656" s="39" t="n">
        <v>-28.36</v>
      </c>
      <c r="C1656" s="39" t="n">
        <v>-54.26</v>
      </c>
      <c r="D1656" s="39" t="s">
        <v>1675</v>
      </c>
      <c r="E1656" s="39" t="s">
        <v>151</v>
      </c>
    </row>
    <row r="1657" customFormat="false" ht="15" hidden="false" customHeight="false" outlineLevel="0" collapsed="false">
      <c r="A1657" s="38" t="str">
        <f aca="false">CONCATENATE(D1657,"-",E1657)</f>
        <v>ENVIRA-AM</v>
      </c>
      <c r="B1657" s="39" t="n">
        <v>-7.43</v>
      </c>
      <c r="C1657" s="39" t="n">
        <v>-70.02</v>
      </c>
      <c r="D1657" s="39" t="s">
        <v>1676</v>
      </c>
      <c r="E1657" s="39" t="s">
        <v>258</v>
      </c>
    </row>
    <row r="1658" customFormat="false" ht="15" hidden="false" customHeight="false" outlineLevel="0" collapsed="false">
      <c r="A1658" s="38" t="str">
        <f aca="false">CONCATENATE(D1658,"-",E1658)</f>
        <v>EPITACIOLANDIA-AC</v>
      </c>
      <c r="B1658" s="38" t="n">
        <v>-11.02</v>
      </c>
      <c r="C1658" s="38" t="n">
        <v>-68.74</v>
      </c>
      <c r="D1658" s="38" t="s">
        <v>1677</v>
      </c>
      <c r="E1658" s="38" t="s">
        <v>113</v>
      </c>
    </row>
    <row r="1659" customFormat="false" ht="15" hidden="false" customHeight="false" outlineLevel="0" collapsed="false">
      <c r="A1659" s="38" t="str">
        <f aca="false">CONCATENATE(D1659,"-",E1659)</f>
        <v>EQUADOR-RN</v>
      </c>
      <c r="B1659" s="39" t="n">
        <v>-6.94</v>
      </c>
      <c r="C1659" s="39" t="n">
        <v>-36.71</v>
      </c>
      <c r="D1659" s="39" t="s">
        <v>1678</v>
      </c>
      <c r="E1659" s="39" t="s">
        <v>106</v>
      </c>
    </row>
    <row r="1660" customFormat="false" ht="15" hidden="false" customHeight="false" outlineLevel="0" collapsed="false">
      <c r="A1660" s="38" t="str">
        <f aca="false">CONCATENATE(D1660,"-",E1660)</f>
        <v>EREBANGO-RS</v>
      </c>
      <c r="B1660" s="38" t="n">
        <v>-27.85</v>
      </c>
      <c r="C1660" s="38" t="n">
        <v>-52.3</v>
      </c>
      <c r="D1660" s="38" t="s">
        <v>1679</v>
      </c>
      <c r="E1660" s="38" t="s">
        <v>151</v>
      </c>
    </row>
    <row r="1661" customFormat="false" ht="15" hidden="false" customHeight="false" outlineLevel="0" collapsed="false">
      <c r="A1661" s="38" t="str">
        <f aca="false">CONCATENATE(D1661,"-",E1661)</f>
        <v>ERECHIM-RS</v>
      </c>
      <c r="B1661" s="39" t="n">
        <v>-27.63</v>
      </c>
      <c r="C1661" s="39" t="n">
        <v>-52.27</v>
      </c>
      <c r="D1661" s="39" t="s">
        <v>1680</v>
      </c>
      <c r="E1661" s="39" t="s">
        <v>151</v>
      </c>
    </row>
    <row r="1662" customFormat="false" ht="15" hidden="false" customHeight="false" outlineLevel="0" collapsed="false">
      <c r="A1662" s="38" t="str">
        <f aca="false">CONCATENATE(D1662,"-",E1662)</f>
        <v>ERERE-CE</v>
      </c>
      <c r="B1662" s="38" t="n">
        <v>-6.03</v>
      </c>
      <c r="C1662" s="38" t="n">
        <v>-38.34</v>
      </c>
      <c r="D1662" s="38" t="s">
        <v>1681</v>
      </c>
      <c r="E1662" s="38" t="s">
        <v>83</v>
      </c>
    </row>
    <row r="1663" customFormat="false" ht="15" hidden="false" customHeight="false" outlineLevel="0" collapsed="false">
      <c r="A1663" s="38" t="str">
        <f aca="false">CONCATENATE(D1663,"-",E1663)</f>
        <v>ERICO CARDOSO-BA</v>
      </c>
      <c r="B1663" s="38" t="n">
        <v>-13.41</v>
      </c>
      <c r="C1663" s="38" t="n">
        <v>-42.14</v>
      </c>
      <c r="D1663" s="38" t="s">
        <v>1682</v>
      </c>
      <c r="E1663" s="38" t="s">
        <v>85</v>
      </c>
    </row>
    <row r="1664" customFormat="false" ht="15" hidden="false" customHeight="false" outlineLevel="0" collapsed="false">
      <c r="A1664" s="38" t="str">
        <f aca="false">CONCATENATE(D1664,"-",E1664)</f>
        <v>ERMO-SC</v>
      </c>
      <c r="B1664" s="38" t="n">
        <v>-28.98</v>
      </c>
      <c r="C1664" s="38" t="n">
        <v>-49.64</v>
      </c>
      <c r="D1664" s="38" t="s">
        <v>1683</v>
      </c>
      <c r="E1664" s="38" t="s">
        <v>90</v>
      </c>
    </row>
    <row r="1665" customFormat="false" ht="15" hidden="false" customHeight="false" outlineLevel="0" collapsed="false">
      <c r="A1665" s="38" t="str">
        <f aca="false">CONCATENATE(D1665,"-",E1665)</f>
        <v>ERNESTINA-RS</v>
      </c>
      <c r="B1665" s="38" t="n">
        <v>-28.49</v>
      </c>
      <c r="C1665" s="38" t="n">
        <v>-52.57</v>
      </c>
      <c r="D1665" s="38" t="s">
        <v>1684</v>
      </c>
      <c r="E1665" s="38" t="s">
        <v>151</v>
      </c>
    </row>
    <row r="1666" customFormat="false" ht="15" hidden="false" customHeight="false" outlineLevel="0" collapsed="false">
      <c r="A1666" s="38" t="str">
        <f aca="false">CONCATENATE(D1666,"-",E1666)</f>
        <v>ERVAL GRANDE-RS</v>
      </c>
      <c r="B1666" s="39" t="n">
        <v>-27.39</v>
      </c>
      <c r="C1666" s="39" t="n">
        <v>-52.57</v>
      </c>
      <c r="D1666" s="39" t="s">
        <v>1685</v>
      </c>
      <c r="E1666" s="39" t="s">
        <v>151</v>
      </c>
    </row>
    <row r="1667" customFormat="false" ht="15" hidden="false" customHeight="false" outlineLevel="0" collapsed="false">
      <c r="A1667" s="38" t="str">
        <f aca="false">CONCATENATE(D1667,"-",E1667)</f>
        <v>ERVAL SECO-RS</v>
      </c>
      <c r="B1667" s="38" t="n">
        <v>-27.54</v>
      </c>
      <c r="C1667" s="38" t="n">
        <v>-53.5</v>
      </c>
      <c r="D1667" s="38" t="s">
        <v>1686</v>
      </c>
      <c r="E1667" s="38" t="s">
        <v>151</v>
      </c>
    </row>
    <row r="1668" customFormat="false" ht="15" hidden="false" customHeight="false" outlineLevel="0" collapsed="false">
      <c r="A1668" s="38" t="str">
        <f aca="false">CONCATENATE(D1668,"-",E1668)</f>
        <v>ERVAL VELHO-SC</v>
      </c>
      <c r="B1668" s="39" t="n">
        <v>-27.27</v>
      </c>
      <c r="C1668" s="39" t="n">
        <v>-51.44</v>
      </c>
      <c r="D1668" s="39" t="s">
        <v>1687</v>
      </c>
      <c r="E1668" s="39" t="s">
        <v>90</v>
      </c>
    </row>
    <row r="1669" customFormat="false" ht="15" hidden="false" customHeight="false" outlineLevel="0" collapsed="false">
      <c r="A1669" s="38" t="str">
        <f aca="false">CONCATENATE(D1669,"-",E1669)</f>
        <v>ERVALIA-MG</v>
      </c>
      <c r="B1669" s="38" t="n">
        <v>-20.84</v>
      </c>
      <c r="C1669" s="38" t="n">
        <v>-42.65</v>
      </c>
      <c r="D1669" s="38" t="s">
        <v>1688</v>
      </c>
      <c r="E1669" s="38" t="s">
        <v>77</v>
      </c>
    </row>
    <row r="1670" customFormat="false" ht="15" hidden="false" customHeight="false" outlineLevel="0" collapsed="false">
      <c r="A1670" s="38" t="str">
        <f aca="false">CONCATENATE(D1670,"-",E1670)</f>
        <v>ESCADA-PE</v>
      </c>
      <c r="B1670" s="38" t="n">
        <v>-8.35</v>
      </c>
      <c r="C1670" s="38" t="n">
        <v>-35.22</v>
      </c>
      <c r="D1670" s="38" t="s">
        <v>1689</v>
      </c>
      <c r="E1670" s="38" t="s">
        <v>95</v>
      </c>
    </row>
    <row r="1671" customFormat="false" ht="15" hidden="false" customHeight="false" outlineLevel="0" collapsed="false">
      <c r="A1671" s="38" t="str">
        <f aca="false">CONCATENATE(D1671,"-",E1671)</f>
        <v>ESMERALDA-RS</v>
      </c>
      <c r="B1671" s="39" t="n">
        <v>-28.05</v>
      </c>
      <c r="C1671" s="39" t="n">
        <v>-51.19</v>
      </c>
      <c r="D1671" s="39" t="s">
        <v>1690</v>
      </c>
      <c r="E1671" s="39" t="s">
        <v>151</v>
      </c>
    </row>
    <row r="1672" customFormat="false" ht="15" hidden="false" customHeight="false" outlineLevel="0" collapsed="false">
      <c r="A1672" s="38" t="str">
        <f aca="false">CONCATENATE(D1672,"-",E1672)</f>
        <v>ESMERALDAS-MG</v>
      </c>
      <c r="B1672" s="39" t="n">
        <v>-19.76</v>
      </c>
      <c r="C1672" s="39" t="n">
        <v>-44.31</v>
      </c>
      <c r="D1672" s="39" t="s">
        <v>1691</v>
      </c>
      <c r="E1672" s="39" t="s">
        <v>77</v>
      </c>
    </row>
    <row r="1673" customFormat="false" ht="15" hidden="false" customHeight="false" outlineLevel="0" collapsed="false">
      <c r="A1673" s="38" t="str">
        <f aca="false">CONCATENATE(D1673,"-",E1673)</f>
        <v>ESPERA FELIZ-MG</v>
      </c>
      <c r="B1673" s="38" t="n">
        <v>-20.65</v>
      </c>
      <c r="C1673" s="38" t="n">
        <v>-41.9</v>
      </c>
      <c r="D1673" s="38" t="s">
        <v>1692</v>
      </c>
      <c r="E1673" s="38" t="s">
        <v>77</v>
      </c>
    </row>
    <row r="1674" customFormat="false" ht="15" hidden="false" customHeight="false" outlineLevel="0" collapsed="false">
      <c r="A1674" s="38" t="str">
        <f aca="false">CONCATENATE(D1674,"-",E1674)</f>
        <v>ESPERANCA DO SUL-RS</v>
      </c>
      <c r="B1674" s="38" t="n">
        <v>-27.35</v>
      </c>
      <c r="C1674" s="38" t="n">
        <v>-53.99</v>
      </c>
      <c r="D1674" s="38" t="s">
        <v>1693</v>
      </c>
      <c r="E1674" s="38" t="s">
        <v>151</v>
      </c>
    </row>
    <row r="1675" customFormat="false" ht="15" hidden="false" customHeight="false" outlineLevel="0" collapsed="false">
      <c r="A1675" s="38" t="str">
        <f aca="false">CONCATENATE(D1675,"-",E1675)</f>
        <v>ESPERANCA NOVA-PR</v>
      </c>
      <c r="B1675" s="38" t="n">
        <v>-23.72</v>
      </c>
      <c r="C1675" s="38" t="n">
        <v>-53.81</v>
      </c>
      <c r="D1675" s="38" t="s">
        <v>1694</v>
      </c>
      <c r="E1675" s="38" t="s">
        <v>88</v>
      </c>
    </row>
    <row r="1676" customFormat="false" ht="15" hidden="false" customHeight="false" outlineLevel="0" collapsed="false">
      <c r="A1676" s="38" t="str">
        <f aca="false">CONCATENATE(D1676,"-",E1676)</f>
        <v>ESPERANCA-PB</v>
      </c>
      <c r="B1676" s="38" t="n">
        <v>-7.02</v>
      </c>
      <c r="C1676" s="38" t="n">
        <v>-35.86</v>
      </c>
      <c r="D1676" s="38" t="s">
        <v>1695</v>
      </c>
      <c r="E1676" s="38" t="s">
        <v>138</v>
      </c>
    </row>
    <row r="1677" customFormat="false" ht="15" hidden="false" customHeight="false" outlineLevel="0" collapsed="false">
      <c r="A1677" s="38" t="str">
        <f aca="false">CONCATENATE(D1677,"-",E1677)</f>
        <v>ESPERANTINA-PI</v>
      </c>
      <c r="B1677" s="39" t="n">
        <v>-3.9</v>
      </c>
      <c r="C1677" s="39" t="n">
        <v>-42.23</v>
      </c>
      <c r="D1677" s="39" t="s">
        <v>1696</v>
      </c>
      <c r="E1677" s="39" t="s">
        <v>108</v>
      </c>
    </row>
    <row r="1678" customFormat="false" ht="15" hidden="false" customHeight="false" outlineLevel="0" collapsed="false">
      <c r="A1678" s="38" t="str">
        <f aca="false">CONCATENATE(D1678,"-",E1678)</f>
        <v>ESPERANTINA-TO</v>
      </c>
      <c r="B1678" s="39" t="n">
        <v>-5.34</v>
      </c>
      <c r="C1678" s="39" t="n">
        <v>-48.51</v>
      </c>
      <c r="D1678" s="39" t="s">
        <v>1696</v>
      </c>
      <c r="E1678" s="39" t="s">
        <v>97</v>
      </c>
    </row>
    <row r="1679" customFormat="false" ht="15" hidden="false" customHeight="false" outlineLevel="0" collapsed="false">
      <c r="A1679" s="38" t="str">
        <f aca="false">CONCATENATE(D1679,"-",E1679)</f>
        <v>ESPERANTINOPOLIS-MA</v>
      </c>
      <c r="B1679" s="39" t="n">
        <v>-4.88</v>
      </c>
      <c r="C1679" s="39" t="n">
        <v>-44.68</v>
      </c>
      <c r="D1679" s="39" t="s">
        <v>1697</v>
      </c>
      <c r="E1679" s="39" t="s">
        <v>100</v>
      </c>
    </row>
    <row r="1680" customFormat="false" ht="15" hidden="false" customHeight="false" outlineLevel="0" collapsed="false">
      <c r="A1680" s="38" t="str">
        <f aca="false">CONCATENATE(D1680,"-",E1680)</f>
        <v>ESPIGAO ALTO DO IGUACU-PR</v>
      </c>
      <c r="B1680" s="39" t="n">
        <v>-25.42</v>
      </c>
      <c r="C1680" s="39" t="n">
        <v>-52.83</v>
      </c>
      <c r="D1680" s="39" t="s">
        <v>1698</v>
      </c>
      <c r="E1680" s="39" t="s">
        <v>88</v>
      </c>
    </row>
    <row r="1681" customFormat="false" ht="15" hidden="false" customHeight="false" outlineLevel="0" collapsed="false">
      <c r="A1681" s="38" t="str">
        <f aca="false">CONCATENATE(D1681,"-",E1681)</f>
        <v>ESPIGAO D'OESTE-RO</v>
      </c>
      <c r="B1681" s="39" t="n">
        <v>-11.52</v>
      </c>
      <c r="C1681" s="39" t="n">
        <v>-61.01</v>
      </c>
      <c r="D1681" s="39" t="s">
        <v>1699</v>
      </c>
      <c r="E1681" s="39" t="s">
        <v>219</v>
      </c>
    </row>
    <row r="1682" customFormat="false" ht="15" hidden="false" customHeight="false" outlineLevel="0" collapsed="false">
      <c r="A1682" s="38" t="str">
        <f aca="false">CONCATENATE(D1682,"-",E1682)</f>
        <v>ESPINOSA-MG</v>
      </c>
      <c r="B1682" s="39" t="n">
        <v>-14.92</v>
      </c>
      <c r="C1682" s="39" t="n">
        <v>-42.81</v>
      </c>
      <c r="D1682" s="39" t="s">
        <v>1700</v>
      </c>
      <c r="E1682" s="39" t="s">
        <v>77</v>
      </c>
    </row>
    <row r="1683" customFormat="false" ht="15" hidden="false" customHeight="false" outlineLevel="0" collapsed="false">
      <c r="A1683" s="38" t="str">
        <f aca="false">CONCATENATE(D1683,"-",E1683)</f>
        <v>ESPIRITO SANTO DO DOURADO-MG</v>
      </c>
      <c r="B1683" s="38" t="n">
        <v>-22.04</v>
      </c>
      <c r="C1683" s="38" t="n">
        <v>-45.95</v>
      </c>
      <c r="D1683" s="38" t="s">
        <v>1701</v>
      </c>
      <c r="E1683" s="38" t="s">
        <v>77</v>
      </c>
    </row>
    <row r="1684" customFormat="false" ht="15" hidden="false" customHeight="false" outlineLevel="0" collapsed="false">
      <c r="A1684" s="38" t="str">
        <f aca="false">CONCATENATE(D1684,"-",E1684)</f>
        <v>ESPIRITO SANTO DO PINHAL-SP</v>
      </c>
      <c r="B1684" s="39" t="n">
        <v>-22.19</v>
      </c>
      <c r="C1684" s="39" t="n">
        <v>-46.74</v>
      </c>
      <c r="D1684" s="39" t="s">
        <v>1702</v>
      </c>
      <c r="E1684" s="39" t="s">
        <v>118</v>
      </c>
    </row>
    <row r="1685" customFormat="false" ht="15" hidden="false" customHeight="false" outlineLevel="0" collapsed="false">
      <c r="A1685" s="38" t="str">
        <f aca="false">CONCATENATE(D1685,"-",E1685)</f>
        <v>ESPIRITO SANTO DO TURVO-SP</v>
      </c>
      <c r="B1685" s="38" t="n">
        <v>-22.69</v>
      </c>
      <c r="C1685" s="38" t="n">
        <v>-49.43</v>
      </c>
      <c r="D1685" s="38" t="s">
        <v>1703</v>
      </c>
      <c r="E1685" s="38" t="s">
        <v>118</v>
      </c>
    </row>
    <row r="1686" customFormat="false" ht="15" hidden="false" customHeight="false" outlineLevel="0" collapsed="false">
      <c r="A1686" s="38" t="str">
        <f aca="false">CONCATENATE(D1686,"-",E1686)</f>
        <v>ESPIRITO SANTO-RN</v>
      </c>
      <c r="B1686" s="38" t="n">
        <v>-6.33</v>
      </c>
      <c r="C1686" s="38" t="n">
        <v>-35.3</v>
      </c>
      <c r="D1686" s="38" t="s">
        <v>1704</v>
      </c>
      <c r="E1686" s="38" t="s">
        <v>106</v>
      </c>
    </row>
    <row r="1687" customFormat="false" ht="15" hidden="false" customHeight="false" outlineLevel="0" collapsed="false">
      <c r="A1687" s="38" t="str">
        <f aca="false">CONCATENATE(D1687,"-",E1687)</f>
        <v>ESPLANADA-BA</v>
      </c>
      <c r="B1687" s="39" t="n">
        <v>-11.79</v>
      </c>
      <c r="C1687" s="39" t="n">
        <v>-37.94</v>
      </c>
      <c r="D1687" s="39" t="s">
        <v>1705</v>
      </c>
      <c r="E1687" s="39" t="s">
        <v>85</v>
      </c>
    </row>
    <row r="1688" customFormat="false" ht="15" hidden="false" customHeight="false" outlineLevel="0" collapsed="false">
      <c r="A1688" s="38" t="str">
        <f aca="false">CONCATENATE(D1688,"-",E1688)</f>
        <v>ESPUMOSO-RS</v>
      </c>
      <c r="B1688" s="39" t="n">
        <v>-28.72</v>
      </c>
      <c r="C1688" s="39" t="n">
        <v>-52.85</v>
      </c>
      <c r="D1688" s="39" t="s">
        <v>1706</v>
      </c>
      <c r="E1688" s="39" t="s">
        <v>151</v>
      </c>
    </row>
    <row r="1689" customFormat="false" ht="15" hidden="false" customHeight="false" outlineLevel="0" collapsed="false">
      <c r="A1689" s="38" t="str">
        <f aca="false">CONCATENATE(D1689,"-",E1689)</f>
        <v>ESTACAO-RS</v>
      </c>
      <c r="B1689" s="38" t="n">
        <v>-27.91</v>
      </c>
      <c r="C1689" s="38" t="n">
        <v>-52.26</v>
      </c>
      <c r="D1689" s="38" t="s">
        <v>1707</v>
      </c>
      <c r="E1689" s="38" t="s">
        <v>151</v>
      </c>
    </row>
    <row r="1690" customFormat="false" ht="15" hidden="false" customHeight="false" outlineLevel="0" collapsed="false">
      <c r="A1690" s="38" t="str">
        <f aca="false">CONCATENATE(D1690,"-",E1690)</f>
        <v>ESTANCIA VELHA-RS</v>
      </c>
      <c r="B1690" s="39" t="n">
        <v>-29.64</v>
      </c>
      <c r="C1690" s="39" t="n">
        <v>-51.17</v>
      </c>
      <c r="D1690" s="39" t="s">
        <v>1708</v>
      </c>
      <c r="E1690" s="39" t="s">
        <v>151</v>
      </c>
    </row>
    <row r="1691" customFormat="false" ht="15" hidden="false" customHeight="false" outlineLevel="0" collapsed="false">
      <c r="A1691" s="38" t="str">
        <f aca="false">CONCATENATE(D1691,"-",E1691)</f>
        <v>ESTANCIA-SE</v>
      </c>
      <c r="B1691" s="38" t="n">
        <v>-11.26</v>
      </c>
      <c r="C1691" s="38" t="n">
        <v>-37.43</v>
      </c>
      <c r="D1691" s="38" t="s">
        <v>1709</v>
      </c>
      <c r="E1691" s="38" t="s">
        <v>294</v>
      </c>
    </row>
    <row r="1692" customFormat="false" ht="15" hidden="false" customHeight="false" outlineLevel="0" collapsed="false">
      <c r="A1692" s="38" t="str">
        <f aca="false">CONCATENATE(D1692,"-",E1692)</f>
        <v>ESTEIO-RS</v>
      </c>
      <c r="B1692" s="38" t="n">
        <v>-29.86</v>
      </c>
      <c r="C1692" s="38" t="n">
        <v>-51.17</v>
      </c>
      <c r="D1692" s="38" t="s">
        <v>1710</v>
      </c>
      <c r="E1692" s="38" t="s">
        <v>151</v>
      </c>
    </row>
    <row r="1693" customFormat="false" ht="15" hidden="false" customHeight="false" outlineLevel="0" collapsed="false">
      <c r="A1693" s="38" t="str">
        <f aca="false">CONCATENATE(D1693,"-",E1693)</f>
        <v>ESTIVA GERBI-SP</v>
      </c>
      <c r="B1693" s="39" t="n">
        <v>-22.27</v>
      </c>
      <c r="C1693" s="39" t="n">
        <v>-46.94</v>
      </c>
      <c r="D1693" s="39" t="s">
        <v>1711</v>
      </c>
      <c r="E1693" s="39" t="s">
        <v>118</v>
      </c>
    </row>
    <row r="1694" customFormat="false" ht="15" hidden="false" customHeight="false" outlineLevel="0" collapsed="false">
      <c r="A1694" s="38" t="str">
        <f aca="false">CONCATENATE(D1694,"-",E1694)</f>
        <v>ESTIVA-MG</v>
      </c>
      <c r="B1694" s="39" t="n">
        <v>-22.46</v>
      </c>
      <c r="C1694" s="39" t="n">
        <v>-46.01</v>
      </c>
      <c r="D1694" s="39" t="s">
        <v>1712</v>
      </c>
      <c r="E1694" s="39" t="s">
        <v>77</v>
      </c>
    </row>
    <row r="1695" customFormat="false" ht="15" hidden="false" customHeight="false" outlineLevel="0" collapsed="false">
      <c r="A1695" s="38" t="str">
        <f aca="false">CONCATENATE(D1695,"-",E1695)</f>
        <v>ESTREITO-MA</v>
      </c>
      <c r="B1695" s="38" t="n">
        <v>-6.56</v>
      </c>
      <c r="C1695" s="38" t="n">
        <v>-47.45</v>
      </c>
      <c r="D1695" s="38" t="s">
        <v>1713</v>
      </c>
      <c r="E1695" s="38" t="s">
        <v>100</v>
      </c>
    </row>
    <row r="1696" customFormat="false" ht="15" hidden="false" customHeight="false" outlineLevel="0" collapsed="false">
      <c r="A1696" s="38" t="str">
        <f aca="false">CONCATENATE(D1696,"-",E1696)</f>
        <v>ESTRELA DALVA-MG</v>
      </c>
      <c r="B1696" s="38" t="n">
        <v>-21.74</v>
      </c>
      <c r="C1696" s="38" t="n">
        <v>-42.46</v>
      </c>
      <c r="D1696" s="38" t="s">
        <v>1714</v>
      </c>
      <c r="E1696" s="38" t="s">
        <v>77</v>
      </c>
    </row>
    <row r="1697" customFormat="false" ht="15" hidden="false" customHeight="false" outlineLevel="0" collapsed="false">
      <c r="A1697" s="38" t="str">
        <f aca="false">CONCATENATE(D1697,"-",E1697)</f>
        <v>ESTRELA DE ALAGOAS-AL</v>
      </c>
      <c r="B1697" s="39" t="n">
        <v>-9.39</v>
      </c>
      <c r="C1697" s="39" t="n">
        <v>-36.76</v>
      </c>
      <c r="D1697" s="39" t="s">
        <v>1715</v>
      </c>
      <c r="E1697" s="39" t="s">
        <v>137</v>
      </c>
    </row>
    <row r="1698" customFormat="false" ht="15" hidden="false" customHeight="false" outlineLevel="0" collapsed="false">
      <c r="A1698" s="38" t="str">
        <f aca="false">CONCATENATE(D1698,"-",E1698)</f>
        <v>ESTRELA DO INDAIA-MG</v>
      </c>
      <c r="B1698" s="39" t="n">
        <v>-19.52</v>
      </c>
      <c r="C1698" s="39" t="n">
        <v>-45.78</v>
      </c>
      <c r="D1698" s="39" t="s">
        <v>1716</v>
      </c>
      <c r="E1698" s="39" t="s">
        <v>77</v>
      </c>
    </row>
    <row r="1699" customFormat="false" ht="15" hidden="false" customHeight="false" outlineLevel="0" collapsed="false">
      <c r="A1699" s="38" t="str">
        <f aca="false">CONCATENATE(D1699,"-",E1699)</f>
        <v>ESTRELA DO NORTE-GO</v>
      </c>
      <c r="B1699" s="38" t="n">
        <v>-13.86</v>
      </c>
      <c r="C1699" s="38" t="n">
        <v>-49.07</v>
      </c>
      <c r="D1699" s="38" t="s">
        <v>1717</v>
      </c>
      <c r="E1699" s="38" t="s">
        <v>75</v>
      </c>
    </row>
    <row r="1700" customFormat="false" ht="15" hidden="false" customHeight="false" outlineLevel="0" collapsed="false">
      <c r="A1700" s="38" t="str">
        <f aca="false">CONCATENATE(D1700,"-",E1700)</f>
        <v>ESTRELA DO NORTE-SP</v>
      </c>
      <c r="B1700" s="38" t="n">
        <v>-22.48</v>
      </c>
      <c r="C1700" s="38" t="n">
        <v>-51.66</v>
      </c>
      <c r="D1700" s="38" t="s">
        <v>1717</v>
      </c>
      <c r="E1700" s="38" t="s">
        <v>118</v>
      </c>
    </row>
    <row r="1701" customFormat="false" ht="15" hidden="false" customHeight="false" outlineLevel="0" collapsed="false">
      <c r="A1701" s="38" t="str">
        <f aca="false">CONCATENATE(D1701,"-",E1701)</f>
        <v>ESTRELA DO SUL-MG</v>
      </c>
      <c r="B1701" s="38" t="n">
        <v>-18.74</v>
      </c>
      <c r="C1701" s="38" t="n">
        <v>-47.69</v>
      </c>
      <c r="D1701" s="38" t="s">
        <v>1718</v>
      </c>
      <c r="E1701" s="38" t="s">
        <v>77</v>
      </c>
    </row>
    <row r="1702" customFormat="false" ht="15" hidden="false" customHeight="false" outlineLevel="0" collapsed="false">
      <c r="A1702" s="38" t="str">
        <f aca="false">CONCATENATE(D1702,"-",E1702)</f>
        <v>ESTRELA D'OESTE-SP</v>
      </c>
      <c r="B1702" s="39" t="n">
        <v>-20.28</v>
      </c>
      <c r="C1702" s="39" t="n">
        <v>-50.4</v>
      </c>
      <c r="D1702" s="39" t="s">
        <v>1719</v>
      </c>
      <c r="E1702" s="39" t="s">
        <v>118</v>
      </c>
    </row>
    <row r="1703" customFormat="false" ht="15" hidden="false" customHeight="false" outlineLevel="0" collapsed="false">
      <c r="A1703" s="38" t="str">
        <f aca="false">CONCATENATE(D1703,"-",E1703)</f>
        <v>ESTRELA VELHA-RS</v>
      </c>
      <c r="B1703" s="38" t="n">
        <v>-29.17</v>
      </c>
      <c r="C1703" s="38" t="n">
        <v>-53.15</v>
      </c>
      <c r="D1703" s="38" t="s">
        <v>1720</v>
      </c>
      <c r="E1703" s="38" t="s">
        <v>151</v>
      </c>
    </row>
    <row r="1704" customFormat="false" ht="15" hidden="false" customHeight="false" outlineLevel="0" collapsed="false">
      <c r="A1704" s="38" t="str">
        <f aca="false">CONCATENATE(D1704,"-",E1704)</f>
        <v>ESTRELA-RS</v>
      </c>
      <c r="B1704" s="39" t="n">
        <v>-29.5</v>
      </c>
      <c r="C1704" s="39" t="n">
        <v>-51.96</v>
      </c>
      <c r="D1704" s="39" t="s">
        <v>1721</v>
      </c>
      <c r="E1704" s="39" t="s">
        <v>151</v>
      </c>
    </row>
    <row r="1705" customFormat="false" ht="15" hidden="false" customHeight="false" outlineLevel="0" collapsed="false">
      <c r="A1705" s="38" t="str">
        <f aca="false">CONCATENATE(D1705,"-",E1705)</f>
        <v>EUCLIDES DA CUNHA PAULISTA-SP</v>
      </c>
      <c r="B1705" s="38" t="n">
        <v>-22.56</v>
      </c>
      <c r="C1705" s="38" t="n">
        <v>-52.59</v>
      </c>
      <c r="D1705" s="38" t="s">
        <v>1722</v>
      </c>
      <c r="E1705" s="38" t="s">
        <v>118</v>
      </c>
    </row>
    <row r="1706" customFormat="false" ht="15" hidden="false" customHeight="false" outlineLevel="0" collapsed="false">
      <c r="A1706" s="38" t="str">
        <f aca="false">CONCATENATE(D1706,"-",E1706)</f>
        <v>EUCLIDES DA CUNHA-BA</v>
      </c>
      <c r="B1706" s="38" t="n">
        <v>-10.5</v>
      </c>
      <c r="C1706" s="38" t="n">
        <v>-39.01</v>
      </c>
      <c r="D1706" s="38" t="s">
        <v>1723</v>
      </c>
      <c r="E1706" s="38" t="s">
        <v>85</v>
      </c>
    </row>
    <row r="1707" customFormat="false" ht="15" hidden="false" customHeight="false" outlineLevel="0" collapsed="false">
      <c r="A1707" s="38" t="str">
        <f aca="false">CONCATENATE(D1707,"-",E1707)</f>
        <v>EUGENIO DE CASTRO-RS</v>
      </c>
      <c r="B1707" s="39" t="n">
        <v>-28.52</v>
      </c>
      <c r="C1707" s="39" t="n">
        <v>-54.14</v>
      </c>
      <c r="D1707" s="39" t="s">
        <v>1724</v>
      </c>
      <c r="E1707" s="39" t="s">
        <v>151</v>
      </c>
    </row>
    <row r="1708" customFormat="false" ht="15" hidden="false" customHeight="false" outlineLevel="0" collapsed="false">
      <c r="A1708" s="38" t="str">
        <f aca="false">CONCATENATE(D1708,"-",E1708)</f>
        <v>EUGENOPOLIS-MG</v>
      </c>
      <c r="B1708" s="39" t="n">
        <v>-21.09</v>
      </c>
      <c r="C1708" s="39" t="n">
        <v>-42.18</v>
      </c>
      <c r="D1708" s="39" t="s">
        <v>1725</v>
      </c>
      <c r="E1708" s="39" t="s">
        <v>77</v>
      </c>
    </row>
    <row r="1709" customFormat="false" ht="15" hidden="false" customHeight="false" outlineLevel="0" collapsed="false">
      <c r="A1709" s="38" t="str">
        <f aca="false">CONCATENATE(D1709,"-",E1709)</f>
        <v>EUNAPOLIS-BA</v>
      </c>
      <c r="B1709" s="39" t="n">
        <v>-16.37</v>
      </c>
      <c r="C1709" s="39" t="n">
        <v>-39.58</v>
      </c>
      <c r="D1709" s="39" t="s">
        <v>1726</v>
      </c>
      <c r="E1709" s="39" t="s">
        <v>85</v>
      </c>
    </row>
    <row r="1710" customFormat="false" ht="15" hidden="false" customHeight="false" outlineLevel="0" collapsed="false">
      <c r="A1710" s="38" t="str">
        <f aca="false">CONCATENATE(D1710,"-",E1710)</f>
        <v>EUSEBIO-CE</v>
      </c>
      <c r="B1710" s="39" t="n">
        <v>-3.89</v>
      </c>
      <c r="C1710" s="39" t="n">
        <v>-38.45</v>
      </c>
      <c r="D1710" s="39" t="s">
        <v>1727</v>
      </c>
      <c r="E1710" s="39" t="s">
        <v>83</v>
      </c>
    </row>
    <row r="1711" customFormat="false" ht="15" hidden="false" customHeight="false" outlineLevel="0" collapsed="false">
      <c r="A1711" s="38" t="str">
        <f aca="false">CONCATENATE(D1711,"-",E1711)</f>
        <v>EWBANK DA CAMARA-MG</v>
      </c>
      <c r="B1711" s="38" t="n">
        <v>-21.55</v>
      </c>
      <c r="C1711" s="38" t="n">
        <v>-43.51</v>
      </c>
      <c r="D1711" s="38" t="s">
        <v>1728</v>
      </c>
      <c r="E1711" s="38" t="s">
        <v>77</v>
      </c>
    </row>
    <row r="1712" customFormat="false" ht="15" hidden="false" customHeight="false" outlineLevel="0" collapsed="false">
      <c r="A1712" s="38" t="str">
        <f aca="false">CONCATENATE(D1712,"-",E1712)</f>
        <v>EXTREMA-MG</v>
      </c>
      <c r="B1712" s="39" t="n">
        <v>-22.85</v>
      </c>
      <c r="C1712" s="39" t="n">
        <v>-46.31</v>
      </c>
      <c r="D1712" s="39" t="s">
        <v>1729</v>
      </c>
      <c r="E1712" s="39" t="s">
        <v>77</v>
      </c>
    </row>
    <row r="1713" customFormat="false" ht="15" hidden="false" customHeight="false" outlineLevel="0" collapsed="false">
      <c r="A1713" s="38" t="str">
        <f aca="false">CONCATENATE(D1713,"-",E1713)</f>
        <v>EXTREMOZ-RN</v>
      </c>
      <c r="B1713" s="39" t="n">
        <v>-5.7</v>
      </c>
      <c r="C1713" s="39" t="n">
        <v>-35.3</v>
      </c>
      <c r="D1713" s="39" t="s">
        <v>1730</v>
      </c>
      <c r="E1713" s="39" t="s">
        <v>106</v>
      </c>
    </row>
    <row r="1714" customFormat="false" ht="15" hidden="false" customHeight="false" outlineLevel="0" collapsed="false">
      <c r="A1714" s="38" t="str">
        <f aca="false">CONCATENATE(D1714,"-",E1714)</f>
        <v>EXU-PE</v>
      </c>
      <c r="B1714" s="39" t="n">
        <v>-7.51</v>
      </c>
      <c r="C1714" s="39" t="n">
        <v>-39.72</v>
      </c>
      <c r="D1714" s="39" t="s">
        <v>1731</v>
      </c>
      <c r="E1714" s="39" t="s">
        <v>95</v>
      </c>
    </row>
    <row r="1715" customFormat="false" ht="15" hidden="false" customHeight="false" outlineLevel="0" collapsed="false">
      <c r="A1715" s="38" t="str">
        <f aca="false">CONCATENATE(D1715,"-",E1715)</f>
        <v>FAGUNDES VARELA-RS</v>
      </c>
      <c r="B1715" s="38" t="n">
        <v>-28.88</v>
      </c>
      <c r="C1715" s="38" t="n">
        <v>-51.69</v>
      </c>
      <c r="D1715" s="38" t="s">
        <v>1732</v>
      </c>
      <c r="E1715" s="38" t="s">
        <v>151</v>
      </c>
    </row>
    <row r="1716" customFormat="false" ht="15" hidden="false" customHeight="false" outlineLevel="0" collapsed="false">
      <c r="A1716" s="38" t="str">
        <f aca="false">CONCATENATE(D1716,"-",E1716)</f>
        <v>FAGUNDES-PB</v>
      </c>
      <c r="B1716" s="39" t="n">
        <v>-7.35</v>
      </c>
      <c r="C1716" s="39" t="n">
        <v>-35.77</v>
      </c>
      <c r="D1716" s="39" t="s">
        <v>1733</v>
      </c>
      <c r="E1716" s="39" t="s">
        <v>138</v>
      </c>
    </row>
    <row r="1717" customFormat="false" ht="15" hidden="false" customHeight="false" outlineLevel="0" collapsed="false">
      <c r="A1717" s="38" t="str">
        <f aca="false">CONCATENATE(D1717,"-",E1717)</f>
        <v>FAINA-GO</v>
      </c>
      <c r="B1717" s="39" t="n">
        <v>-15.44</v>
      </c>
      <c r="C1717" s="39" t="n">
        <v>-50.36</v>
      </c>
      <c r="D1717" s="39" t="s">
        <v>1734</v>
      </c>
      <c r="E1717" s="39" t="s">
        <v>75</v>
      </c>
    </row>
    <row r="1718" customFormat="false" ht="15" hidden="false" customHeight="false" outlineLevel="0" collapsed="false">
      <c r="A1718" s="38" t="str">
        <f aca="false">CONCATENATE(D1718,"-",E1718)</f>
        <v>FAMA-MG</v>
      </c>
      <c r="B1718" s="38" t="n">
        <v>-21.4</v>
      </c>
      <c r="C1718" s="38" t="n">
        <v>-45.82</v>
      </c>
      <c r="D1718" s="38" t="s">
        <v>1735</v>
      </c>
      <c r="E1718" s="38" t="s">
        <v>77</v>
      </c>
    </row>
    <row r="1719" customFormat="false" ht="15" hidden="false" customHeight="false" outlineLevel="0" collapsed="false">
      <c r="A1719" s="38" t="str">
        <f aca="false">CONCATENATE(D1719,"-",E1719)</f>
        <v>FARIA LEMOS-MG</v>
      </c>
      <c r="B1719" s="39" t="n">
        <v>-20.8</v>
      </c>
      <c r="C1719" s="39" t="n">
        <v>-42.03</v>
      </c>
      <c r="D1719" s="39" t="s">
        <v>1736</v>
      </c>
      <c r="E1719" s="39" t="s">
        <v>77</v>
      </c>
    </row>
    <row r="1720" customFormat="false" ht="15" hidden="false" customHeight="false" outlineLevel="0" collapsed="false">
      <c r="A1720" s="38" t="str">
        <f aca="false">CONCATENATE(D1720,"-",E1720)</f>
        <v>FARIAS BRITO-CE</v>
      </c>
      <c r="B1720" s="38" t="n">
        <v>-6.93</v>
      </c>
      <c r="C1720" s="38" t="n">
        <v>-39.56</v>
      </c>
      <c r="D1720" s="38" t="s">
        <v>1737</v>
      </c>
      <c r="E1720" s="38" t="s">
        <v>83</v>
      </c>
    </row>
    <row r="1721" customFormat="false" ht="15" hidden="false" customHeight="false" outlineLevel="0" collapsed="false">
      <c r="A1721" s="38" t="str">
        <f aca="false">CONCATENATE(D1721,"-",E1721)</f>
        <v>FAROL-PR</v>
      </c>
      <c r="B1721" s="38" t="n">
        <v>-24.1</v>
      </c>
      <c r="C1721" s="38" t="n">
        <v>-52.62</v>
      </c>
      <c r="D1721" s="38" t="s">
        <v>1738</v>
      </c>
      <c r="E1721" s="38" t="s">
        <v>88</v>
      </c>
    </row>
    <row r="1722" customFormat="false" ht="15" hidden="false" customHeight="false" outlineLevel="0" collapsed="false">
      <c r="A1722" s="38" t="str">
        <f aca="false">CONCATENATE(D1722,"-",E1722)</f>
        <v>FARO-PA</v>
      </c>
      <c r="B1722" s="38" t="n">
        <v>-2.17</v>
      </c>
      <c r="C1722" s="38" t="n">
        <v>-56.74</v>
      </c>
      <c r="D1722" s="38" t="s">
        <v>1739</v>
      </c>
      <c r="E1722" s="38" t="s">
        <v>81</v>
      </c>
    </row>
    <row r="1723" customFormat="false" ht="15" hidden="false" customHeight="false" outlineLevel="0" collapsed="false">
      <c r="A1723" s="38" t="str">
        <f aca="false">CONCATENATE(D1723,"-",E1723)</f>
        <v>FARROUPILHA-RS</v>
      </c>
      <c r="B1723" s="39" t="n">
        <v>-29.22</v>
      </c>
      <c r="C1723" s="39" t="n">
        <v>-51.34</v>
      </c>
      <c r="D1723" s="39" t="s">
        <v>1740</v>
      </c>
      <c r="E1723" s="39" t="s">
        <v>151</v>
      </c>
    </row>
    <row r="1724" customFormat="false" ht="15" hidden="false" customHeight="false" outlineLevel="0" collapsed="false">
      <c r="A1724" s="38" t="str">
        <f aca="false">CONCATENATE(D1724,"-",E1724)</f>
        <v>FARTURA DO PIAUI-PI</v>
      </c>
      <c r="B1724" s="38" t="n">
        <v>-9.48</v>
      </c>
      <c r="C1724" s="38" t="n">
        <v>-42.79</v>
      </c>
      <c r="D1724" s="38" t="s">
        <v>1741</v>
      </c>
      <c r="E1724" s="38" t="s">
        <v>108</v>
      </c>
    </row>
    <row r="1725" customFormat="false" ht="15" hidden="false" customHeight="false" outlineLevel="0" collapsed="false">
      <c r="A1725" s="38" t="str">
        <f aca="false">CONCATENATE(D1725,"-",E1725)</f>
        <v>FARTURA-SP</v>
      </c>
      <c r="B1725" s="39" t="n">
        <v>-23.38</v>
      </c>
      <c r="C1725" s="39" t="n">
        <v>-49.51</v>
      </c>
      <c r="D1725" s="39" t="s">
        <v>1742</v>
      </c>
      <c r="E1725" s="39" t="s">
        <v>118</v>
      </c>
    </row>
    <row r="1726" customFormat="false" ht="15" hidden="false" customHeight="false" outlineLevel="0" collapsed="false">
      <c r="A1726" s="38" t="str">
        <f aca="false">CONCATENATE(D1726,"-",E1726)</f>
        <v>FATIMA DO SUL-MS</v>
      </c>
      <c r="B1726" s="39" t="n">
        <v>-22.37</v>
      </c>
      <c r="C1726" s="39" t="n">
        <v>-54.51</v>
      </c>
      <c r="D1726" s="39" t="s">
        <v>1743</v>
      </c>
      <c r="E1726" s="39" t="s">
        <v>140</v>
      </c>
    </row>
    <row r="1727" customFormat="false" ht="15" hidden="false" customHeight="false" outlineLevel="0" collapsed="false">
      <c r="A1727" s="38" t="str">
        <f aca="false">CONCATENATE(D1727,"-",E1727)</f>
        <v>FATIMA-BA</v>
      </c>
      <c r="B1727" s="38" t="n">
        <v>-10.6</v>
      </c>
      <c r="C1727" s="38" t="n">
        <v>-38.21</v>
      </c>
      <c r="D1727" s="38" t="s">
        <v>1744</v>
      </c>
      <c r="E1727" s="38" t="s">
        <v>85</v>
      </c>
    </row>
    <row r="1728" customFormat="false" ht="15" hidden="false" customHeight="false" outlineLevel="0" collapsed="false">
      <c r="A1728" s="38" t="str">
        <f aca="false">CONCATENATE(D1728,"-",E1728)</f>
        <v>FATIMA-TO</v>
      </c>
      <c r="B1728" s="38" t="n">
        <v>-10.76</v>
      </c>
      <c r="C1728" s="38" t="n">
        <v>-48.9</v>
      </c>
      <c r="D1728" s="38" t="s">
        <v>1744</v>
      </c>
      <c r="E1728" s="38" t="s">
        <v>97</v>
      </c>
    </row>
    <row r="1729" customFormat="false" ht="15" hidden="false" customHeight="false" outlineLevel="0" collapsed="false">
      <c r="A1729" s="38" t="str">
        <f aca="false">CONCATENATE(D1729,"-",E1729)</f>
        <v>FAXINAL DO SOTURNO-RS</v>
      </c>
      <c r="B1729" s="38" t="n">
        <v>-29.57</v>
      </c>
      <c r="C1729" s="38" t="n">
        <v>-53.44</v>
      </c>
      <c r="D1729" s="38" t="s">
        <v>1745</v>
      </c>
      <c r="E1729" s="38" t="s">
        <v>151</v>
      </c>
    </row>
    <row r="1730" customFormat="false" ht="15" hidden="false" customHeight="false" outlineLevel="0" collapsed="false">
      <c r="A1730" s="38" t="str">
        <f aca="false">CONCATENATE(D1730,"-",E1730)</f>
        <v>FAXINAL DOS GUEDES-SC</v>
      </c>
      <c r="B1730" s="38" t="n">
        <v>-26.85</v>
      </c>
      <c r="C1730" s="38" t="n">
        <v>-52.26</v>
      </c>
      <c r="D1730" s="38" t="s">
        <v>1746</v>
      </c>
      <c r="E1730" s="38" t="s">
        <v>90</v>
      </c>
    </row>
    <row r="1731" customFormat="false" ht="15" hidden="false" customHeight="false" outlineLevel="0" collapsed="false">
      <c r="A1731" s="38" t="str">
        <f aca="false">CONCATENATE(D1731,"-",E1731)</f>
        <v>FAXINAL-PR</v>
      </c>
      <c r="B1731" s="39" t="n">
        <v>-24</v>
      </c>
      <c r="C1731" s="39" t="n">
        <v>-51.32</v>
      </c>
      <c r="D1731" s="39" t="s">
        <v>1747</v>
      </c>
      <c r="E1731" s="39" t="s">
        <v>88</v>
      </c>
    </row>
    <row r="1732" customFormat="false" ht="15" hidden="false" customHeight="false" outlineLevel="0" collapsed="false">
      <c r="A1732" s="38" t="str">
        <f aca="false">CONCATENATE(D1732,"-",E1732)</f>
        <v>FAXINALZINHO-RS</v>
      </c>
      <c r="B1732" s="39" t="n">
        <v>-27.42</v>
      </c>
      <c r="C1732" s="39" t="n">
        <v>-52.67</v>
      </c>
      <c r="D1732" s="39" t="s">
        <v>1748</v>
      </c>
      <c r="E1732" s="39" t="s">
        <v>151</v>
      </c>
    </row>
    <row r="1733" customFormat="false" ht="15" hidden="false" customHeight="false" outlineLevel="0" collapsed="false">
      <c r="A1733" s="38" t="str">
        <f aca="false">CONCATENATE(D1733,"-",E1733)</f>
        <v>FAZENDA NOVA-GO</v>
      </c>
      <c r="B1733" s="38" t="n">
        <v>-16.18</v>
      </c>
      <c r="C1733" s="38" t="n">
        <v>-50.78</v>
      </c>
      <c r="D1733" s="38" t="s">
        <v>1749</v>
      </c>
      <c r="E1733" s="38" t="s">
        <v>75</v>
      </c>
    </row>
    <row r="1734" customFormat="false" ht="15" hidden="false" customHeight="false" outlineLevel="0" collapsed="false">
      <c r="A1734" s="38" t="str">
        <f aca="false">CONCATENATE(D1734,"-",E1734)</f>
        <v>FAZENDA RIO GRANDE-PR</v>
      </c>
      <c r="B1734" s="38" t="n">
        <v>-25.65</v>
      </c>
      <c r="C1734" s="38" t="n">
        <v>-49.3</v>
      </c>
      <c r="D1734" s="38" t="s">
        <v>1750</v>
      </c>
      <c r="E1734" s="38" t="s">
        <v>88</v>
      </c>
    </row>
    <row r="1735" customFormat="false" ht="15" hidden="false" customHeight="false" outlineLevel="0" collapsed="false">
      <c r="A1735" s="38" t="str">
        <f aca="false">CONCATENATE(D1735,"-",E1735)</f>
        <v>FAZENDA VILANOVA-RS</v>
      </c>
      <c r="B1735" s="38" t="n">
        <v>-29.58</v>
      </c>
      <c r="C1735" s="38" t="n">
        <v>-51.82</v>
      </c>
      <c r="D1735" s="38" t="s">
        <v>1751</v>
      </c>
      <c r="E1735" s="38" t="s">
        <v>151</v>
      </c>
    </row>
    <row r="1736" customFormat="false" ht="15" hidden="false" customHeight="false" outlineLevel="0" collapsed="false">
      <c r="A1736" s="38" t="str">
        <f aca="false">CONCATENATE(D1736,"-",E1736)</f>
        <v>FEIJO-AC</v>
      </c>
      <c r="B1736" s="39" t="n">
        <v>-8.16</v>
      </c>
      <c r="C1736" s="39" t="n">
        <v>-70.35</v>
      </c>
      <c r="D1736" s="39" t="s">
        <v>1752</v>
      </c>
      <c r="E1736" s="39" t="s">
        <v>113</v>
      </c>
    </row>
    <row r="1737" customFormat="false" ht="15" hidden="false" customHeight="false" outlineLevel="0" collapsed="false">
      <c r="A1737" s="38" t="str">
        <f aca="false">CONCATENATE(D1737,"-",E1737)</f>
        <v>FEIRA DA MATA-BA</v>
      </c>
      <c r="B1737" s="39" t="n">
        <v>-14.2</v>
      </c>
      <c r="C1737" s="39" t="n">
        <v>-44.28</v>
      </c>
      <c r="D1737" s="39" t="s">
        <v>1753</v>
      </c>
      <c r="E1737" s="39" t="s">
        <v>85</v>
      </c>
    </row>
    <row r="1738" customFormat="false" ht="15" hidden="false" customHeight="false" outlineLevel="0" collapsed="false">
      <c r="A1738" s="38" t="str">
        <f aca="false">CONCATENATE(D1738,"-",E1738)</f>
        <v>FEIRA DE SANTANA-BA</v>
      </c>
      <c r="B1738" s="38" t="n">
        <v>-12.26</v>
      </c>
      <c r="C1738" s="38" t="n">
        <v>-38.96</v>
      </c>
      <c r="D1738" s="38" t="s">
        <v>1754</v>
      </c>
      <c r="E1738" s="38" t="s">
        <v>85</v>
      </c>
    </row>
    <row r="1739" customFormat="false" ht="15" hidden="false" customHeight="false" outlineLevel="0" collapsed="false">
      <c r="A1739" s="38" t="str">
        <f aca="false">CONCATENATE(D1739,"-",E1739)</f>
        <v>FEIRA GRANDE-AL</v>
      </c>
      <c r="B1739" s="38" t="n">
        <v>-9.9</v>
      </c>
      <c r="C1739" s="38" t="n">
        <v>-36.67</v>
      </c>
      <c r="D1739" s="38" t="s">
        <v>1755</v>
      </c>
      <c r="E1739" s="38" t="s">
        <v>137</v>
      </c>
    </row>
    <row r="1740" customFormat="false" ht="15" hidden="false" customHeight="false" outlineLevel="0" collapsed="false">
      <c r="A1740" s="38" t="str">
        <f aca="false">CONCATENATE(D1740,"-",E1740)</f>
        <v>FEIRA NOVA DO MARANHAO-MA</v>
      </c>
      <c r="B1740" s="39" t="n">
        <v>-6.96</v>
      </c>
      <c r="C1740" s="39" t="n">
        <v>-46.68</v>
      </c>
      <c r="D1740" s="39" t="s">
        <v>1756</v>
      </c>
      <c r="E1740" s="39" t="s">
        <v>100</v>
      </c>
    </row>
    <row r="1741" customFormat="false" ht="15" hidden="false" customHeight="false" outlineLevel="0" collapsed="false">
      <c r="A1741" s="38" t="str">
        <f aca="false">CONCATENATE(D1741,"-",E1741)</f>
        <v>FEIRA NOVA-PE</v>
      </c>
      <c r="B1741" s="38" t="n">
        <v>-7.95</v>
      </c>
      <c r="C1741" s="38" t="n">
        <v>-35.38</v>
      </c>
      <c r="D1741" s="38" t="s">
        <v>1757</v>
      </c>
      <c r="E1741" s="38" t="s">
        <v>95</v>
      </c>
    </row>
    <row r="1742" customFormat="false" ht="15" hidden="false" customHeight="false" outlineLevel="0" collapsed="false">
      <c r="A1742" s="38" t="str">
        <f aca="false">CONCATENATE(D1742,"-",E1742)</f>
        <v>FEIRA NOVA-SE</v>
      </c>
      <c r="B1742" s="39" t="n">
        <v>-10.26</v>
      </c>
      <c r="C1742" s="39" t="n">
        <v>-37.31</v>
      </c>
      <c r="D1742" s="39" t="s">
        <v>1757</v>
      </c>
      <c r="E1742" s="39" t="s">
        <v>294</v>
      </c>
    </row>
    <row r="1743" customFormat="false" ht="15" hidden="false" customHeight="false" outlineLevel="0" collapsed="false">
      <c r="A1743" s="38" t="str">
        <f aca="false">CONCATENATE(D1743,"-",E1743)</f>
        <v>FELICIO DOS SANTOS-MG</v>
      </c>
      <c r="B1743" s="38" t="n">
        <v>-18.07</v>
      </c>
      <c r="C1743" s="38" t="n">
        <v>-43.24</v>
      </c>
      <c r="D1743" s="38" t="s">
        <v>1758</v>
      </c>
      <c r="E1743" s="38" t="s">
        <v>77</v>
      </c>
    </row>
    <row r="1744" customFormat="false" ht="15" hidden="false" customHeight="false" outlineLevel="0" collapsed="false">
      <c r="A1744" s="38" t="str">
        <f aca="false">CONCATENATE(D1744,"-",E1744)</f>
        <v>FELIPE GUERRA-RN</v>
      </c>
      <c r="B1744" s="38" t="n">
        <v>-5.6</v>
      </c>
      <c r="C1744" s="38" t="n">
        <v>-37.68</v>
      </c>
      <c r="D1744" s="38" t="s">
        <v>1759</v>
      </c>
      <c r="E1744" s="38" t="s">
        <v>106</v>
      </c>
    </row>
    <row r="1745" customFormat="false" ht="15" hidden="false" customHeight="false" outlineLevel="0" collapsed="false">
      <c r="A1745" s="38" t="str">
        <f aca="false">CONCATENATE(D1745,"-",E1745)</f>
        <v>FELISBURGO-MG</v>
      </c>
      <c r="B1745" s="39" t="n">
        <v>-16.63</v>
      </c>
      <c r="C1745" s="39" t="n">
        <v>-40.76</v>
      </c>
      <c r="D1745" s="39" t="s">
        <v>1760</v>
      </c>
      <c r="E1745" s="39" t="s">
        <v>77</v>
      </c>
    </row>
    <row r="1746" customFormat="false" ht="15" hidden="false" customHeight="false" outlineLevel="0" collapsed="false">
      <c r="A1746" s="38" t="str">
        <f aca="false">CONCATENATE(D1746,"-",E1746)</f>
        <v>FELIXLANDIA-MG</v>
      </c>
      <c r="B1746" s="38" t="n">
        <v>-18.75</v>
      </c>
      <c r="C1746" s="38" t="n">
        <v>-44.89</v>
      </c>
      <c r="D1746" s="38" t="s">
        <v>1761</v>
      </c>
      <c r="E1746" s="38" t="s">
        <v>77</v>
      </c>
    </row>
    <row r="1747" customFormat="false" ht="15" hidden="false" customHeight="false" outlineLevel="0" collapsed="false">
      <c r="A1747" s="38" t="str">
        <f aca="false">CONCATENATE(D1747,"-",E1747)</f>
        <v>FELIZ DESERTO-AL</v>
      </c>
      <c r="B1747" s="39" t="n">
        <v>-10.29</v>
      </c>
      <c r="C1747" s="39" t="n">
        <v>-36.3</v>
      </c>
      <c r="D1747" s="39" t="s">
        <v>1762</v>
      </c>
      <c r="E1747" s="39" t="s">
        <v>137</v>
      </c>
    </row>
    <row r="1748" customFormat="false" ht="15" hidden="false" customHeight="false" outlineLevel="0" collapsed="false">
      <c r="A1748" s="38" t="str">
        <f aca="false">CONCATENATE(D1748,"-",E1748)</f>
        <v>FELIZ NATAL-MT</v>
      </c>
      <c r="B1748" s="39" t="n">
        <v>-12.38</v>
      </c>
      <c r="C1748" s="39" t="n">
        <v>-54.92</v>
      </c>
      <c r="D1748" s="39" t="s">
        <v>1763</v>
      </c>
      <c r="E1748" s="39" t="s">
        <v>111</v>
      </c>
    </row>
    <row r="1749" customFormat="false" ht="15" hidden="false" customHeight="false" outlineLevel="0" collapsed="false">
      <c r="A1749" s="38" t="str">
        <f aca="false">CONCATENATE(D1749,"-",E1749)</f>
        <v>FELIZ-RS</v>
      </c>
      <c r="B1749" s="39" t="n">
        <v>-29.45</v>
      </c>
      <c r="C1749" s="39" t="n">
        <v>-51.3</v>
      </c>
      <c r="D1749" s="39" t="s">
        <v>1764</v>
      </c>
      <c r="E1749" s="39" t="s">
        <v>151</v>
      </c>
    </row>
    <row r="1750" customFormat="false" ht="15" hidden="false" customHeight="false" outlineLevel="0" collapsed="false">
      <c r="A1750" s="38" t="str">
        <f aca="false">CONCATENATE(D1750,"-",E1750)</f>
        <v>FENIX-PR</v>
      </c>
      <c r="B1750" s="39" t="n">
        <v>-23.91</v>
      </c>
      <c r="C1750" s="39" t="n">
        <v>-51.97</v>
      </c>
      <c r="D1750" s="39" t="s">
        <v>1765</v>
      </c>
      <c r="E1750" s="39" t="s">
        <v>88</v>
      </c>
    </row>
    <row r="1751" customFormat="false" ht="15" hidden="false" customHeight="false" outlineLevel="0" collapsed="false">
      <c r="A1751" s="38" t="str">
        <f aca="false">CONCATENATE(D1751,"-",E1751)</f>
        <v>FERNANDES PINHEIRO-PR</v>
      </c>
      <c r="B1751" s="38" t="n">
        <v>-25.41</v>
      </c>
      <c r="C1751" s="38" t="n">
        <v>-50.54</v>
      </c>
      <c r="D1751" s="38" t="s">
        <v>1766</v>
      </c>
      <c r="E1751" s="38" t="s">
        <v>88</v>
      </c>
    </row>
    <row r="1752" customFormat="false" ht="15" hidden="false" customHeight="false" outlineLevel="0" collapsed="false">
      <c r="A1752" s="38" t="str">
        <f aca="false">CONCATENATE(D1752,"-",E1752)</f>
        <v>FERNANDES TOURINHO-MG</v>
      </c>
      <c r="B1752" s="39" t="n">
        <v>-19.15</v>
      </c>
      <c r="C1752" s="39" t="n">
        <v>-42.08</v>
      </c>
      <c r="D1752" s="39" t="s">
        <v>1767</v>
      </c>
      <c r="E1752" s="39" t="s">
        <v>77</v>
      </c>
    </row>
    <row r="1753" customFormat="false" ht="15" hidden="false" customHeight="false" outlineLevel="0" collapsed="false">
      <c r="A1753" s="38" t="str">
        <f aca="false">CONCATENATE(D1753,"-",E1753)</f>
        <v>FERNANDO DE NORONHA-PE</v>
      </c>
      <c r="B1753" s="39" t="n">
        <v>-3.84</v>
      </c>
      <c r="C1753" s="39" t="n">
        <v>-32.41</v>
      </c>
      <c r="D1753" s="39" t="s">
        <v>1768</v>
      </c>
      <c r="E1753" s="39" t="s">
        <v>95</v>
      </c>
    </row>
    <row r="1754" customFormat="false" ht="15" hidden="false" customHeight="false" outlineLevel="0" collapsed="false">
      <c r="A1754" s="38" t="str">
        <f aca="false">CONCATENATE(D1754,"-",E1754)</f>
        <v>FERNANDO FALCAO-MA</v>
      </c>
      <c r="B1754" s="38" t="n">
        <v>-6.15</v>
      </c>
      <c r="C1754" s="38" t="n">
        <v>-44.89</v>
      </c>
      <c r="D1754" s="38" t="s">
        <v>1769</v>
      </c>
      <c r="E1754" s="38" t="s">
        <v>100</v>
      </c>
    </row>
    <row r="1755" customFormat="false" ht="15" hidden="false" customHeight="false" outlineLevel="0" collapsed="false">
      <c r="A1755" s="38" t="str">
        <f aca="false">CONCATENATE(D1755,"-",E1755)</f>
        <v>FERNANDO PEDROZA-RN</v>
      </c>
      <c r="B1755" s="39" t="n">
        <v>-5.69</v>
      </c>
      <c r="C1755" s="39" t="n">
        <v>-36.53</v>
      </c>
      <c r="D1755" s="39" t="s">
        <v>1770</v>
      </c>
      <c r="E1755" s="39" t="s">
        <v>106</v>
      </c>
    </row>
    <row r="1756" customFormat="false" ht="15" hidden="false" customHeight="false" outlineLevel="0" collapsed="false">
      <c r="A1756" s="38" t="str">
        <f aca="false">CONCATENATE(D1756,"-",E1756)</f>
        <v>FERNANDO PRESTES-SP</v>
      </c>
      <c r="B1756" s="38" t="n">
        <v>-21.26</v>
      </c>
      <c r="C1756" s="38" t="n">
        <v>-48.68</v>
      </c>
      <c r="D1756" s="38" t="s">
        <v>1771</v>
      </c>
      <c r="E1756" s="38" t="s">
        <v>118</v>
      </c>
    </row>
    <row r="1757" customFormat="false" ht="15" hidden="false" customHeight="false" outlineLevel="0" collapsed="false">
      <c r="A1757" s="38" t="str">
        <f aca="false">CONCATENATE(D1757,"-",E1757)</f>
        <v>FERNANDOPOLIS-SP</v>
      </c>
      <c r="B1757" s="39" t="n">
        <v>-20.28</v>
      </c>
      <c r="C1757" s="39" t="n">
        <v>-50.24</v>
      </c>
      <c r="D1757" s="39" t="s">
        <v>1772</v>
      </c>
      <c r="E1757" s="39" t="s">
        <v>118</v>
      </c>
    </row>
    <row r="1758" customFormat="false" ht="15" hidden="false" customHeight="false" outlineLevel="0" collapsed="false">
      <c r="A1758" s="38" t="str">
        <f aca="false">CONCATENATE(D1758,"-",E1758)</f>
        <v>FERNAO-SP</v>
      </c>
      <c r="B1758" s="38" t="n">
        <v>-22.35</v>
      </c>
      <c r="C1758" s="38" t="n">
        <v>-49.52</v>
      </c>
      <c r="D1758" s="38" t="s">
        <v>1773</v>
      </c>
      <c r="E1758" s="38" t="s">
        <v>118</v>
      </c>
    </row>
    <row r="1759" customFormat="false" ht="15" hidden="false" customHeight="false" outlineLevel="0" collapsed="false">
      <c r="A1759" s="38" t="str">
        <f aca="false">CONCATENATE(D1759,"-",E1759)</f>
        <v>FERRAZ DE VASCONCELOS-SP</v>
      </c>
      <c r="B1759" s="39" t="n">
        <v>-23.54</v>
      </c>
      <c r="C1759" s="39" t="n">
        <v>-46.36</v>
      </c>
      <c r="D1759" s="39" t="s">
        <v>1774</v>
      </c>
      <c r="E1759" s="39" t="s">
        <v>118</v>
      </c>
    </row>
    <row r="1760" customFormat="false" ht="15" hidden="false" customHeight="false" outlineLevel="0" collapsed="false">
      <c r="A1760" s="38" t="str">
        <f aca="false">CONCATENATE(D1760,"-",E1760)</f>
        <v>FERREIRA GOMES-AP</v>
      </c>
      <c r="B1760" s="38" t="n">
        <v>0.85</v>
      </c>
      <c r="C1760" s="38" t="n">
        <v>-51.18</v>
      </c>
      <c r="D1760" s="38" t="s">
        <v>1775</v>
      </c>
      <c r="E1760" s="38" t="s">
        <v>275</v>
      </c>
    </row>
    <row r="1761" customFormat="false" ht="15" hidden="false" customHeight="false" outlineLevel="0" collapsed="false">
      <c r="A1761" s="38" t="str">
        <f aca="false">CONCATENATE(D1761,"-",E1761)</f>
        <v>FERREIROS-PE</v>
      </c>
      <c r="B1761" s="38" t="n">
        <v>-7.44</v>
      </c>
      <c r="C1761" s="38" t="n">
        <v>-35.24</v>
      </c>
      <c r="D1761" s="38" t="s">
        <v>1776</v>
      </c>
      <c r="E1761" s="38" t="s">
        <v>95</v>
      </c>
    </row>
    <row r="1762" customFormat="false" ht="15" hidden="false" customHeight="false" outlineLevel="0" collapsed="false">
      <c r="A1762" s="38" t="str">
        <f aca="false">CONCATENATE(D1762,"-",E1762)</f>
        <v>FERROS-MG</v>
      </c>
      <c r="B1762" s="38" t="n">
        <v>-19.23</v>
      </c>
      <c r="C1762" s="38" t="n">
        <v>-43.02</v>
      </c>
      <c r="D1762" s="38" t="s">
        <v>1777</v>
      </c>
      <c r="E1762" s="38" t="s">
        <v>77</v>
      </c>
    </row>
    <row r="1763" customFormat="false" ht="15" hidden="false" customHeight="false" outlineLevel="0" collapsed="false">
      <c r="A1763" s="38" t="str">
        <f aca="false">CONCATENATE(D1763,"-",E1763)</f>
        <v>FERVEDOURO-MG</v>
      </c>
      <c r="B1763" s="39" t="n">
        <v>-20.72</v>
      </c>
      <c r="C1763" s="39" t="n">
        <v>-42.27</v>
      </c>
      <c r="D1763" s="39" t="s">
        <v>1778</v>
      </c>
      <c r="E1763" s="39" t="s">
        <v>77</v>
      </c>
    </row>
    <row r="1764" customFormat="false" ht="15" hidden="false" customHeight="false" outlineLevel="0" collapsed="false">
      <c r="A1764" s="38" t="str">
        <f aca="false">CONCATENATE(D1764,"-",E1764)</f>
        <v>FIGUEIRA-PR</v>
      </c>
      <c r="B1764" s="39" t="n">
        <v>-23.84</v>
      </c>
      <c r="C1764" s="39" t="n">
        <v>-50.4</v>
      </c>
      <c r="D1764" s="39" t="s">
        <v>1779</v>
      </c>
      <c r="E1764" s="39" t="s">
        <v>88</v>
      </c>
    </row>
    <row r="1765" customFormat="false" ht="15" hidden="false" customHeight="false" outlineLevel="0" collapsed="false">
      <c r="A1765" s="38" t="str">
        <f aca="false">CONCATENATE(D1765,"-",E1765)</f>
        <v>FIGUEIROPOLIS D'OESTE-MT</v>
      </c>
      <c r="B1765" s="38" t="n">
        <v>-15.44</v>
      </c>
      <c r="C1765" s="38" t="n">
        <v>-58.74</v>
      </c>
      <c r="D1765" s="38" t="s">
        <v>1780</v>
      </c>
      <c r="E1765" s="38" t="s">
        <v>111</v>
      </c>
    </row>
    <row r="1766" customFormat="false" ht="15" hidden="false" customHeight="false" outlineLevel="0" collapsed="false">
      <c r="A1766" s="38" t="str">
        <f aca="false">CONCATENATE(D1766,"-",E1766)</f>
        <v>FIGUEIROPOLIS-TO</v>
      </c>
      <c r="B1766" s="39" t="n">
        <v>-12.13</v>
      </c>
      <c r="C1766" s="39" t="n">
        <v>-49.17</v>
      </c>
      <c r="D1766" s="39" t="s">
        <v>1781</v>
      </c>
      <c r="E1766" s="39" t="s">
        <v>97</v>
      </c>
    </row>
    <row r="1767" customFormat="false" ht="15" hidden="false" customHeight="false" outlineLevel="0" collapsed="false">
      <c r="A1767" s="38" t="str">
        <f aca="false">CONCATENATE(D1767,"-",E1767)</f>
        <v>FILADELFIA-BA</v>
      </c>
      <c r="B1767" s="39" t="n">
        <v>-10.74</v>
      </c>
      <c r="C1767" s="39" t="n">
        <v>-40.13</v>
      </c>
      <c r="D1767" s="39" t="s">
        <v>1782</v>
      </c>
      <c r="E1767" s="39" t="s">
        <v>85</v>
      </c>
    </row>
    <row r="1768" customFormat="false" ht="15" hidden="false" customHeight="false" outlineLevel="0" collapsed="false">
      <c r="A1768" s="38" t="str">
        <f aca="false">CONCATENATE(D1768,"-",E1768)</f>
        <v>FILADELFIA-TO</v>
      </c>
      <c r="B1768" s="38" t="n">
        <v>-7.33</v>
      </c>
      <c r="C1768" s="38" t="n">
        <v>-47.49</v>
      </c>
      <c r="D1768" s="38" t="s">
        <v>1782</v>
      </c>
      <c r="E1768" s="38" t="s">
        <v>97</v>
      </c>
    </row>
    <row r="1769" customFormat="false" ht="15" hidden="false" customHeight="false" outlineLevel="0" collapsed="false">
      <c r="A1769" s="38" t="str">
        <f aca="false">CONCATENATE(D1769,"-",E1769)</f>
        <v>FIRMINO ALVES-BA</v>
      </c>
      <c r="B1769" s="38" t="n">
        <v>-14.98</v>
      </c>
      <c r="C1769" s="38" t="n">
        <v>-39.92</v>
      </c>
      <c r="D1769" s="38" t="s">
        <v>1783</v>
      </c>
      <c r="E1769" s="38" t="s">
        <v>85</v>
      </c>
    </row>
    <row r="1770" customFormat="false" ht="15" hidden="false" customHeight="false" outlineLevel="0" collapsed="false">
      <c r="A1770" s="38" t="str">
        <f aca="false">CONCATENATE(D1770,"-",E1770)</f>
        <v>FIRMINOPOLIS-GO</v>
      </c>
      <c r="B1770" s="39" t="n">
        <v>-16.58</v>
      </c>
      <c r="C1770" s="39" t="n">
        <v>-50.3</v>
      </c>
      <c r="D1770" s="39" t="s">
        <v>1784</v>
      </c>
      <c r="E1770" s="39" t="s">
        <v>75</v>
      </c>
    </row>
    <row r="1771" customFormat="false" ht="15" hidden="false" customHeight="false" outlineLevel="0" collapsed="false">
      <c r="A1771" s="38" t="str">
        <f aca="false">CONCATENATE(D1771,"-",E1771)</f>
        <v>FLEXEIRAS-AL</v>
      </c>
      <c r="B1771" s="38" t="n">
        <v>-9.27</v>
      </c>
      <c r="C1771" s="38" t="n">
        <v>-35.71</v>
      </c>
      <c r="D1771" s="38" t="s">
        <v>1785</v>
      </c>
      <c r="E1771" s="38" t="s">
        <v>137</v>
      </c>
    </row>
    <row r="1772" customFormat="false" ht="15" hidden="false" customHeight="false" outlineLevel="0" collapsed="false">
      <c r="A1772" s="38" t="str">
        <f aca="false">CONCATENATE(D1772,"-",E1772)</f>
        <v>FLOR DA SERRA DO SUL-PR</v>
      </c>
      <c r="B1772" s="38" t="n">
        <v>-26.26</v>
      </c>
      <c r="C1772" s="38" t="n">
        <v>-53.3</v>
      </c>
      <c r="D1772" s="38" t="s">
        <v>1786</v>
      </c>
      <c r="E1772" s="38" t="s">
        <v>88</v>
      </c>
    </row>
    <row r="1773" customFormat="false" ht="15" hidden="false" customHeight="false" outlineLevel="0" collapsed="false">
      <c r="A1773" s="38" t="str">
        <f aca="false">CONCATENATE(D1773,"-",E1773)</f>
        <v>FLOR DO SERTAO-SC</v>
      </c>
      <c r="B1773" s="39" t="n">
        <v>-26.77</v>
      </c>
      <c r="C1773" s="39" t="n">
        <v>-53.34</v>
      </c>
      <c r="D1773" s="39" t="s">
        <v>1787</v>
      </c>
      <c r="E1773" s="39" t="s">
        <v>90</v>
      </c>
    </row>
    <row r="1774" customFormat="false" ht="15" hidden="false" customHeight="false" outlineLevel="0" collapsed="false">
      <c r="A1774" s="38" t="str">
        <f aca="false">CONCATENATE(D1774,"-",E1774)</f>
        <v>FLORA RICA-SP</v>
      </c>
      <c r="B1774" s="38" t="n">
        <v>-21.67</v>
      </c>
      <c r="C1774" s="38" t="n">
        <v>-51.38</v>
      </c>
      <c r="D1774" s="38" t="s">
        <v>1788</v>
      </c>
      <c r="E1774" s="38" t="s">
        <v>118</v>
      </c>
    </row>
    <row r="1775" customFormat="false" ht="15" hidden="false" customHeight="false" outlineLevel="0" collapsed="false">
      <c r="A1775" s="38" t="str">
        <f aca="false">CONCATENATE(D1775,"-",E1775)</f>
        <v>FLORAI-PR</v>
      </c>
      <c r="B1775" s="39" t="n">
        <v>-23.31</v>
      </c>
      <c r="C1775" s="39" t="n">
        <v>-52.3</v>
      </c>
      <c r="D1775" s="39" t="s">
        <v>1789</v>
      </c>
      <c r="E1775" s="39" t="s">
        <v>88</v>
      </c>
    </row>
    <row r="1776" customFormat="false" ht="15" hidden="false" customHeight="false" outlineLevel="0" collapsed="false">
      <c r="A1776" s="38" t="str">
        <f aca="false">CONCATENATE(D1776,"-",E1776)</f>
        <v>FLORANIA-RN</v>
      </c>
      <c r="B1776" s="38" t="n">
        <v>-6.12</v>
      </c>
      <c r="C1776" s="38" t="n">
        <v>-36.81</v>
      </c>
      <c r="D1776" s="38" t="s">
        <v>1790</v>
      </c>
      <c r="E1776" s="38" t="s">
        <v>106</v>
      </c>
    </row>
    <row r="1777" customFormat="false" ht="15" hidden="false" customHeight="false" outlineLevel="0" collapsed="false">
      <c r="A1777" s="38" t="str">
        <f aca="false">CONCATENATE(D1777,"-",E1777)</f>
        <v>FLOREAL-SP</v>
      </c>
      <c r="B1777" s="39" t="n">
        <v>-20.67</v>
      </c>
      <c r="C1777" s="39" t="n">
        <v>-50.14</v>
      </c>
      <c r="D1777" s="39" t="s">
        <v>1791</v>
      </c>
      <c r="E1777" s="39" t="s">
        <v>118</v>
      </c>
    </row>
    <row r="1778" customFormat="false" ht="15" hidden="false" customHeight="false" outlineLevel="0" collapsed="false">
      <c r="A1778" s="38" t="str">
        <f aca="false">CONCATENATE(D1778,"-",E1778)</f>
        <v>FLORES DA CUNHA-RS</v>
      </c>
      <c r="B1778" s="38" t="n">
        <v>-29.02</v>
      </c>
      <c r="C1778" s="38" t="n">
        <v>-51.18</v>
      </c>
      <c r="D1778" s="38" t="s">
        <v>1792</v>
      </c>
      <c r="E1778" s="38" t="s">
        <v>151</v>
      </c>
    </row>
    <row r="1779" customFormat="false" ht="15" hidden="false" customHeight="false" outlineLevel="0" collapsed="false">
      <c r="A1779" s="38" t="str">
        <f aca="false">CONCATENATE(D1779,"-",E1779)</f>
        <v>FLORES DE GOIAS-GO</v>
      </c>
      <c r="B1779" s="38" t="n">
        <v>-14.44</v>
      </c>
      <c r="C1779" s="38" t="n">
        <v>-47.05</v>
      </c>
      <c r="D1779" s="38" t="s">
        <v>1793</v>
      </c>
      <c r="E1779" s="38" t="s">
        <v>75</v>
      </c>
    </row>
    <row r="1780" customFormat="false" ht="15" hidden="false" customHeight="false" outlineLevel="0" collapsed="false">
      <c r="A1780" s="38" t="str">
        <f aca="false">CONCATENATE(D1780,"-",E1780)</f>
        <v>FLORES DO PIAUI-PI</v>
      </c>
      <c r="B1780" s="39" t="n">
        <v>-7.79</v>
      </c>
      <c r="C1780" s="39" t="n">
        <v>-42.92</v>
      </c>
      <c r="D1780" s="39" t="s">
        <v>1794</v>
      </c>
      <c r="E1780" s="39" t="s">
        <v>108</v>
      </c>
    </row>
    <row r="1781" customFormat="false" ht="15" hidden="false" customHeight="false" outlineLevel="0" collapsed="false">
      <c r="A1781" s="38" t="str">
        <f aca="false">CONCATENATE(D1781,"-",E1781)</f>
        <v>FLORES-PE</v>
      </c>
      <c r="B1781" s="39" t="n">
        <v>-7.86</v>
      </c>
      <c r="C1781" s="39" t="n">
        <v>-37.97</v>
      </c>
      <c r="D1781" s="39" t="s">
        <v>1795</v>
      </c>
      <c r="E1781" s="39" t="s">
        <v>95</v>
      </c>
    </row>
    <row r="1782" customFormat="false" ht="15" hidden="false" customHeight="false" outlineLevel="0" collapsed="false">
      <c r="A1782" s="38" t="str">
        <f aca="false">CONCATENATE(D1782,"-",E1782)</f>
        <v>FLORESTA AZUL-BA</v>
      </c>
      <c r="B1782" s="39" t="n">
        <v>-14.86</v>
      </c>
      <c r="C1782" s="39" t="n">
        <v>-39.66</v>
      </c>
      <c r="D1782" s="39" t="s">
        <v>1796</v>
      </c>
      <c r="E1782" s="39" t="s">
        <v>85</v>
      </c>
    </row>
    <row r="1783" customFormat="false" ht="15" hidden="false" customHeight="false" outlineLevel="0" collapsed="false">
      <c r="A1783" s="38" t="str">
        <f aca="false">CONCATENATE(D1783,"-",E1783)</f>
        <v>FLORESTA DO ARAGUAIA-PA</v>
      </c>
      <c r="B1783" s="39" t="n">
        <v>-7.55</v>
      </c>
      <c r="C1783" s="39" t="n">
        <v>-49.71</v>
      </c>
      <c r="D1783" s="39" t="s">
        <v>1797</v>
      </c>
      <c r="E1783" s="39" t="s">
        <v>81</v>
      </c>
    </row>
    <row r="1784" customFormat="false" ht="15" hidden="false" customHeight="false" outlineLevel="0" collapsed="false">
      <c r="A1784" s="38" t="str">
        <f aca="false">CONCATENATE(D1784,"-",E1784)</f>
        <v>FLORESTA DO PIAUI-PI</v>
      </c>
      <c r="B1784" s="38" t="n">
        <v>-7.46</v>
      </c>
      <c r="C1784" s="38" t="n">
        <v>-41.79</v>
      </c>
      <c r="D1784" s="38" t="s">
        <v>1798</v>
      </c>
      <c r="E1784" s="38" t="s">
        <v>108</v>
      </c>
    </row>
    <row r="1785" customFormat="false" ht="15" hidden="false" customHeight="false" outlineLevel="0" collapsed="false">
      <c r="A1785" s="38" t="str">
        <f aca="false">CONCATENATE(D1785,"-",E1785)</f>
        <v>FLORESTAL-MG</v>
      </c>
      <c r="B1785" s="38" t="n">
        <v>-19.88</v>
      </c>
      <c r="C1785" s="38" t="n">
        <v>-44.43</v>
      </c>
      <c r="D1785" s="38" t="s">
        <v>1799</v>
      </c>
      <c r="E1785" s="38" t="s">
        <v>77</v>
      </c>
    </row>
    <row r="1786" customFormat="false" ht="15" hidden="false" customHeight="false" outlineLevel="0" collapsed="false">
      <c r="A1786" s="38" t="str">
        <f aca="false">CONCATENATE(D1786,"-",E1786)</f>
        <v>FLORESTA-PE</v>
      </c>
      <c r="B1786" s="38" t="n">
        <v>-8.6</v>
      </c>
      <c r="C1786" s="38" t="n">
        <v>-38.56</v>
      </c>
      <c r="D1786" s="38" t="s">
        <v>1800</v>
      </c>
      <c r="E1786" s="38" t="s">
        <v>95</v>
      </c>
    </row>
    <row r="1787" customFormat="false" ht="15" hidden="false" customHeight="false" outlineLevel="0" collapsed="false">
      <c r="A1787" s="38" t="str">
        <f aca="false">CONCATENATE(D1787,"-",E1787)</f>
        <v>FLORESTA-PR</v>
      </c>
      <c r="B1787" s="38" t="n">
        <v>-23.59</v>
      </c>
      <c r="C1787" s="38" t="n">
        <v>-52.08</v>
      </c>
      <c r="D1787" s="38" t="s">
        <v>1800</v>
      </c>
      <c r="E1787" s="38" t="s">
        <v>88</v>
      </c>
    </row>
    <row r="1788" customFormat="false" ht="15" hidden="false" customHeight="false" outlineLevel="0" collapsed="false">
      <c r="A1788" s="38" t="str">
        <f aca="false">CONCATENATE(D1788,"-",E1788)</f>
        <v>FLORESTOPOLIS-PR</v>
      </c>
      <c r="B1788" s="39" t="n">
        <v>-22.86</v>
      </c>
      <c r="C1788" s="39" t="n">
        <v>-51.38</v>
      </c>
      <c r="D1788" s="39" t="s">
        <v>1801</v>
      </c>
      <c r="E1788" s="39" t="s">
        <v>88</v>
      </c>
    </row>
    <row r="1789" customFormat="false" ht="15" hidden="false" customHeight="false" outlineLevel="0" collapsed="false">
      <c r="A1789" s="38" t="str">
        <f aca="false">CONCATENATE(D1789,"-",E1789)</f>
        <v>FLORIANO PEIXOTO-RS</v>
      </c>
      <c r="B1789" s="39" t="n">
        <v>-27.86</v>
      </c>
      <c r="C1789" s="39" t="n">
        <v>-52.08</v>
      </c>
      <c r="D1789" s="39" t="s">
        <v>1802</v>
      </c>
      <c r="E1789" s="39" t="s">
        <v>151</v>
      </c>
    </row>
    <row r="1790" customFormat="false" ht="15" hidden="false" customHeight="false" outlineLevel="0" collapsed="false">
      <c r="A1790" s="38" t="str">
        <f aca="false">CONCATENATE(D1790,"-",E1790)</f>
        <v>FLORIANO-PI</v>
      </c>
      <c r="B1790" s="39" t="n">
        <v>-6.76</v>
      </c>
      <c r="C1790" s="39" t="n">
        <v>-43.02</v>
      </c>
      <c r="D1790" s="39" t="s">
        <v>1803</v>
      </c>
      <c r="E1790" s="39" t="s">
        <v>108</v>
      </c>
    </row>
    <row r="1791" customFormat="false" ht="15" hidden="false" customHeight="false" outlineLevel="0" collapsed="false">
      <c r="A1791" s="38" t="str">
        <f aca="false">CONCATENATE(D1791,"-",E1791)</f>
        <v>FLORIANOPOLIS-SC</v>
      </c>
      <c r="B1791" s="38" t="n">
        <v>-27.59</v>
      </c>
      <c r="C1791" s="38" t="n">
        <v>-48.54</v>
      </c>
      <c r="D1791" s="38" t="s">
        <v>1804</v>
      </c>
      <c r="E1791" s="38" t="s">
        <v>90</v>
      </c>
    </row>
    <row r="1792" customFormat="false" ht="15" hidden="false" customHeight="false" outlineLevel="0" collapsed="false">
      <c r="A1792" s="38" t="str">
        <f aca="false">CONCATENATE(D1792,"-",E1792)</f>
        <v>FLORIDA PAULISTA-SP</v>
      </c>
      <c r="B1792" s="38" t="n">
        <v>-21.61</v>
      </c>
      <c r="C1792" s="38" t="n">
        <v>-51.17</v>
      </c>
      <c r="D1792" s="38" t="s">
        <v>1805</v>
      </c>
      <c r="E1792" s="38" t="s">
        <v>118</v>
      </c>
    </row>
    <row r="1793" customFormat="false" ht="15" hidden="false" customHeight="false" outlineLevel="0" collapsed="false">
      <c r="A1793" s="38" t="str">
        <f aca="false">CONCATENATE(D1793,"-",E1793)</f>
        <v>FLORIDA-PR</v>
      </c>
      <c r="B1793" s="38" t="n">
        <v>-23.08</v>
      </c>
      <c r="C1793" s="38" t="n">
        <v>-51.95</v>
      </c>
      <c r="D1793" s="38" t="s">
        <v>1806</v>
      </c>
      <c r="E1793" s="38" t="s">
        <v>88</v>
      </c>
    </row>
    <row r="1794" customFormat="false" ht="15" hidden="false" customHeight="false" outlineLevel="0" collapsed="false">
      <c r="A1794" s="38" t="str">
        <f aca="false">CONCATENATE(D1794,"-",E1794)</f>
        <v>FLORINIA-SP</v>
      </c>
      <c r="B1794" s="39" t="n">
        <v>-22.9</v>
      </c>
      <c r="C1794" s="39" t="n">
        <v>-50.73</v>
      </c>
      <c r="D1794" s="39" t="s">
        <v>1807</v>
      </c>
      <c r="E1794" s="39" t="s">
        <v>118</v>
      </c>
    </row>
    <row r="1795" customFormat="false" ht="15" hidden="false" customHeight="false" outlineLevel="0" collapsed="false">
      <c r="A1795" s="38" t="str">
        <f aca="false">CONCATENATE(D1795,"-",E1795)</f>
        <v>FONTE BOA-AM</v>
      </c>
      <c r="B1795" s="38" t="n">
        <v>-2.51</v>
      </c>
      <c r="C1795" s="38" t="n">
        <v>-66.09</v>
      </c>
      <c r="D1795" s="38" t="s">
        <v>1808</v>
      </c>
      <c r="E1795" s="38" t="s">
        <v>258</v>
      </c>
    </row>
    <row r="1796" customFormat="false" ht="15" hidden="false" customHeight="false" outlineLevel="0" collapsed="false">
      <c r="A1796" s="38" t="str">
        <f aca="false">CONCATENATE(D1796,"-",E1796)</f>
        <v>FONTOURA XAVIER-RS</v>
      </c>
      <c r="B1796" s="38" t="n">
        <v>-28.98</v>
      </c>
      <c r="C1796" s="38" t="n">
        <v>-52.34</v>
      </c>
      <c r="D1796" s="38" t="s">
        <v>1809</v>
      </c>
      <c r="E1796" s="38" t="s">
        <v>151</v>
      </c>
    </row>
    <row r="1797" customFormat="false" ht="15" hidden="false" customHeight="false" outlineLevel="0" collapsed="false">
      <c r="A1797" s="38" t="str">
        <f aca="false">CONCATENATE(D1797,"-",E1797)</f>
        <v>FORMIGA-MG</v>
      </c>
      <c r="B1797" s="39" t="n">
        <v>-20.46</v>
      </c>
      <c r="C1797" s="39" t="n">
        <v>-45.42</v>
      </c>
      <c r="D1797" s="39" t="s">
        <v>1810</v>
      </c>
      <c r="E1797" s="39" t="s">
        <v>77</v>
      </c>
    </row>
    <row r="1798" customFormat="false" ht="15" hidden="false" customHeight="false" outlineLevel="0" collapsed="false">
      <c r="A1798" s="38" t="str">
        <f aca="false">CONCATENATE(D1798,"-",E1798)</f>
        <v>FORMIGUEIRO-RS</v>
      </c>
      <c r="B1798" s="39" t="n">
        <v>-30</v>
      </c>
      <c r="C1798" s="39" t="n">
        <v>-53.49</v>
      </c>
      <c r="D1798" s="39" t="s">
        <v>1811</v>
      </c>
      <c r="E1798" s="39" t="s">
        <v>151</v>
      </c>
    </row>
    <row r="1799" customFormat="false" ht="15" hidden="false" customHeight="false" outlineLevel="0" collapsed="false">
      <c r="A1799" s="38" t="str">
        <f aca="false">CONCATENATE(D1799,"-",E1799)</f>
        <v>FORMOSA DA SERRA NEGRA-MA</v>
      </c>
      <c r="B1799" s="39" t="n">
        <v>-6.43</v>
      </c>
      <c r="C1799" s="39" t="n">
        <v>-46.19</v>
      </c>
      <c r="D1799" s="39" t="s">
        <v>1812</v>
      </c>
      <c r="E1799" s="39" t="s">
        <v>100</v>
      </c>
    </row>
    <row r="1800" customFormat="false" ht="15" hidden="false" customHeight="false" outlineLevel="0" collapsed="false">
      <c r="A1800" s="38" t="str">
        <f aca="false">CONCATENATE(D1800,"-",E1800)</f>
        <v>FORMOSA DO OESTE-PR</v>
      </c>
      <c r="B1800" s="39" t="n">
        <v>-24.29</v>
      </c>
      <c r="C1800" s="39" t="n">
        <v>-53.31</v>
      </c>
      <c r="D1800" s="39" t="s">
        <v>1813</v>
      </c>
      <c r="E1800" s="39" t="s">
        <v>88</v>
      </c>
    </row>
    <row r="1801" customFormat="false" ht="15" hidden="false" customHeight="false" outlineLevel="0" collapsed="false">
      <c r="A1801" s="38" t="str">
        <f aca="false">CONCATENATE(D1801,"-",E1801)</f>
        <v>FORMOSA DO RIO PRETO-BA</v>
      </c>
      <c r="B1801" s="38" t="n">
        <v>-11.04</v>
      </c>
      <c r="C1801" s="38" t="n">
        <v>-45.19</v>
      </c>
      <c r="D1801" s="38" t="s">
        <v>1814</v>
      </c>
      <c r="E1801" s="38" t="s">
        <v>85</v>
      </c>
    </row>
    <row r="1802" customFormat="false" ht="15" hidden="false" customHeight="false" outlineLevel="0" collapsed="false">
      <c r="A1802" s="38" t="str">
        <f aca="false">CONCATENATE(D1802,"-",E1802)</f>
        <v>FORMOSA DO SUL-SC</v>
      </c>
      <c r="B1802" s="39" t="n">
        <v>-26.64</v>
      </c>
      <c r="C1802" s="39" t="n">
        <v>-52.79</v>
      </c>
      <c r="D1802" s="39" t="s">
        <v>1815</v>
      </c>
      <c r="E1802" s="39" t="s">
        <v>90</v>
      </c>
    </row>
    <row r="1803" customFormat="false" ht="15" hidden="false" customHeight="false" outlineLevel="0" collapsed="false">
      <c r="A1803" s="38" t="str">
        <f aca="false">CONCATENATE(D1803,"-",E1803)</f>
        <v>FORMOSA-GO</v>
      </c>
      <c r="B1803" s="39" t="n">
        <v>-15.53</v>
      </c>
      <c r="C1803" s="39" t="n">
        <v>-47.33</v>
      </c>
      <c r="D1803" s="39" t="s">
        <v>1816</v>
      </c>
      <c r="E1803" s="39" t="s">
        <v>75</v>
      </c>
    </row>
    <row r="1804" customFormat="false" ht="15" hidden="false" customHeight="false" outlineLevel="0" collapsed="false">
      <c r="A1804" s="38" t="str">
        <f aca="false">CONCATENATE(D1804,"-",E1804)</f>
        <v>FORMOSO DO ARAGUAIA-TO</v>
      </c>
      <c r="B1804" s="39" t="n">
        <v>-11.79</v>
      </c>
      <c r="C1804" s="39" t="n">
        <v>-49.52</v>
      </c>
      <c r="D1804" s="39" t="s">
        <v>1817</v>
      </c>
      <c r="E1804" s="39" t="s">
        <v>97</v>
      </c>
    </row>
    <row r="1805" customFormat="false" ht="15" hidden="false" customHeight="false" outlineLevel="0" collapsed="false">
      <c r="A1805" s="38" t="str">
        <f aca="false">CONCATENATE(D1805,"-",E1805)</f>
        <v>FORMOSO-GO</v>
      </c>
      <c r="B1805" s="38" t="n">
        <v>-13.65</v>
      </c>
      <c r="C1805" s="38" t="n">
        <v>-48.88</v>
      </c>
      <c r="D1805" s="38" t="s">
        <v>1818</v>
      </c>
      <c r="E1805" s="38" t="s">
        <v>75</v>
      </c>
    </row>
    <row r="1806" customFormat="false" ht="15" hidden="false" customHeight="false" outlineLevel="0" collapsed="false">
      <c r="A1806" s="38" t="str">
        <f aca="false">CONCATENATE(D1806,"-",E1806)</f>
        <v>FORMOSO-MG</v>
      </c>
      <c r="B1806" s="38" t="n">
        <v>-14.94</v>
      </c>
      <c r="C1806" s="38" t="n">
        <v>-46.23</v>
      </c>
      <c r="D1806" s="38" t="s">
        <v>1818</v>
      </c>
      <c r="E1806" s="38" t="s">
        <v>77</v>
      </c>
    </row>
    <row r="1807" customFormat="false" ht="15" hidden="false" customHeight="false" outlineLevel="0" collapsed="false">
      <c r="A1807" s="38" t="str">
        <f aca="false">CONCATENATE(D1807,"-",E1807)</f>
        <v>FORQUILHA-CE</v>
      </c>
      <c r="B1807" s="39" t="n">
        <v>-3.79</v>
      </c>
      <c r="C1807" s="39" t="n">
        <v>-40.26</v>
      </c>
      <c r="D1807" s="39" t="s">
        <v>1819</v>
      </c>
      <c r="E1807" s="39" t="s">
        <v>83</v>
      </c>
    </row>
    <row r="1808" customFormat="false" ht="15" hidden="false" customHeight="false" outlineLevel="0" collapsed="false">
      <c r="A1808" s="38" t="str">
        <f aca="false">CONCATENATE(D1808,"-",E1808)</f>
        <v>FORQUILHINHA-SC</v>
      </c>
      <c r="B1808" s="38" t="n">
        <v>-28.74</v>
      </c>
      <c r="C1808" s="38" t="n">
        <v>-49.47</v>
      </c>
      <c r="D1808" s="38" t="s">
        <v>1820</v>
      </c>
      <c r="E1808" s="38" t="s">
        <v>90</v>
      </c>
    </row>
    <row r="1809" customFormat="false" ht="15" hidden="false" customHeight="false" outlineLevel="0" collapsed="false">
      <c r="A1809" s="38" t="str">
        <f aca="false">CONCATENATE(D1809,"-",E1809)</f>
        <v>FORTALEZA DE MINAS-MG</v>
      </c>
      <c r="B1809" s="39" t="n">
        <v>-20.84</v>
      </c>
      <c r="C1809" s="39" t="n">
        <v>-46.71</v>
      </c>
      <c r="D1809" s="39" t="s">
        <v>1821</v>
      </c>
      <c r="E1809" s="39" t="s">
        <v>77</v>
      </c>
    </row>
    <row r="1810" customFormat="false" ht="15" hidden="false" customHeight="false" outlineLevel="0" collapsed="false">
      <c r="A1810" s="38" t="str">
        <f aca="false">CONCATENATE(D1810,"-",E1810)</f>
        <v>FORTALEZA DO TABOCAO-TO</v>
      </c>
      <c r="B1810" s="38" t="n">
        <v>-9.05</v>
      </c>
      <c r="C1810" s="38" t="n">
        <v>-48.51</v>
      </c>
      <c r="D1810" s="38" t="s">
        <v>1822</v>
      </c>
      <c r="E1810" s="38" t="s">
        <v>97</v>
      </c>
    </row>
    <row r="1811" customFormat="false" ht="15" hidden="false" customHeight="false" outlineLevel="0" collapsed="false">
      <c r="A1811" s="38" t="str">
        <f aca="false">CONCATENATE(D1811,"-",E1811)</f>
        <v>FORTALEZA DOS NOGUEIRAS-MA</v>
      </c>
      <c r="B1811" s="38" t="n">
        <v>-6.96</v>
      </c>
      <c r="C1811" s="38" t="n">
        <v>-46.17</v>
      </c>
      <c r="D1811" s="38" t="s">
        <v>1823</v>
      </c>
      <c r="E1811" s="38" t="s">
        <v>100</v>
      </c>
    </row>
    <row r="1812" customFormat="false" ht="15" hidden="false" customHeight="false" outlineLevel="0" collapsed="false">
      <c r="A1812" s="38" t="str">
        <f aca="false">CONCATENATE(D1812,"-",E1812)</f>
        <v>FORTALEZA DOS VALOS-RS</v>
      </c>
      <c r="B1812" s="38" t="n">
        <v>-28.79</v>
      </c>
      <c r="C1812" s="38" t="n">
        <v>-53.22</v>
      </c>
      <c r="D1812" s="38" t="s">
        <v>1824</v>
      </c>
      <c r="E1812" s="38" t="s">
        <v>151</v>
      </c>
    </row>
    <row r="1813" customFormat="false" ht="15" hidden="false" customHeight="false" outlineLevel="0" collapsed="false">
      <c r="A1813" s="38" t="str">
        <f aca="false">CONCATENATE(D1813,"-",E1813)</f>
        <v>FORTALEZA-CE</v>
      </c>
      <c r="B1813" s="38" t="n">
        <v>-3.71</v>
      </c>
      <c r="C1813" s="38" t="n">
        <v>-38.54</v>
      </c>
      <c r="D1813" s="38" t="s">
        <v>1825</v>
      </c>
      <c r="E1813" s="38" t="s">
        <v>83</v>
      </c>
    </row>
    <row r="1814" customFormat="false" ht="15" hidden="false" customHeight="false" outlineLevel="0" collapsed="false">
      <c r="A1814" s="38" t="str">
        <f aca="false">CONCATENATE(D1814,"-",E1814)</f>
        <v>FORTIM-CE</v>
      </c>
      <c r="B1814" s="39" t="n">
        <v>-4.45</v>
      </c>
      <c r="C1814" s="39" t="n">
        <v>-37.79</v>
      </c>
      <c r="D1814" s="39" t="s">
        <v>1826</v>
      </c>
      <c r="E1814" s="39" t="s">
        <v>83</v>
      </c>
    </row>
    <row r="1815" customFormat="false" ht="15" hidden="false" customHeight="false" outlineLevel="0" collapsed="false">
      <c r="A1815" s="38" t="str">
        <f aca="false">CONCATENATE(D1815,"-",E1815)</f>
        <v>FORTUNA DE MINAS-MG</v>
      </c>
      <c r="B1815" s="38" t="n">
        <v>-19.56</v>
      </c>
      <c r="C1815" s="38" t="n">
        <v>-44.44</v>
      </c>
      <c r="D1815" s="38" t="s">
        <v>1827</v>
      </c>
      <c r="E1815" s="38" t="s">
        <v>77</v>
      </c>
    </row>
    <row r="1816" customFormat="false" ht="15" hidden="false" customHeight="false" outlineLevel="0" collapsed="false">
      <c r="A1816" s="38" t="str">
        <f aca="false">CONCATENATE(D1816,"-",E1816)</f>
        <v>FORTUNA-MA</v>
      </c>
      <c r="B1816" s="39" t="n">
        <v>-5.73</v>
      </c>
      <c r="C1816" s="39" t="n">
        <v>-44.15</v>
      </c>
      <c r="D1816" s="39" t="s">
        <v>1828</v>
      </c>
      <c r="E1816" s="39" t="s">
        <v>100</v>
      </c>
    </row>
    <row r="1817" customFormat="false" ht="15" hidden="false" customHeight="false" outlineLevel="0" collapsed="false">
      <c r="A1817" s="38" t="str">
        <f aca="false">CONCATENATE(D1817,"-",E1817)</f>
        <v>FOZ DO IGUACU-PR</v>
      </c>
      <c r="B1817" s="38" t="n">
        <v>-25.54</v>
      </c>
      <c r="C1817" s="38" t="n">
        <v>-54.58</v>
      </c>
      <c r="D1817" s="38" t="s">
        <v>1829</v>
      </c>
      <c r="E1817" s="38" t="s">
        <v>88</v>
      </c>
    </row>
    <row r="1818" customFormat="false" ht="15" hidden="false" customHeight="false" outlineLevel="0" collapsed="false">
      <c r="A1818" s="38" t="str">
        <f aca="false">CONCATENATE(D1818,"-",E1818)</f>
        <v>FOZ DO JORDAO-PR</v>
      </c>
      <c r="B1818" s="39" t="n">
        <v>-25.64</v>
      </c>
      <c r="C1818" s="39" t="n">
        <v>-52.1</v>
      </c>
      <c r="D1818" s="39" t="s">
        <v>1830</v>
      </c>
      <c r="E1818" s="39" t="s">
        <v>88</v>
      </c>
    </row>
    <row r="1819" customFormat="false" ht="15" hidden="false" customHeight="false" outlineLevel="0" collapsed="false">
      <c r="A1819" s="38" t="str">
        <f aca="false">CONCATENATE(D1819,"-",E1819)</f>
        <v>FRAIBURGO-SC</v>
      </c>
      <c r="B1819" s="39" t="n">
        <v>-27.02</v>
      </c>
      <c r="C1819" s="39" t="n">
        <v>-50.92</v>
      </c>
      <c r="D1819" s="39" t="s">
        <v>1831</v>
      </c>
      <c r="E1819" s="39" t="s">
        <v>90</v>
      </c>
    </row>
    <row r="1820" customFormat="false" ht="15" hidden="false" customHeight="false" outlineLevel="0" collapsed="false">
      <c r="A1820" s="38" t="str">
        <f aca="false">CONCATENATE(D1820,"-",E1820)</f>
        <v>FRANCA-SP</v>
      </c>
      <c r="B1820" s="38" t="n">
        <v>-20.53</v>
      </c>
      <c r="C1820" s="38" t="n">
        <v>-47.4</v>
      </c>
      <c r="D1820" s="38" t="s">
        <v>1832</v>
      </c>
      <c r="E1820" s="38" t="s">
        <v>118</v>
      </c>
    </row>
    <row r="1821" customFormat="false" ht="15" hidden="false" customHeight="false" outlineLevel="0" collapsed="false">
      <c r="A1821" s="38" t="str">
        <f aca="false">CONCATENATE(D1821,"-",E1821)</f>
        <v>FRANCINOPOLIS-PI</v>
      </c>
      <c r="B1821" s="38" t="n">
        <v>-6.39</v>
      </c>
      <c r="C1821" s="38" t="n">
        <v>-42.26</v>
      </c>
      <c r="D1821" s="38" t="s">
        <v>1833</v>
      </c>
      <c r="E1821" s="38" t="s">
        <v>108</v>
      </c>
    </row>
    <row r="1822" customFormat="false" ht="15" hidden="false" customHeight="false" outlineLevel="0" collapsed="false">
      <c r="A1822" s="38" t="str">
        <f aca="false">CONCATENATE(D1822,"-",E1822)</f>
        <v>FRANCISCO ALVES-PR</v>
      </c>
      <c r="B1822" s="38" t="n">
        <v>-24.06</v>
      </c>
      <c r="C1822" s="38" t="n">
        <v>-53.84</v>
      </c>
      <c r="D1822" s="38" t="s">
        <v>1834</v>
      </c>
      <c r="E1822" s="38" t="s">
        <v>88</v>
      </c>
    </row>
    <row r="1823" customFormat="false" ht="15" hidden="false" customHeight="false" outlineLevel="0" collapsed="false">
      <c r="A1823" s="38" t="str">
        <f aca="false">CONCATENATE(D1823,"-",E1823)</f>
        <v>FRANCISCO AYRES-PI</v>
      </c>
      <c r="B1823" s="39" t="n">
        <v>-6.62</v>
      </c>
      <c r="C1823" s="39" t="n">
        <v>-42.69</v>
      </c>
      <c r="D1823" s="39" t="s">
        <v>1835</v>
      </c>
      <c r="E1823" s="39" t="s">
        <v>108</v>
      </c>
    </row>
    <row r="1824" customFormat="false" ht="15" hidden="false" customHeight="false" outlineLevel="0" collapsed="false">
      <c r="A1824" s="38" t="str">
        <f aca="false">CONCATENATE(D1824,"-",E1824)</f>
        <v>FRANCISCO BADARO-MG</v>
      </c>
      <c r="B1824" s="39" t="n">
        <v>-16.99</v>
      </c>
      <c r="C1824" s="39" t="n">
        <v>-42.35</v>
      </c>
      <c r="D1824" s="39" t="s">
        <v>1836</v>
      </c>
      <c r="E1824" s="39" t="s">
        <v>77</v>
      </c>
    </row>
    <row r="1825" customFormat="false" ht="15" hidden="false" customHeight="false" outlineLevel="0" collapsed="false">
      <c r="A1825" s="38" t="str">
        <f aca="false">CONCATENATE(D1825,"-",E1825)</f>
        <v>FRANCISCO BELTRAO-PR</v>
      </c>
      <c r="B1825" s="39" t="n">
        <v>-26.08</v>
      </c>
      <c r="C1825" s="39" t="n">
        <v>-53.05</v>
      </c>
      <c r="D1825" s="39" t="s">
        <v>1837</v>
      </c>
      <c r="E1825" s="39" t="s">
        <v>88</v>
      </c>
    </row>
    <row r="1826" customFormat="false" ht="15" hidden="false" customHeight="false" outlineLevel="0" collapsed="false">
      <c r="A1826" s="38" t="str">
        <f aca="false">CONCATENATE(D1826,"-",E1826)</f>
        <v>FRANCISCO DANTAS-RN</v>
      </c>
      <c r="B1826" s="39" t="n">
        <v>-6.07</v>
      </c>
      <c r="C1826" s="39" t="n">
        <v>-38.11</v>
      </c>
      <c r="D1826" s="39" t="s">
        <v>1838</v>
      </c>
      <c r="E1826" s="39" t="s">
        <v>106</v>
      </c>
    </row>
    <row r="1827" customFormat="false" ht="15" hidden="false" customHeight="false" outlineLevel="0" collapsed="false">
      <c r="A1827" s="38" t="str">
        <f aca="false">CONCATENATE(D1827,"-",E1827)</f>
        <v>FRANCISCO DUMONT-MG</v>
      </c>
      <c r="B1827" s="38" t="n">
        <v>-17.31</v>
      </c>
      <c r="C1827" s="38" t="n">
        <v>-44.23</v>
      </c>
      <c r="D1827" s="38" t="s">
        <v>1839</v>
      </c>
      <c r="E1827" s="38" t="s">
        <v>77</v>
      </c>
    </row>
    <row r="1828" customFormat="false" ht="15" hidden="false" customHeight="false" outlineLevel="0" collapsed="false">
      <c r="A1828" s="38" t="str">
        <f aca="false">CONCATENATE(D1828,"-",E1828)</f>
        <v>FRANCISCO MACEDO-PI</v>
      </c>
      <c r="B1828" s="38" t="n">
        <v>-7.33</v>
      </c>
      <c r="C1828" s="38" t="n">
        <v>-40.78</v>
      </c>
      <c r="D1828" s="38" t="s">
        <v>1840</v>
      </c>
      <c r="E1828" s="38" t="s">
        <v>108</v>
      </c>
    </row>
    <row r="1829" customFormat="false" ht="15" hidden="false" customHeight="false" outlineLevel="0" collapsed="false">
      <c r="A1829" s="38" t="str">
        <f aca="false">CONCATENATE(D1829,"-",E1829)</f>
        <v>FRANCISCO MORATO-SP</v>
      </c>
      <c r="B1829" s="39" t="n">
        <v>-23.28</v>
      </c>
      <c r="C1829" s="39" t="n">
        <v>-46.74</v>
      </c>
      <c r="D1829" s="39" t="s">
        <v>1841</v>
      </c>
      <c r="E1829" s="39" t="s">
        <v>118</v>
      </c>
    </row>
    <row r="1830" customFormat="false" ht="15" hidden="false" customHeight="false" outlineLevel="0" collapsed="false">
      <c r="A1830" s="38" t="str">
        <f aca="false">CONCATENATE(D1830,"-",E1830)</f>
        <v>FRANCISCO SA-MG</v>
      </c>
      <c r="B1830" s="39" t="n">
        <v>-16.47</v>
      </c>
      <c r="C1830" s="39" t="n">
        <v>-43.48</v>
      </c>
      <c r="D1830" s="39" t="s">
        <v>1842</v>
      </c>
      <c r="E1830" s="39" t="s">
        <v>77</v>
      </c>
    </row>
    <row r="1831" customFormat="false" ht="15" hidden="false" customHeight="false" outlineLevel="0" collapsed="false">
      <c r="A1831" s="38" t="str">
        <f aca="false">CONCATENATE(D1831,"-",E1831)</f>
        <v>FRANCISCO SANTOS-PI</v>
      </c>
      <c r="B1831" s="39" t="n">
        <v>-6.99</v>
      </c>
      <c r="C1831" s="39" t="n">
        <v>-41.13</v>
      </c>
      <c r="D1831" s="39" t="s">
        <v>1843</v>
      </c>
      <c r="E1831" s="39" t="s">
        <v>108</v>
      </c>
    </row>
    <row r="1832" customFormat="false" ht="15" hidden="false" customHeight="false" outlineLevel="0" collapsed="false">
      <c r="A1832" s="38" t="str">
        <f aca="false">CONCATENATE(D1832,"-",E1832)</f>
        <v>FRANCISCOPOLIS-MG</v>
      </c>
      <c r="B1832" s="38" t="n">
        <v>-17.96</v>
      </c>
      <c r="C1832" s="38" t="n">
        <v>-42</v>
      </c>
      <c r="D1832" s="38" t="s">
        <v>1844</v>
      </c>
      <c r="E1832" s="38" t="s">
        <v>77</v>
      </c>
    </row>
    <row r="1833" customFormat="false" ht="15" hidden="false" customHeight="false" outlineLevel="0" collapsed="false">
      <c r="A1833" s="38" t="str">
        <f aca="false">CONCATENATE(D1833,"-",E1833)</f>
        <v>FRANCO DA ROCHA-SP</v>
      </c>
      <c r="B1833" s="38" t="n">
        <v>-23.32</v>
      </c>
      <c r="C1833" s="38" t="n">
        <v>-46.72</v>
      </c>
      <c r="D1833" s="38" t="s">
        <v>1845</v>
      </c>
      <c r="E1833" s="38" t="s">
        <v>118</v>
      </c>
    </row>
    <row r="1834" customFormat="false" ht="15" hidden="false" customHeight="false" outlineLevel="0" collapsed="false">
      <c r="A1834" s="38" t="str">
        <f aca="false">CONCATENATE(D1834,"-",E1834)</f>
        <v>FRECHEIRINHA-CE</v>
      </c>
      <c r="B1834" s="38" t="n">
        <v>-3.76</v>
      </c>
      <c r="C1834" s="38" t="n">
        <v>-40.81</v>
      </c>
      <c r="D1834" s="38" t="s">
        <v>1846</v>
      </c>
      <c r="E1834" s="38" t="s">
        <v>83</v>
      </c>
    </row>
    <row r="1835" customFormat="false" ht="15" hidden="false" customHeight="false" outlineLevel="0" collapsed="false">
      <c r="A1835" s="38" t="str">
        <f aca="false">CONCATENATE(D1835,"-",E1835)</f>
        <v>FREDERICO WESTPHALEN-RS</v>
      </c>
      <c r="B1835" s="39" t="n">
        <v>-27.35</v>
      </c>
      <c r="C1835" s="39" t="n">
        <v>-53.39</v>
      </c>
      <c r="D1835" s="39" t="s">
        <v>1847</v>
      </c>
      <c r="E1835" s="39" t="s">
        <v>151</v>
      </c>
    </row>
    <row r="1836" customFormat="false" ht="15" hidden="false" customHeight="false" outlineLevel="0" collapsed="false">
      <c r="A1836" s="38" t="str">
        <f aca="false">CONCATENATE(D1836,"-",E1836)</f>
        <v>FREI GASPAR-MG</v>
      </c>
      <c r="B1836" s="39" t="n">
        <v>-18.06</v>
      </c>
      <c r="C1836" s="39" t="n">
        <v>-41.42</v>
      </c>
      <c r="D1836" s="39" t="s">
        <v>1848</v>
      </c>
      <c r="E1836" s="39" t="s">
        <v>77</v>
      </c>
    </row>
    <row r="1837" customFormat="false" ht="15" hidden="false" customHeight="false" outlineLevel="0" collapsed="false">
      <c r="A1837" s="38" t="str">
        <f aca="false">CONCATENATE(D1837,"-",E1837)</f>
        <v>FREI INOCENCIO-MG</v>
      </c>
      <c r="B1837" s="38" t="n">
        <v>-18.54</v>
      </c>
      <c r="C1837" s="38" t="n">
        <v>-41.92</v>
      </c>
      <c r="D1837" s="38" t="s">
        <v>1849</v>
      </c>
      <c r="E1837" s="38" t="s">
        <v>77</v>
      </c>
    </row>
    <row r="1838" customFormat="false" ht="15" hidden="false" customHeight="false" outlineLevel="0" collapsed="false">
      <c r="A1838" s="38" t="str">
        <f aca="false">CONCATENATE(D1838,"-",E1838)</f>
        <v>FREI LAGONEGRO-MG</v>
      </c>
      <c r="B1838" s="39" t="n">
        <v>-18.16</v>
      </c>
      <c r="C1838" s="39" t="n">
        <v>-42.76</v>
      </c>
      <c r="D1838" s="39" t="s">
        <v>1850</v>
      </c>
      <c r="E1838" s="39" t="s">
        <v>77</v>
      </c>
    </row>
    <row r="1839" customFormat="false" ht="15" hidden="false" customHeight="false" outlineLevel="0" collapsed="false">
      <c r="A1839" s="38" t="str">
        <f aca="false">CONCATENATE(D1839,"-",E1839)</f>
        <v>FREI MARTINHO-PB</v>
      </c>
      <c r="B1839" s="38" t="n">
        <v>-6.4</v>
      </c>
      <c r="C1839" s="38" t="n">
        <v>-36.45</v>
      </c>
      <c r="D1839" s="38" t="s">
        <v>1851</v>
      </c>
      <c r="E1839" s="38" t="s">
        <v>138</v>
      </c>
    </row>
    <row r="1840" customFormat="false" ht="15" hidden="false" customHeight="false" outlineLevel="0" collapsed="false">
      <c r="A1840" s="38" t="str">
        <f aca="false">CONCATENATE(D1840,"-",E1840)</f>
        <v>FREI MIGUELINHO-PE</v>
      </c>
      <c r="B1840" s="39" t="n">
        <v>-7.94</v>
      </c>
      <c r="C1840" s="39" t="n">
        <v>-35.91</v>
      </c>
      <c r="D1840" s="39" t="s">
        <v>1852</v>
      </c>
      <c r="E1840" s="39" t="s">
        <v>95</v>
      </c>
    </row>
    <row r="1841" customFormat="false" ht="15" hidden="false" customHeight="false" outlineLevel="0" collapsed="false">
      <c r="A1841" s="38" t="str">
        <f aca="false">CONCATENATE(D1841,"-",E1841)</f>
        <v>FREI PAULO-SE</v>
      </c>
      <c r="B1841" s="38" t="n">
        <v>-10.54</v>
      </c>
      <c r="C1841" s="38" t="n">
        <v>-37.53</v>
      </c>
      <c r="D1841" s="38" t="s">
        <v>1853</v>
      </c>
      <c r="E1841" s="38" t="s">
        <v>294</v>
      </c>
    </row>
    <row r="1842" customFormat="false" ht="15" hidden="false" customHeight="false" outlineLevel="0" collapsed="false">
      <c r="A1842" s="38" t="str">
        <f aca="false">CONCATENATE(D1842,"-",E1842)</f>
        <v>FREI ROGERIO-SC</v>
      </c>
      <c r="B1842" s="38" t="n">
        <v>-27.17</v>
      </c>
      <c r="C1842" s="38" t="n">
        <v>-50.8</v>
      </c>
      <c r="D1842" s="38" t="s">
        <v>1854</v>
      </c>
      <c r="E1842" s="38" t="s">
        <v>90</v>
      </c>
    </row>
    <row r="1843" customFormat="false" ht="15" hidden="false" customHeight="false" outlineLevel="0" collapsed="false">
      <c r="A1843" s="38" t="str">
        <f aca="false">CONCATENATE(D1843,"-",E1843)</f>
        <v>FRONTEIRA DOS VALES-MG</v>
      </c>
      <c r="B1843" s="39" t="n">
        <v>-16.89</v>
      </c>
      <c r="C1843" s="39" t="n">
        <v>-40.92</v>
      </c>
      <c r="D1843" s="39" t="s">
        <v>1855</v>
      </c>
      <c r="E1843" s="39" t="s">
        <v>77</v>
      </c>
    </row>
    <row r="1844" customFormat="false" ht="15" hidden="false" customHeight="false" outlineLevel="0" collapsed="false">
      <c r="A1844" s="38" t="str">
        <f aca="false">CONCATENATE(D1844,"-",E1844)</f>
        <v>FRONTEIRA-MG</v>
      </c>
      <c r="B1844" s="38" t="n">
        <v>-20.26</v>
      </c>
      <c r="C1844" s="38" t="n">
        <v>-49.19</v>
      </c>
      <c r="D1844" s="38" t="s">
        <v>1856</v>
      </c>
      <c r="E1844" s="38" t="s">
        <v>77</v>
      </c>
    </row>
    <row r="1845" customFormat="false" ht="15" hidden="false" customHeight="false" outlineLevel="0" collapsed="false">
      <c r="A1845" s="38" t="str">
        <f aca="false">CONCATENATE(D1845,"-",E1845)</f>
        <v>FRONTEIRAS-PI</v>
      </c>
      <c r="B1845" s="38" t="n">
        <v>-7.08</v>
      </c>
      <c r="C1845" s="38" t="n">
        <v>-40.61</v>
      </c>
      <c r="D1845" s="38" t="s">
        <v>1857</v>
      </c>
      <c r="E1845" s="38" t="s">
        <v>108</v>
      </c>
    </row>
    <row r="1846" customFormat="false" ht="15" hidden="false" customHeight="false" outlineLevel="0" collapsed="false">
      <c r="A1846" s="38" t="str">
        <f aca="false">CONCATENATE(D1846,"-",E1846)</f>
        <v>FRUTA DE LEITE-MG</v>
      </c>
      <c r="B1846" s="38" t="n">
        <v>-16.13</v>
      </c>
      <c r="C1846" s="38" t="n">
        <v>-42.53</v>
      </c>
      <c r="D1846" s="38" t="s">
        <v>1858</v>
      </c>
      <c r="E1846" s="38" t="s">
        <v>77</v>
      </c>
    </row>
    <row r="1847" customFormat="false" ht="15" hidden="false" customHeight="false" outlineLevel="0" collapsed="false">
      <c r="A1847" s="38" t="str">
        <f aca="false">CONCATENATE(D1847,"-",E1847)</f>
        <v>FRUTAL-MG</v>
      </c>
      <c r="B1847" s="39" t="n">
        <v>-20.02</v>
      </c>
      <c r="C1847" s="39" t="n">
        <v>-48.94</v>
      </c>
      <c r="D1847" s="39" t="s">
        <v>1859</v>
      </c>
      <c r="E1847" s="39" t="s">
        <v>77</v>
      </c>
    </row>
    <row r="1848" customFormat="false" ht="15" hidden="false" customHeight="false" outlineLevel="0" collapsed="false">
      <c r="A1848" s="38" t="str">
        <f aca="false">CONCATENATE(D1848,"-",E1848)</f>
        <v>FRUTUOSO GOMES-RN</v>
      </c>
      <c r="B1848" s="38" t="n">
        <v>-6.15</v>
      </c>
      <c r="C1848" s="38" t="n">
        <v>-37.84</v>
      </c>
      <c r="D1848" s="38" t="s">
        <v>1860</v>
      </c>
      <c r="E1848" s="38" t="s">
        <v>106</v>
      </c>
    </row>
    <row r="1849" customFormat="false" ht="15" hidden="false" customHeight="false" outlineLevel="0" collapsed="false">
      <c r="A1849" s="38" t="str">
        <f aca="false">CONCATENATE(D1849,"-",E1849)</f>
        <v>FUNDAO-ES</v>
      </c>
      <c r="B1849" s="38" t="n">
        <v>-19.93</v>
      </c>
      <c r="C1849" s="38" t="n">
        <v>-40.4</v>
      </c>
      <c r="D1849" s="38" t="s">
        <v>1861</v>
      </c>
      <c r="E1849" s="38" t="s">
        <v>126</v>
      </c>
    </row>
    <row r="1850" customFormat="false" ht="15" hidden="false" customHeight="false" outlineLevel="0" collapsed="false">
      <c r="A1850" s="38" t="str">
        <f aca="false">CONCATENATE(D1850,"-",E1850)</f>
        <v>FUNILANDIA-MG</v>
      </c>
      <c r="B1850" s="38" t="n">
        <v>-19.36</v>
      </c>
      <c r="C1850" s="38" t="n">
        <v>-44.05</v>
      </c>
      <c r="D1850" s="38" t="s">
        <v>1862</v>
      </c>
      <c r="E1850" s="38" t="s">
        <v>77</v>
      </c>
    </row>
    <row r="1851" customFormat="false" ht="15" hidden="false" customHeight="false" outlineLevel="0" collapsed="false">
      <c r="A1851" s="38" t="str">
        <f aca="false">CONCATENATE(D1851,"-",E1851)</f>
        <v>GABRIEL MONTEIRO-SP</v>
      </c>
      <c r="B1851" s="39" t="n">
        <v>-21.53</v>
      </c>
      <c r="C1851" s="39" t="n">
        <v>-50.55</v>
      </c>
      <c r="D1851" s="39" t="s">
        <v>1863</v>
      </c>
      <c r="E1851" s="39" t="s">
        <v>118</v>
      </c>
    </row>
    <row r="1852" customFormat="false" ht="15" hidden="false" customHeight="false" outlineLevel="0" collapsed="false">
      <c r="A1852" s="38" t="str">
        <f aca="false">CONCATENATE(D1852,"-",E1852)</f>
        <v>GADO BRAVO-PB</v>
      </c>
      <c r="B1852" s="39" t="n">
        <v>-7.58</v>
      </c>
      <c r="C1852" s="39" t="n">
        <v>-35.79</v>
      </c>
      <c r="D1852" s="39" t="s">
        <v>1864</v>
      </c>
      <c r="E1852" s="39" t="s">
        <v>138</v>
      </c>
    </row>
    <row r="1853" customFormat="false" ht="15" hidden="false" customHeight="false" outlineLevel="0" collapsed="false">
      <c r="A1853" s="38" t="str">
        <f aca="false">CONCATENATE(D1853,"-",E1853)</f>
        <v>GALIA-SP</v>
      </c>
      <c r="B1853" s="38" t="n">
        <v>-22.29</v>
      </c>
      <c r="C1853" s="38" t="n">
        <v>-49.55</v>
      </c>
      <c r="D1853" s="38" t="s">
        <v>1865</v>
      </c>
      <c r="E1853" s="38" t="s">
        <v>118</v>
      </c>
    </row>
    <row r="1854" customFormat="false" ht="15" hidden="false" customHeight="false" outlineLevel="0" collapsed="false">
      <c r="A1854" s="38" t="str">
        <f aca="false">CONCATENATE(D1854,"-",E1854)</f>
        <v>GALILEIA-MG</v>
      </c>
      <c r="B1854" s="39" t="n">
        <v>-18.99</v>
      </c>
      <c r="C1854" s="39" t="n">
        <v>-41.53</v>
      </c>
      <c r="D1854" s="39" t="s">
        <v>1866</v>
      </c>
      <c r="E1854" s="39" t="s">
        <v>77</v>
      </c>
    </row>
    <row r="1855" customFormat="false" ht="15" hidden="false" customHeight="false" outlineLevel="0" collapsed="false">
      <c r="A1855" s="38" t="str">
        <f aca="false">CONCATENATE(D1855,"-",E1855)</f>
        <v>GALINHOS-RN</v>
      </c>
      <c r="B1855" s="39" t="n">
        <v>-5.09</v>
      </c>
      <c r="C1855" s="39" t="n">
        <v>-36.27</v>
      </c>
      <c r="D1855" s="39" t="s">
        <v>1867</v>
      </c>
      <c r="E1855" s="39" t="s">
        <v>106</v>
      </c>
    </row>
    <row r="1856" customFormat="false" ht="15" hidden="false" customHeight="false" outlineLevel="0" collapsed="false">
      <c r="A1856" s="38" t="str">
        <f aca="false">CONCATENATE(D1856,"-",E1856)</f>
        <v>GALVAO-SC</v>
      </c>
      <c r="B1856" s="39" t="n">
        <v>-26.45</v>
      </c>
      <c r="C1856" s="39" t="n">
        <v>-52.68</v>
      </c>
      <c r="D1856" s="39" t="s">
        <v>1868</v>
      </c>
      <c r="E1856" s="39" t="s">
        <v>90</v>
      </c>
    </row>
    <row r="1857" customFormat="false" ht="15" hidden="false" customHeight="false" outlineLevel="0" collapsed="false">
      <c r="A1857" s="38" t="str">
        <f aca="false">CONCATENATE(D1857,"-",E1857)</f>
        <v>GAMELEIRA-PE</v>
      </c>
      <c r="B1857" s="38" t="n">
        <v>-8.58</v>
      </c>
      <c r="C1857" s="38" t="n">
        <v>-35.38</v>
      </c>
      <c r="D1857" s="38" t="s">
        <v>1869</v>
      </c>
      <c r="E1857" s="38" t="s">
        <v>95</v>
      </c>
    </row>
    <row r="1858" customFormat="false" ht="15" hidden="false" customHeight="false" outlineLevel="0" collapsed="false">
      <c r="A1858" s="38" t="str">
        <f aca="false">CONCATENATE(D1858,"-",E1858)</f>
        <v>GAMELEIRAS-MG</v>
      </c>
      <c r="B1858" s="38" t="n">
        <v>-15.08</v>
      </c>
      <c r="C1858" s="38" t="n">
        <v>-43.12</v>
      </c>
      <c r="D1858" s="38" t="s">
        <v>1870</v>
      </c>
      <c r="E1858" s="38" t="s">
        <v>77</v>
      </c>
    </row>
    <row r="1859" customFormat="false" ht="15" hidden="false" customHeight="false" outlineLevel="0" collapsed="false">
      <c r="A1859" s="38" t="str">
        <f aca="false">CONCATENATE(D1859,"-",E1859)</f>
        <v>GANDU-BA</v>
      </c>
      <c r="B1859" s="39" t="n">
        <v>-13.74</v>
      </c>
      <c r="C1859" s="39" t="n">
        <v>-39.48</v>
      </c>
      <c r="D1859" s="39" t="s">
        <v>1871</v>
      </c>
      <c r="E1859" s="39" t="s">
        <v>85</v>
      </c>
    </row>
    <row r="1860" customFormat="false" ht="15" hidden="false" customHeight="false" outlineLevel="0" collapsed="false">
      <c r="A1860" s="38" t="str">
        <f aca="false">CONCATENATE(D1860,"-",E1860)</f>
        <v>GARANHUNS-PE</v>
      </c>
      <c r="B1860" s="39" t="n">
        <v>-8.89</v>
      </c>
      <c r="C1860" s="39" t="n">
        <v>-36.49</v>
      </c>
      <c r="D1860" s="39" t="s">
        <v>1872</v>
      </c>
      <c r="E1860" s="39" t="s">
        <v>95</v>
      </c>
    </row>
    <row r="1861" customFormat="false" ht="15" hidden="false" customHeight="false" outlineLevel="0" collapsed="false">
      <c r="A1861" s="38" t="str">
        <f aca="false">CONCATENATE(D1861,"-",E1861)</f>
        <v>GARARU-SE</v>
      </c>
      <c r="B1861" s="39" t="n">
        <v>-9.96</v>
      </c>
      <c r="C1861" s="39" t="n">
        <v>-37.08</v>
      </c>
      <c r="D1861" s="39" t="s">
        <v>1873</v>
      </c>
      <c r="E1861" s="39" t="s">
        <v>294</v>
      </c>
    </row>
    <row r="1862" customFormat="false" ht="15" hidden="false" customHeight="false" outlineLevel="0" collapsed="false">
      <c r="A1862" s="38" t="str">
        <f aca="false">CONCATENATE(D1862,"-",E1862)</f>
        <v>GARCA-SP</v>
      </c>
      <c r="B1862" s="39" t="n">
        <v>-22.21</v>
      </c>
      <c r="C1862" s="39" t="n">
        <v>-49.65</v>
      </c>
      <c r="D1862" s="39" t="s">
        <v>1874</v>
      </c>
      <c r="E1862" s="39" t="s">
        <v>118</v>
      </c>
    </row>
    <row r="1863" customFormat="false" ht="15" hidden="false" customHeight="false" outlineLevel="0" collapsed="false">
      <c r="A1863" s="38" t="str">
        <f aca="false">CONCATENATE(D1863,"-",E1863)</f>
        <v>GARIBALDI-RS</v>
      </c>
      <c r="B1863" s="38" t="n">
        <v>-29.25</v>
      </c>
      <c r="C1863" s="38" t="n">
        <v>-51.53</v>
      </c>
      <c r="D1863" s="38" t="s">
        <v>1875</v>
      </c>
      <c r="E1863" s="38" t="s">
        <v>151</v>
      </c>
    </row>
    <row r="1864" customFormat="false" ht="15" hidden="false" customHeight="false" outlineLevel="0" collapsed="false">
      <c r="A1864" s="38" t="str">
        <f aca="false">CONCATENATE(D1864,"-",E1864)</f>
        <v>GAROPABA-SC</v>
      </c>
      <c r="B1864" s="38" t="n">
        <v>-28.02</v>
      </c>
      <c r="C1864" s="38" t="n">
        <v>-48.61</v>
      </c>
      <c r="D1864" s="38" t="s">
        <v>1876</v>
      </c>
      <c r="E1864" s="38" t="s">
        <v>90</v>
      </c>
    </row>
    <row r="1865" customFormat="false" ht="15" hidden="false" customHeight="false" outlineLevel="0" collapsed="false">
      <c r="A1865" s="38" t="str">
        <f aca="false">CONCATENATE(D1865,"-",E1865)</f>
        <v>GARRAFAO DO NORTE-PA</v>
      </c>
      <c r="B1865" s="38" t="n">
        <v>-1.93</v>
      </c>
      <c r="C1865" s="38" t="n">
        <v>-47.05</v>
      </c>
      <c r="D1865" s="38" t="s">
        <v>1877</v>
      </c>
      <c r="E1865" s="38" t="s">
        <v>81</v>
      </c>
    </row>
    <row r="1866" customFormat="false" ht="15" hidden="false" customHeight="false" outlineLevel="0" collapsed="false">
      <c r="A1866" s="38" t="str">
        <f aca="false">CONCATENATE(D1866,"-",E1866)</f>
        <v>GARRUCHOS-RS</v>
      </c>
      <c r="B1866" s="39" t="n">
        <v>-28.18</v>
      </c>
      <c r="C1866" s="39" t="n">
        <v>-55.63</v>
      </c>
      <c r="D1866" s="39" t="s">
        <v>1878</v>
      </c>
      <c r="E1866" s="39" t="s">
        <v>151</v>
      </c>
    </row>
    <row r="1867" customFormat="false" ht="15" hidden="false" customHeight="false" outlineLevel="0" collapsed="false">
      <c r="A1867" s="38" t="str">
        <f aca="false">CONCATENATE(D1867,"-",E1867)</f>
        <v>GARUVA-SC</v>
      </c>
      <c r="B1867" s="39" t="n">
        <v>-26.02</v>
      </c>
      <c r="C1867" s="39" t="n">
        <v>-48.85</v>
      </c>
      <c r="D1867" s="39" t="s">
        <v>1879</v>
      </c>
      <c r="E1867" s="39" t="s">
        <v>90</v>
      </c>
    </row>
    <row r="1868" customFormat="false" ht="15" hidden="false" customHeight="false" outlineLevel="0" collapsed="false">
      <c r="A1868" s="38" t="str">
        <f aca="false">CONCATENATE(D1868,"-",E1868)</f>
        <v>GASPAR-SC</v>
      </c>
      <c r="B1868" s="38" t="n">
        <v>-26.93</v>
      </c>
      <c r="C1868" s="38" t="n">
        <v>-48.95</v>
      </c>
      <c r="D1868" s="38" t="s">
        <v>1880</v>
      </c>
      <c r="E1868" s="38" t="s">
        <v>90</v>
      </c>
    </row>
    <row r="1869" customFormat="false" ht="15" hidden="false" customHeight="false" outlineLevel="0" collapsed="false">
      <c r="A1869" s="38" t="str">
        <f aca="false">CONCATENATE(D1869,"-",E1869)</f>
        <v>GASTAO VIDIGAL-SP</v>
      </c>
      <c r="B1869" s="38" t="n">
        <v>-20.79</v>
      </c>
      <c r="C1869" s="38" t="n">
        <v>-50.18</v>
      </c>
      <c r="D1869" s="38" t="s">
        <v>1881</v>
      </c>
      <c r="E1869" s="38" t="s">
        <v>118</v>
      </c>
    </row>
    <row r="1870" customFormat="false" ht="15" hidden="false" customHeight="false" outlineLevel="0" collapsed="false">
      <c r="A1870" s="38" t="str">
        <f aca="false">CONCATENATE(D1870,"-",E1870)</f>
        <v>GAUCHA DO NORTE-MT</v>
      </c>
      <c r="B1870" s="39" t="n">
        <v>-13.24</v>
      </c>
      <c r="C1870" s="39" t="n">
        <v>-53.08</v>
      </c>
      <c r="D1870" s="39" t="s">
        <v>1882</v>
      </c>
      <c r="E1870" s="39" t="s">
        <v>111</v>
      </c>
    </row>
    <row r="1871" customFormat="false" ht="15" hidden="false" customHeight="false" outlineLevel="0" collapsed="false">
      <c r="A1871" s="38" t="str">
        <f aca="false">CONCATENATE(D1871,"-",E1871)</f>
        <v>GAURAMA-RS</v>
      </c>
      <c r="B1871" s="38" t="n">
        <v>-27.58</v>
      </c>
      <c r="C1871" s="38" t="n">
        <v>-52.09</v>
      </c>
      <c r="D1871" s="38" t="s">
        <v>1883</v>
      </c>
      <c r="E1871" s="38" t="s">
        <v>151</v>
      </c>
    </row>
    <row r="1872" customFormat="false" ht="15" hidden="false" customHeight="false" outlineLevel="0" collapsed="false">
      <c r="A1872" s="38" t="str">
        <f aca="false">CONCATENATE(D1872,"-",E1872)</f>
        <v>GAVIAO PEIXOTO-SP</v>
      </c>
      <c r="B1872" s="39" t="n">
        <v>-21.83</v>
      </c>
      <c r="C1872" s="39" t="n">
        <v>-48.49</v>
      </c>
      <c r="D1872" s="39" t="s">
        <v>1884</v>
      </c>
      <c r="E1872" s="39" t="s">
        <v>118</v>
      </c>
    </row>
    <row r="1873" customFormat="false" ht="15" hidden="false" customHeight="false" outlineLevel="0" collapsed="false">
      <c r="A1873" s="38" t="str">
        <f aca="false">CONCATENATE(D1873,"-",E1873)</f>
        <v>GAVIAO-BA</v>
      </c>
      <c r="B1873" s="38" t="n">
        <v>-11.47</v>
      </c>
      <c r="C1873" s="38" t="n">
        <v>-39.78</v>
      </c>
      <c r="D1873" s="38" t="s">
        <v>1885</v>
      </c>
      <c r="E1873" s="38" t="s">
        <v>85</v>
      </c>
    </row>
    <row r="1874" customFormat="false" ht="15" hidden="false" customHeight="false" outlineLevel="0" collapsed="false">
      <c r="A1874" s="38" t="str">
        <f aca="false">CONCATENATE(D1874,"-",E1874)</f>
        <v>GEMINIANO-PI</v>
      </c>
      <c r="B1874" s="39" t="n">
        <v>-7.15</v>
      </c>
      <c r="C1874" s="39" t="n">
        <v>-41.36</v>
      </c>
      <c r="D1874" s="39" t="s">
        <v>1886</v>
      </c>
      <c r="E1874" s="39" t="s">
        <v>108</v>
      </c>
    </row>
    <row r="1875" customFormat="false" ht="15" hidden="false" customHeight="false" outlineLevel="0" collapsed="false">
      <c r="A1875" s="38" t="str">
        <f aca="false">CONCATENATE(D1875,"-",E1875)</f>
        <v>GENERAL CAMARA-RS</v>
      </c>
      <c r="B1875" s="39" t="n">
        <v>-29.9</v>
      </c>
      <c r="C1875" s="39" t="n">
        <v>-51.76</v>
      </c>
      <c r="D1875" s="39" t="s">
        <v>1887</v>
      </c>
      <c r="E1875" s="39" t="s">
        <v>151</v>
      </c>
    </row>
    <row r="1876" customFormat="false" ht="15" hidden="false" customHeight="false" outlineLevel="0" collapsed="false">
      <c r="A1876" s="38" t="str">
        <f aca="false">CONCATENATE(D1876,"-",E1876)</f>
        <v>GENERAL CARNEIRO-MT</v>
      </c>
      <c r="B1876" s="38" t="n">
        <v>-15.71</v>
      </c>
      <c r="C1876" s="38" t="n">
        <v>-52.75</v>
      </c>
      <c r="D1876" s="38" t="s">
        <v>1888</v>
      </c>
      <c r="E1876" s="38" t="s">
        <v>111</v>
      </c>
    </row>
    <row r="1877" customFormat="false" ht="15" hidden="false" customHeight="false" outlineLevel="0" collapsed="false">
      <c r="A1877" s="38" t="str">
        <f aca="false">CONCATENATE(D1877,"-",E1877)</f>
        <v>GENERAL CARNEIRO-PR</v>
      </c>
      <c r="B1877" s="38" t="n">
        <v>-26.42</v>
      </c>
      <c r="C1877" s="38" t="n">
        <v>-51.31</v>
      </c>
      <c r="D1877" s="38" t="s">
        <v>1888</v>
      </c>
      <c r="E1877" s="38" t="s">
        <v>88</v>
      </c>
    </row>
    <row r="1878" customFormat="false" ht="15" hidden="false" customHeight="false" outlineLevel="0" collapsed="false">
      <c r="A1878" s="38" t="str">
        <f aca="false">CONCATENATE(D1878,"-",E1878)</f>
        <v>GENERAL MAYNARD-SE</v>
      </c>
      <c r="B1878" s="38" t="n">
        <v>-10.68</v>
      </c>
      <c r="C1878" s="38" t="n">
        <v>-36.98</v>
      </c>
      <c r="D1878" s="38" t="s">
        <v>1889</v>
      </c>
      <c r="E1878" s="38" t="s">
        <v>294</v>
      </c>
    </row>
    <row r="1879" customFormat="false" ht="15" hidden="false" customHeight="false" outlineLevel="0" collapsed="false">
      <c r="A1879" s="38" t="str">
        <f aca="false">CONCATENATE(D1879,"-",E1879)</f>
        <v>GENERAL SALGADO-SP</v>
      </c>
      <c r="B1879" s="38" t="n">
        <v>-20.64</v>
      </c>
      <c r="C1879" s="38" t="n">
        <v>-50.36</v>
      </c>
      <c r="D1879" s="38" t="s">
        <v>1890</v>
      </c>
      <c r="E1879" s="38" t="s">
        <v>118</v>
      </c>
    </row>
    <row r="1880" customFormat="false" ht="15" hidden="false" customHeight="false" outlineLevel="0" collapsed="false">
      <c r="A1880" s="38" t="str">
        <f aca="false">CONCATENATE(D1880,"-",E1880)</f>
        <v>GENERAL SAMPAIO-CE</v>
      </c>
      <c r="B1880" s="39" t="n">
        <v>-4.05</v>
      </c>
      <c r="C1880" s="39" t="n">
        <v>-39.45</v>
      </c>
      <c r="D1880" s="39" t="s">
        <v>1891</v>
      </c>
      <c r="E1880" s="39" t="s">
        <v>83</v>
      </c>
    </row>
    <row r="1881" customFormat="false" ht="15" hidden="false" customHeight="false" outlineLevel="0" collapsed="false">
      <c r="A1881" s="38" t="str">
        <f aca="false">CONCATENATE(D1881,"-",E1881)</f>
        <v>GENTIL-RS</v>
      </c>
      <c r="B1881" s="38" t="n">
        <v>-28.43</v>
      </c>
      <c r="C1881" s="38" t="n">
        <v>-52.03</v>
      </c>
      <c r="D1881" s="38" t="s">
        <v>1892</v>
      </c>
      <c r="E1881" s="38" t="s">
        <v>151</v>
      </c>
    </row>
    <row r="1882" customFormat="false" ht="15" hidden="false" customHeight="false" outlineLevel="0" collapsed="false">
      <c r="A1882" s="38" t="str">
        <f aca="false">CONCATENATE(D1882,"-",E1882)</f>
        <v>GENTIO DO OURO-BA</v>
      </c>
      <c r="B1882" s="39" t="n">
        <v>-11.42</v>
      </c>
      <c r="C1882" s="39" t="n">
        <v>-42.5</v>
      </c>
      <c r="D1882" s="39" t="s">
        <v>1893</v>
      </c>
      <c r="E1882" s="39" t="s">
        <v>85</v>
      </c>
    </row>
    <row r="1883" customFormat="false" ht="15" hidden="false" customHeight="false" outlineLevel="0" collapsed="false">
      <c r="A1883" s="38" t="str">
        <f aca="false">CONCATENATE(D1883,"-",E1883)</f>
        <v>GETULINA-SP</v>
      </c>
      <c r="B1883" s="39" t="n">
        <v>-21.79</v>
      </c>
      <c r="C1883" s="39" t="n">
        <v>-49.92</v>
      </c>
      <c r="D1883" s="39" t="s">
        <v>1894</v>
      </c>
      <c r="E1883" s="39" t="s">
        <v>118</v>
      </c>
    </row>
    <row r="1884" customFormat="false" ht="15" hidden="false" customHeight="false" outlineLevel="0" collapsed="false">
      <c r="A1884" s="38" t="str">
        <f aca="false">CONCATENATE(D1884,"-",E1884)</f>
        <v>GETULIO VARGAS-RS</v>
      </c>
      <c r="B1884" s="39" t="n">
        <v>-27.89</v>
      </c>
      <c r="C1884" s="39" t="n">
        <v>-52.22</v>
      </c>
      <c r="D1884" s="39" t="s">
        <v>1895</v>
      </c>
      <c r="E1884" s="39" t="s">
        <v>151</v>
      </c>
    </row>
    <row r="1885" customFormat="false" ht="15" hidden="false" customHeight="false" outlineLevel="0" collapsed="false">
      <c r="A1885" s="38" t="str">
        <f aca="false">CONCATENATE(D1885,"-",E1885)</f>
        <v>GILBUES-PI</v>
      </c>
      <c r="B1885" s="38" t="n">
        <v>-9.83</v>
      </c>
      <c r="C1885" s="38" t="n">
        <v>-45.34</v>
      </c>
      <c r="D1885" s="38" t="s">
        <v>1896</v>
      </c>
      <c r="E1885" s="38" t="s">
        <v>108</v>
      </c>
    </row>
    <row r="1886" customFormat="false" ht="15" hidden="false" customHeight="false" outlineLevel="0" collapsed="false">
      <c r="A1886" s="38" t="str">
        <f aca="false">CONCATENATE(D1886,"-",E1886)</f>
        <v>GIRAU DO PONCIANO-AL</v>
      </c>
      <c r="B1886" s="39" t="n">
        <v>-9.88</v>
      </c>
      <c r="C1886" s="39" t="n">
        <v>-36.82</v>
      </c>
      <c r="D1886" s="39" t="s">
        <v>1897</v>
      </c>
      <c r="E1886" s="39" t="s">
        <v>137</v>
      </c>
    </row>
    <row r="1887" customFormat="false" ht="15" hidden="false" customHeight="false" outlineLevel="0" collapsed="false">
      <c r="A1887" s="38" t="str">
        <f aca="false">CONCATENATE(D1887,"-",E1887)</f>
        <v>GIRUA-RS</v>
      </c>
      <c r="B1887" s="38" t="n">
        <v>-28.02</v>
      </c>
      <c r="C1887" s="38" t="n">
        <v>-54.35</v>
      </c>
      <c r="D1887" s="38" t="s">
        <v>1898</v>
      </c>
      <c r="E1887" s="38" t="s">
        <v>151</v>
      </c>
    </row>
    <row r="1888" customFormat="false" ht="15" hidden="false" customHeight="false" outlineLevel="0" collapsed="false">
      <c r="A1888" s="38" t="str">
        <f aca="false">CONCATENATE(D1888,"-",E1888)</f>
        <v>GLAUCILANDIA-MG</v>
      </c>
      <c r="B1888" s="39" t="n">
        <v>-16.85</v>
      </c>
      <c r="C1888" s="39" t="n">
        <v>-43.69</v>
      </c>
      <c r="D1888" s="39" t="s">
        <v>1899</v>
      </c>
      <c r="E1888" s="39" t="s">
        <v>77</v>
      </c>
    </row>
    <row r="1889" customFormat="false" ht="15" hidden="false" customHeight="false" outlineLevel="0" collapsed="false">
      <c r="A1889" s="38" t="str">
        <f aca="false">CONCATENATE(D1889,"-",E1889)</f>
        <v>GLICERIO-SP</v>
      </c>
      <c r="B1889" s="38" t="n">
        <v>-21.38</v>
      </c>
      <c r="C1889" s="38" t="n">
        <v>-50.21</v>
      </c>
      <c r="D1889" s="38" t="s">
        <v>1900</v>
      </c>
      <c r="E1889" s="38" t="s">
        <v>118</v>
      </c>
    </row>
    <row r="1890" customFormat="false" ht="15" hidden="false" customHeight="false" outlineLevel="0" collapsed="false">
      <c r="A1890" s="38" t="str">
        <f aca="false">CONCATENATE(D1890,"-",E1890)</f>
        <v>GLORIA DE DOURADOS-MS</v>
      </c>
      <c r="B1890" s="38" t="n">
        <v>-22.41</v>
      </c>
      <c r="C1890" s="38" t="n">
        <v>-54.23</v>
      </c>
      <c r="D1890" s="38" t="s">
        <v>1901</v>
      </c>
      <c r="E1890" s="38" t="s">
        <v>140</v>
      </c>
    </row>
    <row r="1891" customFormat="false" ht="15" hidden="false" customHeight="false" outlineLevel="0" collapsed="false">
      <c r="A1891" s="38" t="str">
        <f aca="false">CONCATENATE(D1891,"-",E1891)</f>
        <v>GLORIA DO GOITA-PE</v>
      </c>
      <c r="B1891" s="38" t="n">
        <v>-8</v>
      </c>
      <c r="C1891" s="38" t="n">
        <v>-35.29</v>
      </c>
      <c r="D1891" s="38" t="s">
        <v>1902</v>
      </c>
      <c r="E1891" s="38" t="s">
        <v>95</v>
      </c>
    </row>
    <row r="1892" customFormat="false" ht="15" hidden="false" customHeight="false" outlineLevel="0" collapsed="false">
      <c r="A1892" s="38" t="str">
        <f aca="false">CONCATENATE(D1892,"-",E1892)</f>
        <v>GLORIA D'OESTE-MT</v>
      </c>
      <c r="B1892" s="39" t="n">
        <v>-15.76</v>
      </c>
      <c r="C1892" s="39" t="n">
        <v>-58.35</v>
      </c>
      <c r="D1892" s="39" t="s">
        <v>1903</v>
      </c>
      <c r="E1892" s="39" t="s">
        <v>111</v>
      </c>
    </row>
    <row r="1893" customFormat="false" ht="15" hidden="false" customHeight="false" outlineLevel="0" collapsed="false">
      <c r="A1893" s="38" t="str">
        <f aca="false">CONCATENATE(D1893,"-",E1893)</f>
        <v>GLORIA-BA</v>
      </c>
      <c r="B1893" s="38" t="n">
        <v>-9.33</v>
      </c>
      <c r="C1893" s="38" t="n">
        <v>-38.25</v>
      </c>
      <c r="D1893" s="38" t="s">
        <v>1904</v>
      </c>
      <c r="E1893" s="38" t="s">
        <v>85</v>
      </c>
    </row>
    <row r="1894" customFormat="false" ht="15" hidden="false" customHeight="false" outlineLevel="0" collapsed="false">
      <c r="A1894" s="38" t="str">
        <f aca="false">CONCATENATE(D1894,"-",E1894)</f>
        <v>GLORINHA-RS</v>
      </c>
      <c r="B1894" s="39" t="n">
        <v>-29.88</v>
      </c>
      <c r="C1894" s="39" t="n">
        <v>-50.76</v>
      </c>
      <c r="D1894" s="39" t="s">
        <v>1905</v>
      </c>
      <c r="E1894" s="39" t="s">
        <v>151</v>
      </c>
    </row>
    <row r="1895" customFormat="false" ht="15" hidden="false" customHeight="false" outlineLevel="0" collapsed="false">
      <c r="A1895" s="38" t="str">
        <f aca="false">CONCATENATE(D1895,"-",E1895)</f>
        <v>GODOFREDO VIANA-MA</v>
      </c>
      <c r="B1895" s="38" t="n">
        <v>-1.4</v>
      </c>
      <c r="C1895" s="38" t="n">
        <v>-45.78</v>
      </c>
      <c r="D1895" s="38" t="s">
        <v>1906</v>
      </c>
      <c r="E1895" s="38" t="s">
        <v>100</v>
      </c>
    </row>
    <row r="1896" customFormat="false" ht="15" hidden="false" customHeight="false" outlineLevel="0" collapsed="false">
      <c r="A1896" s="38" t="str">
        <f aca="false">CONCATENATE(D1896,"-",E1896)</f>
        <v>GODOY MOREIRA-PR</v>
      </c>
      <c r="B1896" s="39" t="n">
        <v>-24.17</v>
      </c>
      <c r="C1896" s="39" t="n">
        <v>-51.92</v>
      </c>
      <c r="D1896" s="39" t="s">
        <v>1907</v>
      </c>
      <c r="E1896" s="39" t="s">
        <v>88</v>
      </c>
    </row>
    <row r="1897" customFormat="false" ht="15" hidden="false" customHeight="false" outlineLevel="0" collapsed="false">
      <c r="A1897" s="38" t="str">
        <f aca="false">CONCATENATE(D1897,"-",E1897)</f>
        <v>GOIABEIRA-MG</v>
      </c>
      <c r="B1897" s="38" t="n">
        <v>-18.98</v>
      </c>
      <c r="C1897" s="38" t="n">
        <v>-41.22</v>
      </c>
      <c r="D1897" s="38" t="s">
        <v>1908</v>
      </c>
      <c r="E1897" s="38" t="s">
        <v>77</v>
      </c>
    </row>
    <row r="1898" customFormat="false" ht="15" hidden="false" customHeight="false" outlineLevel="0" collapsed="false">
      <c r="A1898" s="38" t="str">
        <f aca="false">CONCATENATE(D1898,"-",E1898)</f>
        <v>GOIANA-MG</v>
      </c>
      <c r="B1898" s="39" t="n">
        <v>-21.53</v>
      </c>
      <c r="C1898" s="39" t="n">
        <v>-43.2</v>
      </c>
      <c r="D1898" s="39" t="s">
        <v>1909</v>
      </c>
      <c r="E1898" s="39" t="s">
        <v>77</v>
      </c>
    </row>
    <row r="1899" customFormat="false" ht="15" hidden="false" customHeight="false" outlineLevel="0" collapsed="false">
      <c r="A1899" s="38" t="str">
        <f aca="false">CONCATENATE(D1899,"-",E1899)</f>
        <v>GOIANA-PE</v>
      </c>
      <c r="B1899" s="39" t="n">
        <v>-7.56</v>
      </c>
      <c r="C1899" s="39" t="n">
        <v>-35</v>
      </c>
      <c r="D1899" s="39" t="s">
        <v>1909</v>
      </c>
      <c r="E1899" s="39" t="s">
        <v>95</v>
      </c>
    </row>
    <row r="1900" customFormat="false" ht="15" hidden="false" customHeight="false" outlineLevel="0" collapsed="false">
      <c r="A1900" s="38" t="str">
        <f aca="false">CONCATENATE(D1900,"-",E1900)</f>
        <v>GOIANAPOLIS-GO</v>
      </c>
      <c r="B1900" s="39" t="n">
        <v>-16.51</v>
      </c>
      <c r="C1900" s="39" t="n">
        <v>-49.02</v>
      </c>
      <c r="D1900" s="39" t="s">
        <v>1910</v>
      </c>
      <c r="E1900" s="39" t="s">
        <v>75</v>
      </c>
    </row>
    <row r="1901" customFormat="false" ht="15" hidden="false" customHeight="false" outlineLevel="0" collapsed="false">
      <c r="A1901" s="38" t="str">
        <f aca="false">CONCATENATE(D1901,"-",E1901)</f>
        <v>GOIANDIRA-GO</v>
      </c>
      <c r="B1901" s="38" t="n">
        <v>-18.13</v>
      </c>
      <c r="C1901" s="38" t="n">
        <v>-48.08</v>
      </c>
      <c r="D1901" s="38" t="s">
        <v>1911</v>
      </c>
      <c r="E1901" s="38" t="s">
        <v>75</v>
      </c>
    </row>
    <row r="1902" customFormat="false" ht="15" hidden="false" customHeight="false" outlineLevel="0" collapsed="false">
      <c r="A1902" s="38" t="str">
        <f aca="false">CONCATENATE(D1902,"-",E1902)</f>
        <v>GOIANESIA DO PARA-PA</v>
      </c>
      <c r="B1902" s="39" t="n">
        <v>-3.84</v>
      </c>
      <c r="C1902" s="39" t="n">
        <v>-49.09</v>
      </c>
      <c r="D1902" s="39" t="s">
        <v>1912</v>
      </c>
      <c r="E1902" s="39" t="s">
        <v>81</v>
      </c>
    </row>
    <row r="1903" customFormat="false" ht="15" hidden="false" customHeight="false" outlineLevel="0" collapsed="false">
      <c r="A1903" s="38" t="str">
        <f aca="false">CONCATENATE(D1903,"-",E1903)</f>
        <v>GOIANESIA-GO</v>
      </c>
      <c r="B1903" s="39" t="n">
        <v>-15.31</v>
      </c>
      <c r="C1903" s="39" t="n">
        <v>-49.11</v>
      </c>
      <c r="D1903" s="39" t="s">
        <v>1913</v>
      </c>
      <c r="E1903" s="39" t="s">
        <v>75</v>
      </c>
    </row>
    <row r="1904" customFormat="false" ht="15" hidden="false" customHeight="false" outlineLevel="0" collapsed="false">
      <c r="A1904" s="38" t="str">
        <f aca="false">CONCATENATE(D1904,"-",E1904)</f>
        <v>GOIANIA-GO</v>
      </c>
      <c r="B1904" s="38" t="n">
        <v>-16.67</v>
      </c>
      <c r="C1904" s="38" t="n">
        <v>-49.25</v>
      </c>
      <c r="D1904" s="38" t="s">
        <v>1914</v>
      </c>
      <c r="E1904" s="38" t="s">
        <v>75</v>
      </c>
    </row>
    <row r="1905" customFormat="false" ht="15" hidden="false" customHeight="false" outlineLevel="0" collapsed="false">
      <c r="A1905" s="38" t="str">
        <f aca="false">CONCATENATE(D1905,"-",E1905)</f>
        <v>GOIANINHA-RN</v>
      </c>
      <c r="B1905" s="38" t="n">
        <v>-6.26</v>
      </c>
      <c r="C1905" s="38" t="n">
        <v>-35.21</v>
      </c>
      <c r="D1905" s="38" t="s">
        <v>1915</v>
      </c>
      <c r="E1905" s="38" t="s">
        <v>106</v>
      </c>
    </row>
    <row r="1906" customFormat="false" ht="15" hidden="false" customHeight="false" outlineLevel="0" collapsed="false">
      <c r="A1906" s="38" t="str">
        <f aca="false">CONCATENATE(D1906,"-",E1906)</f>
        <v>GOIANIRA-GO</v>
      </c>
      <c r="B1906" s="39" t="n">
        <v>-16.49</v>
      </c>
      <c r="C1906" s="39" t="n">
        <v>-49.42</v>
      </c>
      <c r="D1906" s="39" t="s">
        <v>1916</v>
      </c>
      <c r="E1906" s="39" t="s">
        <v>75</v>
      </c>
    </row>
    <row r="1907" customFormat="false" ht="15" hidden="false" customHeight="false" outlineLevel="0" collapsed="false">
      <c r="A1907" s="38" t="str">
        <f aca="false">CONCATENATE(D1907,"-",E1907)</f>
        <v>GOIANORTE-TO</v>
      </c>
      <c r="B1907" s="39" t="n">
        <v>-8.77</v>
      </c>
      <c r="C1907" s="39" t="n">
        <v>-48.93</v>
      </c>
      <c r="D1907" s="39" t="s">
        <v>1917</v>
      </c>
      <c r="E1907" s="39" t="s">
        <v>97</v>
      </c>
    </row>
    <row r="1908" customFormat="false" ht="15" hidden="false" customHeight="false" outlineLevel="0" collapsed="false">
      <c r="A1908" s="38" t="str">
        <f aca="false">CONCATENATE(D1908,"-",E1908)</f>
        <v>GOIAS-GO</v>
      </c>
      <c r="B1908" s="38" t="n">
        <v>-15.93</v>
      </c>
      <c r="C1908" s="38" t="n">
        <v>-50.14</v>
      </c>
      <c r="D1908" s="38" t="s">
        <v>1918</v>
      </c>
      <c r="E1908" s="38" t="s">
        <v>75</v>
      </c>
    </row>
    <row r="1909" customFormat="false" ht="15" hidden="false" customHeight="false" outlineLevel="0" collapsed="false">
      <c r="A1909" s="38" t="str">
        <f aca="false">CONCATENATE(D1909,"-",E1909)</f>
        <v>GOIATINS-TO</v>
      </c>
      <c r="B1909" s="38" t="n">
        <v>-7.71</v>
      </c>
      <c r="C1909" s="38" t="n">
        <v>-47.31</v>
      </c>
      <c r="D1909" s="38" t="s">
        <v>1919</v>
      </c>
      <c r="E1909" s="38" t="s">
        <v>97</v>
      </c>
    </row>
    <row r="1910" customFormat="false" ht="15" hidden="false" customHeight="false" outlineLevel="0" collapsed="false">
      <c r="A1910" s="38" t="str">
        <f aca="false">CONCATENATE(D1910,"-",E1910)</f>
        <v>GOIATUBA-GO</v>
      </c>
      <c r="B1910" s="39" t="n">
        <v>-18.01</v>
      </c>
      <c r="C1910" s="39" t="n">
        <v>-49.35</v>
      </c>
      <c r="D1910" s="39" t="s">
        <v>1920</v>
      </c>
      <c r="E1910" s="39" t="s">
        <v>75</v>
      </c>
    </row>
    <row r="1911" customFormat="false" ht="15" hidden="false" customHeight="false" outlineLevel="0" collapsed="false">
      <c r="A1911" s="38" t="str">
        <f aca="false">CONCATENATE(D1911,"-",E1911)</f>
        <v>GOIOERE-PR</v>
      </c>
      <c r="B1911" s="38" t="n">
        <v>-24.18</v>
      </c>
      <c r="C1911" s="38" t="n">
        <v>-53.02</v>
      </c>
      <c r="D1911" s="38" t="s">
        <v>1921</v>
      </c>
      <c r="E1911" s="38" t="s">
        <v>88</v>
      </c>
    </row>
    <row r="1912" customFormat="false" ht="15" hidden="false" customHeight="false" outlineLevel="0" collapsed="false">
      <c r="A1912" s="38" t="str">
        <f aca="false">CONCATENATE(D1912,"-",E1912)</f>
        <v>GOIOXIM-PR</v>
      </c>
      <c r="B1912" s="39" t="n">
        <v>-25.19</v>
      </c>
      <c r="C1912" s="39" t="n">
        <v>-51.99</v>
      </c>
      <c r="D1912" s="39" t="s">
        <v>1922</v>
      </c>
      <c r="E1912" s="39" t="s">
        <v>88</v>
      </c>
    </row>
    <row r="1913" customFormat="false" ht="15" hidden="false" customHeight="false" outlineLevel="0" collapsed="false">
      <c r="A1913" s="38" t="str">
        <f aca="false">CONCATENATE(D1913,"-",E1913)</f>
        <v>GONCALVES DIAS-MA</v>
      </c>
      <c r="B1913" s="39" t="n">
        <v>-5.15</v>
      </c>
      <c r="C1913" s="39" t="n">
        <v>-44.29</v>
      </c>
      <c r="D1913" s="39" t="s">
        <v>1923</v>
      </c>
      <c r="E1913" s="39" t="s">
        <v>100</v>
      </c>
    </row>
    <row r="1914" customFormat="false" ht="15" hidden="false" customHeight="false" outlineLevel="0" collapsed="false">
      <c r="A1914" s="38" t="str">
        <f aca="false">CONCATENATE(D1914,"-",E1914)</f>
        <v>GONCALVES-MG</v>
      </c>
      <c r="B1914" s="38" t="n">
        <v>-22.65</v>
      </c>
      <c r="C1914" s="38" t="n">
        <v>-45.85</v>
      </c>
      <c r="D1914" s="38" t="s">
        <v>1924</v>
      </c>
      <c r="E1914" s="38" t="s">
        <v>77</v>
      </c>
    </row>
    <row r="1915" customFormat="false" ht="15" hidden="false" customHeight="false" outlineLevel="0" collapsed="false">
      <c r="A1915" s="38" t="str">
        <f aca="false">CONCATENATE(D1915,"-",E1915)</f>
        <v>GONGOGI-BA</v>
      </c>
      <c r="B1915" s="39" t="n">
        <v>-14.32</v>
      </c>
      <c r="C1915" s="39" t="n">
        <v>-39.46</v>
      </c>
      <c r="D1915" s="39" t="s">
        <v>1925</v>
      </c>
      <c r="E1915" s="39" t="s">
        <v>85</v>
      </c>
    </row>
    <row r="1916" customFormat="false" ht="15" hidden="false" customHeight="false" outlineLevel="0" collapsed="false">
      <c r="A1916" s="38" t="str">
        <f aca="false">CONCATENATE(D1916,"-",E1916)</f>
        <v>GONZAGA-MG</v>
      </c>
      <c r="B1916" s="39" t="n">
        <v>-18.82</v>
      </c>
      <c r="C1916" s="39" t="n">
        <v>-42.47</v>
      </c>
      <c r="D1916" s="39" t="s">
        <v>1926</v>
      </c>
      <c r="E1916" s="39" t="s">
        <v>77</v>
      </c>
    </row>
    <row r="1917" customFormat="false" ht="15" hidden="false" customHeight="false" outlineLevel="0" collapsed="false">
      <c r="A1917" s="38" t="str">
        <f aca="false">CONCATENATE(D1917,"-",E1917)</f>
        <v>GOUVEA-MG</v>
      </c>
      <c r="B1917" s="38" t="n">
        <v>-18.45</v>
      </c>
      <c r="C1917" s="38" t="n">
        <v>-43.74</v>
      </c>
      <c r="D1917" s="38" t="s">
        <v>1927</v>
      </c>
      <c r="E1917" s="38" t="s">
        <v>77</v>
      </c>
    </row>
    <row r="1918" customFormat="false" ht="15" hidden="false" customHeight="false" outlineLevel="0" collapsed="false">
      <c r="A1918" s="38" t="str">
        <f aca="false">CONCATENATE(D1918,"-",E1918)</f>
        <v>GOUVELANDIA-GO</v>
      </c>
      <c r="B1918" s="38" t="n">
        <v>-18.64</v>
      </c>
      <c r="C1918" s="38" t="n">
        <v>-50.06</v>
      </c>
      <c r="D1918" s="38" t="s">
        <v>1928</v>
      </c>
      <c r="E1918" s="38" t="s">
        <v>75</v>
      </c>
    </row>
    <row r="1919" customFormat="false" ht="15" hidden="false" customHeight="false" outlineLevel="0" collapsed="false">
      <c r="A1919" s="38" t="str">
        <f aca="false">CONCATENATE(D1919,"-",E1919)</f>
        <v>GOVERNADOR ARCHER-MA</v>
      </c>
      <c r="B1919" s="38" t="n">
        <v>-5.02</v>
      </c>
      <c r="C1919" s="38" t="n">
        <v>-44.27</v>
      </c>
      <c r="D1919" s="38" t="s">
        <v>1929</v>
      </c>
      <c r="E1919" s="38" t="s">
        <v>100</v>
      </c>
    </row>
    <row r="1920" customFormat="false" ht="15" hidden="false" customHeight="false" outlineLevel="0" collapsed="false">
      <c r="A1920" s="38" t="str">
        <f aca="false">CONCATENATE(D1920,"-",E1920)</f>
        <v>GOVERNADOR CELSO RAMOS-SC</v>
      </c>
      <c r="B1920" s="39" t="n">
        <v>-27.31</v>
      </c>
      <c r="C1920" s="39" t="n">
        <v>-48.55</v>
      </c>
      <c r="D1920" s="39" t="s">
        <v>1930</v>
      </c>
      <c r="E1920" s="39" t="s">
        <v>90</v>
      </c>
    </row>
    <row r="1921" customFormat="false" ht="15" hidden="false" customHeight="false" outlineLevel="0" collapsed="false">
      <c r="A1921" s="38" t="str">
        <f aca="false">CONCATENATE(D1921,"-",E1921)</f>
        <v>GOVERNADOR DIX-SEPT ROSADO-RN</v>
      </c>
      <c r="B1921" s="39" t="n">
        <v>-5.45</v>
      </c>
      <c r="C1921" s="39" t="n">
        <v>-37.52</v>
      </c>
      <c r="D1921" s="39" t="s">
        <v>1931</v>
      </c>
      <c r="E1921" s="39" t="s">
        <v>106</v>
      </c>
    </row>
    <row r="1922" customFormat="false" ht="15" hidden="false" customHeight="false" outlineLevel="0" collapsed="false">
      <c r="A1922" s="38" t="str">
        <f aca="false">CONCATENATE(D1922,"-",E1922)</f>
        <v>GOVERNADOR EDISON LOBAO-MA</v>
      </c>
      <c r="B1922" s="39" t="n">
        <v>-5.74</v>
      </c>
      <c r="C1922" s="39" t="n">
        <v>-47.36</v>
      </c>
      <c r="D1922" s="39" t="s">
        <v>1932</v>
      </c>
      <c r="E1922" s="39" t="s">
        <v>100</v>
      </c>
    </row>
    <row r="1923" customFormat="false" ht="15" hidden="false" customHeight="false" outlineLevel="0" collapsed="false">
      <c r="A1923" s="38" t="str">
        <f aca="false">CONCATENATE(D1923,"-",E1923)</f>
        <v>GOVERNADOR EUGENIO BARROS-MA</v>
      </c>
      <c r="B1923" s="38" t="n">
        <v>-5.32</v>
      </c>
      <c r="C1923" s="38" t="n">
        <v>-44.24</v>
      </c>
      <c r="D1923" s="38" t="s">
        <v>1933</v>
      </c>
      <c r="E1923" s="38" t="s">
        <v>100</v>
      </c>
    </row>
    <row r="1924" customFormat="false" ht="15" hidden="false" customHeight="false" outlineLevel="0" collapsed="false">
      <c r="A1924" s="38" t="str">
        <f aca="false">CONCATENATE(D1924,"-",E1924)</f>
        <v>GOVERNADOR JORGE TEIXEIRA-RO</v>
      </c>
      <c r="B1924" s="38" t="n">
        <v>-10.52</v>
      </c>
      <c r="C1924" s="38" t="n">
        <v>-62.64</v>
      </c>
      <c r="D1924" s="38" t="s">
        <v>1934</v>
      </c>
      <c r="E1924" s="38" t="s">
        <v>219</v>
      </c>
    </row>
    <row r="1925" customFormat="false" ht="15" hidden="false" customHeight="false" outlineLevel="0" collapsed="false">
      <c r="A1925" s="38" t="str">
        <f aca="false">CONCATENATE(D1925,"-",E1925)</f>
        <v>GOVERNADOR LUIZ ROCHA-MA</v>
      </c>
      <c r="B1925" s="39" t="n">
        <v>-5.46</v>
      </c>
      <c r="C1925" s="39" t="n">
        <v>-44.07</v>
      </c>
      <c r="D1925" s="39" t="s">
        <v>1935</v>
      </c>
      <c r="E1925" s="39" t="s">
        <v>100</v>
      </c>
    </row>
    <row r="1926" customFormat="false" ht="15" hidden="false" customHeight="false" outlineLevel="0" collapsed="false">
      <c r="A1926" s="38" t="str">
        <f aca="false">CONCATENATE(D1926,"-",E1926)</f>
        <v>GOVERNADOR MANGABEIRA-BA</v>
      </c>
      <c r="B1926" s="38" t="n">
        <v>-12.6</v>
      </c>
      <c r="C1926" s="38" t="n">
        <v>-39.04</v>
      </c>
      <c r="D1926" s="38" t="s">
        <v>1936</v>
      </c>
      <c r="E1926" s="38" t="s">
        <v>85</v>
      </c>
    </row>
    <row r="1927" customFormat="false" ht="15" hidden="false" customHeight="false" outlineLevel="0" collapsed="false">
      <c r="A1927" s="38" t="str">
        <f aca="false">CONCATENATE(D1927,"-",E1927)</f>
        <v>GOVERNADOR NEWTON BELLO-MA</v>
      </c>
      <c r="B1927" s="38" t="n">
        <v>-3.42</v>
      </c>
      <c r="C1927" s="38" t="n">
        <v>-45.67</v>
      </c>
      <c r="D1927" s="38" t="s">
        <v>1937</v>
      </c>
      <c r="E1927" s="38" t="s">
        <v>100</v>
      </c>
    </row>
    <row r="1928" customFormat="false" ht="15" hidden="false" customHeight="false" outlineLevel="0" collapsed="false">
      <c r="A1928" s="38" t="str">
        <f aca="false">CONCATENATE(D1928,"-",E1928)</f>
        <v>GOVERNADOR NUNES FREIRE-MA</v>
      </c>
      <c r="B1928" s="39" t="n">
        <v>-2.12</v>
      </c>
      <c r="C1928" s="39" t="n">
        <v>-45.88</v>
      </c>
      <c r="D1928" s="39" t="s">
        <v>1938</v>
      </c>
      <c r="E1928" s="39" t="s">
        <v>100</v>
      </c>
    </row>
    <row r="1929" customFormat="false" ht="15" hidden="false" customHeight="false" outlineLevel="0" collapsed="false">
      <c r="A1929" s="38" t="str">
        <f aca="false">CONCATENATE(D1929,"-",E1929)</f>
        <v>GOVERNADOR VALADARES-MG</v>
      </c>
      <c r="B1929" s="39" t="n">
        <v>-18.85</v>
      </c>
      <c r="C1929" s="39" t="n">
        <v>-41.94</v>
      </c>
      <c r="D1929" s="39" t="s">
        <v>1939</v>
      </c>
      <c r="E1929" s="39" t="s">
        <v>77</v>
      </c>
    </row>
    <row r="1930" customFormat="false" ht="15" hidden="false" customHeight="false" outlineLevel="0" collapsed="false">
      <c r="A1930" s="38" t="str">
        <f aca="false">CONCATENATE(D1930,"-",E1930)</f>
        <v>GRACA ARANHA-MA</v>
      </c>
      <c r="B1930" s="38" t="n">
        <v>-5.41</v>
      </c>
      <c r="C1930" s="38" t="n">
        <v>-44.33</v>
      </c>
      <c r="D1930" s="38" t="s">
        <v>1940</v>
      </c>
      <c r="E1930" s="38" t="s">
        <v>100</v>
      </c>
    </row>
    <row r="1931" customFormat="false" ht="15" hidden="false" customHeight="false" outlineLevel="0" collapsed="false">
      <c r="A1931" s="38" t="str">
        <f aca="false">CONCATENATE(D1931,"-",E1931)</f>
        <v>GRACA-CE</v>
      </c>
      <c r="B1931" s="38" t="n">
        <v>-4.04</v>
      </c>
      <c r="C1931" s="38" t="n">
        <v>-40.75</v>
      </c>
      <c r="D1931" s="38" t="s">
        <v>1941</v>
      </c>
      <c r="E1931" s="38" t="s">
        <v>83</v>
      </c>
    </row>
    <row r="1932" customFormat="false" ht="15" hidden="false" customHeight="false" outlineLevel="0" collapsed="false">
      <c r="A1932" s="38" t="str">
        <f aca="false">CONCATENATE(D1932,"-",E1932)</f>
        <v>GRACHO CARDOSO-SE</v>
      </c>
      <c r="B1932" s="39" t="n">
        <v>-10.22</v>
      </c>
      <c r="C1932" s="39" t="n">
        <v>-37.19</v>
      </c>
      <c r="D1932" s="39" t="s">
        <v>1942</v>
      </c>
      <c r="E1932" s="39" t="s">
        <v>294</v>
      </c>
    </row>
    <row r="1933" customFormat="false" ht="15" hidden="false" customHeight="false" outlineLevel="0" collapsed="false">
      <c r="A1933" s="38" t="str">
        <f aca="false">CONCATENATE(D1933,"-",E1933)</f>
        <v>GRAJAU-MA</v>
      </c>
      <c r="B1933" s="39" t="n">
        <v>-5.81</v>
      </c>
      <c r="C1933" s="39" t="n">
        <v>-46.13</v>
      </c>
      <c r="D1933" s="39" t="s">
        <v>1943</v>
      </c>
      <c r="E1933" s="39" t="s">
        <v>100</v>
      </c>
    </row>
    <row r="1934" customFormat="false" ht="15" hidden="false" customHeight="false" outlineLevel="0" collapsed="false">
      <c r="A1934" s="38" t="str">
        <f aca="false">CONCATENATE(D1934,"-",E1934)</f>
        <v>GRAMADO DOS LOUREIROS-RS</v>
      </c>
      <c r="B1934" s="39" t="n">
        <v>-27.44</v>
      </c>
      <c r="C1934" s="39" t="n">
        <v>-52.91</v>
      </c>
      <c r="D1934" s="39" t="s">
        <v>1944</v>
      </c>
      <c r="E1934" s="39" t="s">
        <v>151</v>
      </c>
    </row>
    <row r="1935" customFormat="false" ht="15" hidden="false" customHeight="false" outlineLevel="0" collapsed="false">
      <c r="A1935" s="38" t="str">
        <f aca="false">CONCATENATE(D1935,"-",E1935)</f>
        <v>GRAMADO XAVIER-RS</v>
      </c>
      <c r="B1935" s="38" t="n">
        <v>-29.26</v>
      </c>
      <c r="C1935" s="38" t="n">
        <v>-52.57</v>
      </c>
      <c r="D1935" s="38" t="s">
        <v>1945</v>
      </c>
      <c r="E1935" s="38" t="s">
        <v>151</v>
      </c>
    </row>
    <row r="1936" customFormat="false" ht="15" hidden="false" customHeight="false" outlineLevel="0" collapsed="false">
      <c r="A1936" s="38" t="str">
        <f aca="false">CONCATENATE(D1936,"-",E1936)</f>
        <v>GRAMADO-RS</v>
      </c>
      <c r="B1936" s="38" t="n">
        <v>-29.37</v>
      </c>
      <c r="C1936" s="38" t="n">
        <v>-50.87</v>
      </c>
      <c r="D1936" s="38" t="s">
        <v>1946</v>
      </c>
      <c r="E1936" s="38" t="s">
        <v>151</v>
      </c>
    </row>
    <row r="1937" customFormat="false" ht="15" hidden="false" customHeight="false" outlineLevel="0" collapsed="false">
      <c r="A1937" s="38" t="str">
        <f aca="false">CONCATENATE(D1937,"-",E1937)</f>
        <v>GRANDES RIOS-PR</v>
      </c>
      <c r="B1937" s="38" t="n">
        <v>-24.14</v>
      </c>
      <c r="C1937" s="38" t="n">
        <v>-51.5</v>
      </c>
      <c r="D1937" s="38" t="s">
        <v>1947</v>
      </c>
      <c r="E1937" s="38" t="s">
        <v>88</v>
      </c>
    </row>
    <row r="1938" customFormat="false" ht="15" hidden="false" customHeight="false" outlineLevel="0" collapsed="false">
      <c r="A1938" s="38" t="str">
        <f aca="false">CONCATENATE(D1938,"-",E1938)</f>
        <v>GRANITO-PE</v>
      </c>
      <c r="B1938" s="38" t="n">
        <v>-7.71</v>
      </c>
      <c r="C1938" s="38" t="n">
        <v>-39.61</v>
      </c>
      <c r="D1938" s="38" t="s">
        <v>1948</v>
      </c>
      <c r="E1938" s="38" t="s">
        <v>95</v>
      </c>
    </row>
    <row r="1939" customFormat="false" ht="15" hidden="false" customHeight="false" outlineLevel="0" collapsed="false">
      <c r="A1939" s="38" t="str">
        <f aca="false">CONCATENATE(D1939,"-",E1939)</f>
        <v>GRANJA-CE</v>
      </c>
      <c r="B1939" s="39" t="n">
        <v>-3.12</v>
      </c>
      <c r="C1939" s="39" t="n">
        <v>-40.82</v>
      </c>
      <c r="D1939" s="39" t="s">
        <v>1949</v>
      </c>
      <c r="E1939" s="39" t="s">
        <v>83</v>
      </c>
    </row>
    <row r="1940" customFormat="false" ht="15" hidden="false" customHeight="false" outlineLevel="0" collapsed="false">
      <c r="A1940" s="38" t="str">
        <f aca="false">CONCATENATE(D1940,"-",E1940)</f>
        <v>GRANJEIRO-CE</v>
      </c>
      <c r="B1940" s="38" t="n">
        <v>-6.88</v>
      </c>
      <c r="C1940" s="38" t="n">
        <v>-39.21</v>
      </c>
      <c r="D1940" s="38" t="s">
        <v>1950</v>
      </c>
      <c r="E1940" s="38" t="s">
        <v>83</v>
      </c>
    </row>
    <row r="1941" customFormat="false" ht="15" hidden="false" customHeight="false" outlineLevel="0" collapsed="false">
      <c r="A1941" s="38" t="str">
        <f aca="false">CONCATENATE(D1941,"-",E1941)</f>
        <v>GRAO MOGOL-MG</v>
      </c>
      <c r="B1941" s="38" t="n">
        <v>-16.55</v>
      </c>
      <c r="C1941" s="38" t="n">
        <v>-42.89</v>
      </c>
      <c r="D1941" s="38" t="s">
        <v>1951</v>
      </c>
      <c r="E1941" s="38" t="s">
        <v>77</v>
      </c>
    </row>
    <row r="1942" customFormat="false" ht="15" hidden="false" customHeight="false" outlineLevel="0" collapsed="false">
      <c r="A1942" s="38" t="str">
        <f aca="false">CONCATENATE(D1942,"-",E1942)</f>
        <v>GRAO PARA-SC</v>
      </c>
      <c r="B1942" s="38" t="n">
        <v>-28.18</v>
      </c>
      <c r="C1942" s="38" t="n">
        <v>-49.21</v>
      </c>
      <c r="D1942" s="38" t="s">
        <v>1952</v>
      </c>
      <c r="E1942" s="38" t="s">
        <v>90</v>
      </c>
    </row>
    <row r="1943" customFormat="false" ht="15" hidden="false" customHeight="false" outlineLevel="0" collapsed="false">
      <c r="A1943" s="38" t="str">
        <f aca="false">CONCATENATE(D1943,"-",E1943)</f>
        <v>GRAVATAI-RS</v>
      </c>
      <c r="B1943" s="39" t="n">
        <v>-29.94</v>
      </c>
      <c r="C1943" s="39" t="n">
        <v>-50.99</v>
      </c>
      <c r="D1943" s="39" t="s">
        <v>1953</v>
      </c>
      <c r="E1943" s="39" t="s">
        <v>151</v>
      </c>
    </row>
    <row r="1944" customFormat="false" ht="15" hidden="false" customHeight="false" outlineLevel="0" collapsed="false">
      <c r="A1944" s="38" t="str">
        <f aca="false">CONCATENATE(D1944,"-",E1944)</f>
        <v>GRAVATAL-SC</v>
      </c>
      <c r="B1944" s="39" t="n">
        <v>-28.33</v>
      </c>
      <c r="C1944" s="39" t="n">
        <v>-49.03</v>
      </c>
      <c r="D1944" s="39" t="s">
        <v>1954</v>
      </c>
      <c r="E1944" s="39" t="s">
        <v>90</v>
      </c>
    </row>
    <row r="1945" customFormat="false" ht="15" hidden="false" customHeight="false" outlineLevel="0" collapsed="false">
      <c r="A1945" s="38" t="str">
        <f aca="false">CONCATENATE(D1945,"-",E1945)</f>
        <v>GRAVATA-PE</v>
      </c>
      <c r="B1945" s="39" t="n">
        <v>-8.2</v>
      </c>
      <c r="C1945" s="39" t="n">
        <v>-35.56</v>
      </c>
      <c r="D1945" s="39" t="s">
        <v>1955</v>
      </c>
      <c r="E1945" s="39" t="s">
        <v>95</v>
      </c>
    </row>
    <row r="1946" customFormat="false" ht="15" hidden="false" customHeight="false" outlineLevel="0" collapsed="false">
      <c r="A1946" s="38" t="str">
        <f aca="false">CONCATENATE(D1946,"-",E1946)</f>
        <v>GROAIRAS-CE</v>
      </c>
      <c r="B1946" s="39" t="n">
        <v>-3.91</v>
      </c>
      <c r="C1946" s="39" t="n">
        <v>-40.38</v>
      </c>
      <c r="D1946" s="39" t="s">
        <v>1956</v>
      </c>
      <c r="E1946" s="39" t="s">
        <v>83</v>
      </c>
    </row>
    <row r="1947" customFormat="false" ht="15" hidden="false" customHeight="false" outlineLevel="0" collapsed="false">
      <c r="A1947" s="38" t="str">
        <f aca="false">CONCATENATE(D1947,"-",E1947)</f>
        <v>GROSSOS-RN</v>
      </c>
      <c r="B1947" s="38" t="n">
        <v>-4.98</v>
      </c>
      <c r="C1947" s="38" t="n">
        <v>-37.15</v>
      </c>
      <c r="D1947" s="38" t="s">
        <v>1957</v>
      </c>
      <c r="E1947" s="38" t="s">
        <v>106</v>
      </c>
    </row>
    <row r="1948" customFormat="false" ht="15" hidden="false" customHeight="false" outlineLevel="0" collapsed="false">
      <c r="A1948" s="38" t="str">
        <f aca="false">CONCATENATE(D1948,"-",E1948)</f>
        <v>GRUPIARA-MG</v>
      </c>
      <c r="B1948" s="39" t="n">
        <v>-18.49</v>
      </c>
      <c r="C1948" s="39" t="n">
        <v>-47.72</v>
      </c>
      <c r="D1948" s="39" t="s">
        <v>1958</v>
      </c>
      <c r="E1948" s="39" t="s">
        <v>77</v>
      </c>
    </row>
    <row r="1949" customFormat="false" ht="15" hidden="false" customHeight="false" outlineLevel="0" collapsed="false">
      <c r="A1949" s="38" t="str">
        <f aca="false">CONCATENATE(D1949,"-",E1949)</f>
        <v>GUABIJU-RS</v>
      </c>
      <c r="B1949" s="38" t="n">
        <v>-28.54</v>
      </c>
      <c r="C1949" s="38" t="n">
        <v>-51.69</v>
      </c>
      <c r="D1949" s="38" t="s">
        <v>1959</v>
      </c>
      <c r="E1949" s="38" t="s">
        <v>151</v>
      </c>
    </row>
    <row r="1950" customFormat="false" ht="15" hidden="false" customHeight="false" outlineLevel="0" collapsed="false">
      <c r="A1950" s="38" t="str">
        <f aca="false">CONCATENATE(D1950,"-",E1950)</f>
        <v>GUABIRUBA-SC</v>
      </c>
      <c r="B1950" s="38" t="n">
        <v>-27.08</v>
      </c>
      <c r="C1950" s="38" t="n">
        <v>-48.98</v>
      </c>
      <c r="D1950" s="38" t="s">
        <v>1960</v>
      </c>
      <c r="E1950" s="38" t="s">
        <v>90</v>
      </c>
    </row>
    <row r="1951" customFormat="false" ht="15" hidden="false" customHeight="false" outlineLevel="0" collapsed="false">
      <c r="A1951" s="38" t="str">
        <f aca="false">CONCATENATE(D1951,"-",E1951)</f>
        <v>GUACUI-ES</v>
      </c>
      <c r="B1951" s="39" t="n">
        <v>-20.77</v>
      </c>
      <c r="C1951" s="39" t="n">
        <v>-41.67</v>
      </c>
      <c r="D1951" s="39" t="s">
        <v>1961</v>
      </c>
      <c r="E1951" s="39" t="s">
        <v>126</v>
      </c>
    </row>
    <row r="1952" customFormat="false" ht="15" hidden="false" customHeight="false" outlineLevel="0" collapsed="false">
      <c r="A1952" s="38" t="str">
        <f aca="false">CONCATENATE(D1952,"-",E1952)</f>
        <v>GUADALUPE-PI</v>
      </c>
      <c r="B1952" s="39" t="n">
        <v>-6.78</v>
      </c>
      <c r="C1952" s="39" t="n">
        <v>-43.56</v>
      </c>
      <c r="D1952" s="39" t="s">
        <v>1962</v>
      </c>
      <c r="E1952" s="39" t="s">
        <v>108</v>
      </c>
    </row>
    <row r="1953" customFormat="false" ht="15" hidden="false" customHeight="false" outlineLevel="0" collapsed="false">
      <c r="A1953" s="38" t="str">
        <f aca="false">CONCATENATE(D1953,"-",E1953)</f>
        <v>GUAIBA-RS</v>
      </c>
      <c r="B1953" s="39" t="n">
        <v>-30.11</v>
      </c>
      <c r="C1953" s="39" t="n">
        <v>-51.32</v>
      </c>
      <c r="D1953" s="39" t="s">
        <v>1963</v>
      </c>
      <c r="E1953" s="39" t="s">
        <v>151</v>
      </c>
    </row>
    <row r="1954" customFormat="false" ht="15" hidden="false" customHeight="false" outlineLevel="0" collapsed="false">
      <c r="A1954" s="38" t="str">
        <f aca="false">CONCATENATE(D1954,"-",E1954)</f>
        <v>GUAICARA-SP</v>
      </c>
      <c r="B1954" s="39" t="n">
        <v>-21.62</v>
      </c>
      <c r="C1954" s="39" t="n">
        <v>-49.79</v>
      </c>
      <c r="D1954" s="39" t="s">
        <v>1964</v>
      </c>
      <c r="E1954" s="39" t="s">
        <v>118</v>
      </c>
    </row>
    <row r="1955" customFormat="false" ht="15" hidden="false" customHeight="false" outlineLevel="0" collapsed="false">
      <c r="A1955" s="38" t="str">
        <f aca="false">CONCATENATE(D1955,"-",E1955)</f>
        <v>GUAIMBE-SP</v>
      </c>
      <c r="B1955" s="38" t="n">
        <v>-21.91</v>
      </c>
      <c r="C1955" s="38" t="n">
        <v>-49.89</v>
      </c>
      <c r="D1955" s="38" t="s">
        <v>1965</v>
      </c>
      <c r="E1955" s="38" t="s">
        <v>118</v>
      </c>
    </row>
    <row r="1956" customFormat="false" ht="15" hidden="false" customHeight="false" outlineLevel="0" collapsed="false">
      <c r="A1956" s="38" t="str">
        <f aca="false">CONCATENATE(D1956,"-",E1956)</f>
        <v>GUAIRACA-PR</v>
      </c>
      <c r="B1956" s="38" t="n">
        <v>-22.93</v>
      </c>
      <c r="C1956" s="38" t="n">
        <v>-52.68</v>
      </c>
      <c r="D1956" s="38" t="s">
        <v>1966</v>
      </c>
      <c r="E1956" s="38" t="s">
        <v>88</v>
      </c>
    </row>
    <row r="1957" customFormat="false" ht="15" hidden="false" customHeight="false" outlineLevel="0" collapsed="false">
      <c r="A1957" s="38" t="str">
        <f aca="false">CONCATENATE(D1957,"-",E1957)</f>
        <v>GUAIRA-PR</v>
      </c>
      <c r="B1957" s="39" t="n">
        <v>-24.08</v>
      </c>
      <c r="C1957" s="39" t="n">
        <v>-54.25</v>
      </c>
      <c r="D1957" s="39" t="s">
        <v>1967</v>
      </c>
      <c r="E1957" s="39" t="s">
        <v>88</v>
      </c>
    </row>
    <row r="1958" customFormat="false" ht="15" hidden="false" customHeight="false" outlineLevel="0" collapsed="false">
      <c r="A1958" s="38" t="str">
        <f aca="false">CONCATENATE(D1958,"-",E1958)</f>
        <v>GUAIRA-SP</v>
      </c>
      <c r="B1958" s="39" t="n">
        <v>-20.31</v>
      </c>
      <c r="C1958" s="39" t="n">
        <v>-48.31</v>
      </c>
      <c r="D1958" s="39" t="s">
        <v>1967</v>
      </c>
      <c r="E1958" s="39" t="s">
        <v>118</v>
      </c>
    </row>
    <row r="1959" customFormat="false" ht="15" hidden="false" customHeight="false" outlineLevel="0" collapsed="false">
      <c r="A1959" s="38" t="str">
        <f aca="false">CONCATENATE(D1959,"-",E1959)</f>
        <v>GUAIUBA-CE</v>
      </c>
      <c r="B1959" s="38" t="n">
        <v>-4.04</v>
      </c>
      <c r="C1959" s="38" t="n">
        <v>-38.63</v>
      </c>
      <c r="D1959" s="38" t="s">
        <v>1968</v>
      </c>
      <c r="E1959" s="38" t="s">
        <v>83</v>
      </c>
    </row>
    <row r="1960" customFormat="false" ht="15" hidden="false" customHeight="false" outlineLevel="0" collapsed="false">
      <c r="A1960" s="38" t="str">
        <f aca="false">CONCATENATE(D1960,"-",E1960)</f>
        <v>GUAJARA-AM</v>
      </c>
      <c r="B1960" s="39" t="n">
        <v>-7.54</v>
      </c>
      <c r="C1960" s="39" t="n">
        <v>-72.58</v>
      </c>
      <c r="D1960" s="39" t="s">
        <v>1969</v>
      </c>
      <c r="E1960" s="39" t="s">
        <v>258</v>
      </c>
    </row>
    <row r="1961" customFormat="false" ht="15" hidden="false" customHeight="false" outlineLevel="0" collapsed="false">
      <c r="A1961" s="38" t="str">
        <f aca="false">CONCATENATE(D1961,"-",E1961)</f>
        <v>GUAJARA-MIRIM-RO</v>
      </c>
      <c r="B1961" s="39" t="n">
        <v>-10.78</v>
      </c>
      <c r="C1961" s="39" t="n">
        <v>-65.33</v>
      </c>
      <c r="D1961" s="39" t="s">
        <v>1970</v>
      </c>
      <c r="E1961" s="39" t="s">
        <v>219</v>
      </c>
    </row>
    <row r="1962" customFormat="false" ht="15" hidden="false" customHeight="false" outlineLevel="0" collapsed="false">
      <c r="A1962" s="38" t="str">
        <f aca="false">CONCATENATE(D1962,"-",E1962)</f>
        <v>GUAJERU-BA</v>
      </c>
      <c r="B1962" s="39" t="n">
        <v>-14.54</v>
      </c>
      <c r="C1962" s="39" t="n">
        <v>-41.94</v>
      </c>
      <c r="D1962" s="39" t="s">
        <v>1971</v>
      </c>
      <c r="E1962" s="39" t="s">
        <v>85</v>
      </c>
    </row>
    <row r="1963" customFormat="false" ht="15" hidden="false" customHeight="false" outlineLevel="0" collapsed="false">
      <c r="A1963" s="38" t="str">
        <f aca="false">CONCATENATE(D1963,"-",E1963)</f>
        <v>GUAMARE-RN</v>
      </c>
      <c r="B1963" s="39" t="n">
        <v>-5.1</v>
      </c>
      <c r="C1963" s="39" t="n">
        <v>-36.32</v>
      </c>
      <c r="D1963" s="39" t="s">
        <v>1972</v>
      </c>
      <c r="E1963" s="39" t="s">
        <v>106</v>
      </c>
    </row>
    <row r="1964" customFormat="false" ht="15" hidden="false" customHeight="false" outlineLevel="0" collapsed="false">
      <c r="A1964" s="38" t="str">
        <f aca="false">CONCATENATE(D1964,"-",E1964)</f>
        <v>GUAMIRANGA-PR</v>
      </c>
      <c r="B1964" s="39" t="n">
        <v>-25.19</v>
      </c>
      <c r="C1964" s="39" t="n">
        <v>-50.8</v>
      </c>
      <c r="D1964" s="39" t="s">
        <v>1973</v>
      </c>
      <c r="E1964" s="39" t="s">
        <v>88</v>
      </c>
    </row>
    <row r="1965" customFormat="false" ht="15" hidden="false" customHeight="false" outlineLevel="0" collapsed="false">
      <c r="A1965" s="38" t="str">
        <f aca="false">CONCATENATE(D1965,"-",E1965)</f>
        <v>GUANAMBI-BA</v>
      </c>
      <c r="B1965" s="38" t="n">
        <v>-14.22</v>
      </c>
      <c r="C1965" s="38" t="n">
        <v>-42.78</v>
      </c>
      <c r="D1965" s="38" t="s">
        <v>1974</v>
      </c>
      <c r="E1965" s="38" t="s">
        <v>85</v>
      </c>
    </row>
    <row r="1966" customFormat="false" ht="15" hidden="false" customHeight="false" outlineLevel="0" collapsed="false">
      <c r="A1966" s="38" t="str">
        <f aca="false">CONCATENATE(D1966,"-",E1966)</f>
        <v>GUANHAES-MG</v>
      </c>
      <c r="B1966" s="38" t="n">
        <v>-18.77</v>
      </c>
      <c r="C1966" s="38" t="n">
        <v>-42.93</v>
      </c>
      <c r="D1966" s="38" t="s">
        <v>1975</v>
      </c>
      <c r="E1966" s="38" t="s">
        <v>77</v>
      </c>
    </row>
    <row r="1967" customFormat="false" ht="15" hidden="false" customHeight="false" outlineLevel="0" collapsed="false">
      <c r="A1967" s="38" t="str">
        <f aca="false">CONCATENATE(D1967,"-",E1967)</f>
        <v>GUAPE-MG</v>
      </c>
      <c r="B1967" s="39" t="n">
        <v>-20.76</v>
      </c>
      <c r="C1967" s="39" t="n">
        <v>-45.91</v>
      </c>
      <c r="D1967" s="39" t="s">
        <v>1976</v>
      </c>
      <c r="E1967" s="39" t="s">
        <v>77</v>
      </c>
    </row>
    <row r="1968" customFormat="false" ht="15" hidden="false" customHeight="false" outlineLevel="0" collapsed="false">
      <c r="A1968" s="38" t="str">
        <f aca="false">CONCATENATE(D1968,"-",E1968)</f>
        <v>GUAPIACU-SP</v>
      </c>
      <c r="B1968" s="38" t="n">
        <v>-20.79</v>
      </c>
      <c r="C1968" s="38" t="n">
        <v>-49.22</v>
      </c>
      <c r="D1968" s="38" t="s">
        <v>1977</v>
      </c>
      <c r="E1968" s="38" t="s">
        <v>118</v>
      </c>
    </row>
    <row r="1969" customFormat="false" ht="15" hidden="false" customHeight="false" outlineLevel="0" collapsed="false">
      <c r="A1969" s="38" t="str">
        <f aca="false">CONCATENATE(D1969,"-",E1969)</f>
        <v>GUAPIARA-SP</v>
      </c>
      <c r="B1969" s="39" t="n">
        <v>-24.18</v>
      </c>
      <c r="C1969" s="39" t="n">
        <v>-48.53</v>
      </c>
      <c r="D1969" s="39" t="s">
        <v>1978</v>
      </c>
      <c r="E1969" s="39" t="s">
        <v>118</v>
      </c>
    </row>
    <row r="1970" customFormat="false" ht="15" hidden="false" customHeight="false" outlineLevel="0" collapsed="false">
      <c r="A1970" s="38" t="str">
        <f aca="false">CONCATENATE(D1970,"-",E1970)</f>
        <v>GUAPIMIRIM-RJ</v>
      </c>
      <c r="B1970" s="38" t="n">
        <v>-22.53</v>
      </c>
      <c r="C1970" s="38" t="n">
        <v>-42.98</v>
      </c>
      <c r="D1970" s="38" t="s">
        <v>1979</v>
      </c>
      <c r="E1970" s="38" t="s">
        <v>330</v>
      </c>
    </row>
    <row r="1971" customFormat="false" ht="15" hidden="false" customHeight="false" outlineLevel="0" collapsed="false">
      <c r="A1971" s="38" t="str">
        <f aca="false">CONCATENATE(D1971,"-",E1971)</f>
        <v>GUAPIRAMA-PR</v>
      </c>
      <c r="B1971" s="38" t="n">
        <v>-23.51</v>
      </c>
      <c r="C1971" s="38" t="n">
        <v>-50.04</v>
      </c>
      <c r="D1971" s="38" t="s">
        <v>1980</v>
      </c>
      <c r="E1971" s="38" t="s">
        <v>88</v>
      </c>
    </row>
    <row r="1972" customFormat="false" ht="15" hidden="false" customHeight="false" outlineLevel="0" collapsed="false">
      <c r="A1972" s="38" t="str">
        <f aca="false">CONCATENATE(D1972,"-",E1972)</f>
        <v>GUAPO-GO</v>
      </c>
      <c r="B1972" s="39" t="n">
        <v>-16.83</v>
      </c>
      <c r="C1972" s="39" t="n">
        <v>-49.53</v>
      </c>
      <c r="D1972" s="39" t="s">
        <v>1981</v>
      </c>
      <c r="E1972" s="39" t="s">
        <v>75</v>
      </c>
    </row>
    <row r="1973" customFormat="false" ht="15" hidden="false" customHeight="false" outlineLevel="0" collapsed="false">
      <c r="A1973" s="38" t="str">
        <f aca="false">CONCATENATE(D1973,"-",E1973)</f>
        <v>GUAPOREMA-PR</v>
      </c>
      <c r="B1973" s="39" t="n">
        <v>-23.34</v>
      </c>
      <c r="C1973" s="39" t="n">
        <v>-52.77</v>
      </c>
      <c r="D1973" s="39" t="s">
        <v>1982</v>
      </c>
      <c r="E1973" s="39" t="s">
        <v>88</v>
      </c>
    </row>
    <row r="1974" customFormat="false" ht="15" hidden="false" customHeight="false" outlineLevel="0" collapsed="false">
      <c r="A1974" s="38" t="str">
        <f aca="false">CONCATENATE(D1974,"-",E1974)</f>
        <v>GUAPORE-RS</v>
      </c>
      <c r="B1974" s="38" t="n">
        <v>-28.84</v>
      </c>
      <c r="C1974" s="38" t="n">
        <v>-51.89</v>
      </c>
      <c r="D1974" s="38" t="s">
        <v>1983</v>
      </c>
      <c r="E1974" s="38" t="s">
        <v>151</v>
      </c>
    </row>
    <row r="1975" customFormat="false" ht="15" hidden="false" customHeight="false" outlineLevel="0" collapsed="false">
      <c r="A1975" s="38" t="str">
        <f aca="false">CONCATENATE(D1975,"-",E1975)</f>
        <v>GUARABIRA-PB</v>
      </c>
      <c r="B1975" s="38" t="n">
        <v>-6.85</v>
      </c>
      <c r="C1975" s="38" t="n">
        <v>-35.49</v>
      </c>
      <c r="D1975" s="38" t="s">
        <v>1984</v>
      </c>
      <c r="E1975" s="38" t="s">
        <v>138</v>
      </c>
    </row>
    <row r="1976" customFormat="false" ht="15" hidden="false" customHeight="false" outlineLevel="0" collapsed="false">
      <c r="A1976" s="38" t="str">
        <f aca="false">CONCATENATE(D1976,"-",E1976)</f>
        <v>GUARACAI-SP</v>
      </c>
      <c r="B1976" s="39" t="n">
        <v>-21.02</v>
      </c>
      <c r="C1976" s="39" t="n">
        <v>-51.2</v>
      </c>
      <c r="D1976" s="39" t="s">
        <v>1985</v>
      </c>
      <c r="E1976" s="39" t="s">
        <v>118</v>
      </c>
    </row>
    <row r="1977" customFormat="false" ht="15" hidden="false" customHeight="false" outlineLevel="0" collapsed="false">
      <c r="A1977" s="38" t="str">
        <f aca="false">CONCATENATE(D1977,"-",E1977)</f>
        <v>GUARACIABA DO NORTE-CE</v>
      </c>
      <c r="B1977" s="39" t="n">
        <v>-4.16</v>
      </c>
      <c r="C1977" s="39" t="n">
        <v>-40.74</v>
      </c>
      <c r="D1977" s="39" t="s">
        <v>1986</v>
      </c>
      <c r="E1977" s="39" t="s">
        <v>83</v>
      </c>
    </row>
    <row r="1978" customFormat="false" ht="15" hidden="false" customHeight="false" outlineLevel="0" collapsed="false">
      <c r="A1978" s="38" t="str">
        <f aca="false">CONCATENATE(D1978,"-",E1978)</f>
        <v>GUARACIABA-MG</v>
      </c>
      <c r="B1978" s="38" t="n">
        <v>-20.57</v>
      </c>
      <c r="C1978" s="38" t="n">
        <v>-43</v>
      </c>
      <c r="D1978" s="38" t="s">
        <v>1987</v>
      </c>
      <c r="E1978" s="38" t="s">
        <v>77</v>
      </c>
    </row>
    <row r="1979" customFormat="false" ht="15" hidden="false" customHeight="false" outlineLevel="0" collapsed="false">
      <c r="A1979" s="38" t="str">
        <f aca="false">CONCATENATE(D1979,"-",E1979)</f>
        <v>GUARACIABA-SC</v>
      </c>
      <c r="B1979" s="39" t="n">
        <v>-26.59</v>
      </c>
      <c r="C1979" s="39" t="n">
        <v>-53.51</v>
      </c>
      <c r="D1979" s="39" t="s">
        <v>1987</v>
      </c>
      <c r="E1979" s="39" t="s">
        <v>90</v>
      </c>
    </row>
    <row r="1980" customFormat="false" ht="15" hidden="false" customHeight="false" outlineLevel="0" collapsed="false">
      <c r="A1980" s="38" t="str">
        <f aca="false">CONCATENATE(D1980,"-",E1980)</f>
        <v>GUARACIAMA-MG</v>
      </c>
      <c r="B1980" s="39" t="n">
        <v>-17.01</v>
      </c>
      <c r="C1980" s="39" t="n">
        <v>-43.67</v>
      </c>
      <c r="D1980" s="39" t="s">
        <v>1988</v>
      </c>
      <c r="E1980" s="39" t="s">
        <v>77</v>
      </c>
    </row>
    <row r="1981" customFormat="false" ht="15" hidden="false" customHeight="false" outlineLevel="0" collapsed="false">
      <c r="A1981" s="38" t="str">
        <f aca="false">CONCATENATE(D1981,"-",E1981)</f>
        <v>GUARACI-PR</v>
      </c>
      <c r="B1981" s="38" t="n">
        <v>-22.97</v>
      </c>
      <c r="C1981" s="38" t="n">
        <v>-51.65</v>
      </c>
      <c r="D1981" s="38" t="s">
        <v>1989</v>
      </c>
      <c r="E1981" s="38" t="s">
        <v>88</v>
      </c>
    </row>
    <row r="1982" customFormat="false" ht="15" hidden="false" customHeight="false" outlineLevel="0" collapsed="false">
      <c r="A1982" s="38" t="str">
        <f aca="false">CONCATENATE(D1982,"-",E1982)</f>
        <v>GUARACI-SP</v>
      </c>
      <c r="B1982" s="38" t="n">
        <v>-20.49</v>
      </c>
      <c r="C1982" s="38" t="n">
        <v>-48.94</v>
      </c>
      <c r="D1982" s="38" t="s">
        <v>1989</v>
      </c>
      <c r="E1982" s="38" t="s">
        <v>118</v>
      </c>
    </row>
    <row r="1983" customFormat="false" ht="15" hidden="false" customHeight="false" outlineLevel="0" collapsed="false">
      <c r="A1983" s="38" t="str">
        <f aca="false">CONCATENATE(D1983,"-",E1983)</f>
        <v>GUARAITA-GO</v>
      </c>
      <c r="B1983" s="38" t="n">
        <v>-15.61</v>
      </c>
      <c r="C1983" s="38" t="n">
        <v>-50.02</v>
      </c>
      <c r="D1983" s="38" t="s">
        <v>1990</v>
      </c>
      <c r="E1983" s="38" t="s">
        <v>75</v>
      </c>
    </row>
    <row r="1984" customFormat="false" ht="15" hidden="false" customHeight="false" outlineLevel="0" collapsed="false">
      <c r="A1984" s="38" t="str">
        <f aca="false">CONCATENATE(D1984,"-",E1984)</f>
        <v>GUARAI-TO</v>
      </c>
      <c r="B1984" s="39" t="n">
        <v>-8.83</v>
      </c>
      <c r="C1984" s="39" t="n">
        <v>-48.51</v>
      </c>
      <c r="D1984" s="39" t="s">
        <v>1991</v>
      </c>
      <c r="E1984" s="39" t="s">
        <v>97</v>
      </c>
    </row>
    <row r="1985" customFormat="false" ht="15" hidden="false" customHeight="false" outlineLevel="0" collapsed="false">
      <c r="A1985" s="38" t="str">
        <f aca="false">CONCATENATE(D1985,"-",E1985)</f>
        <v>GUARAMIRANGA-CE</v>
      </c>
      <c r="B1985" s="38" t="n">
        <v>-4.26</v>
      </c>
      <c r="C1985" s="38" t="n">
        <v>-38.93</v>
      </c>
      <c r="D1985" s="38" t="s">
        <v>1992</v>
      </c>
      <c r="E1985" s="38" t="s">
        <v>83</v>
      </c>
    </row>
    <row r="1986" customFormat="false" ht="15" hidden="false" customHeight="false" outlineLevel="0" collapsed="false">
      <c r="A1986" s="38" t="str">
        <f aca="false">CONCATENATE(D1986,"-",E1986)</f>
        <v>GUARAMIRIM-SC</v>
      </c>
      <c r="B1986" s="38" t="n">
        <v>-26.47</v>
      </c>
      <c r="C1986" s="38" t="n">
        <v>-49</v>
      </c>
      <c r="D1986" s="38" t="s">
        <v>1993</v>
      </c>
      <c r="E1986" s="38" t="s">
        <v>90</v>
      </c>
    </row>
    <row r="1987" customFormat="false" ht="15" hidden="false" customHeight="false" outlineLevel="0" collapsed="false">
      <c r="A1987" s="38" t="str">
        <f aca="false">CONCATENATE(D1987,"-",E1987)</f>
        <v>GUARANESIA-MG</v>
      </c>
      <c r="B1987" s="38" t="n">
        <v>-21.29</v>
      </c>
      <c r="C1987" s="38" t="n">
        <v>-46.8</v>
      </c>
      <c r="D1987" s="38" t="s">
        <v>1994</v>
      </c>
      <c r="E1987" s="38" t="s">
        <v>77</v>
      </c>
    </row>
    <row r="1988" customFormat="false" ht="15" hidden="false" customHeight="false" outlineLevel="0" collapsed="false">
      <c r="A1988" s="38" t="str">
        <f aca="false">CONCATENATE(D1988,"-",E1988)</f>
        <v>GUARANI DAS MISSOES-RS</v>
      </c>
      <c r="B1988" s="39" t="n">
        <v>-28.14</v>
      </c>
      <c r="C1988" s="39" t="n">
        <v>-54.55</v>
      </c>
      <c r="D1988" s="39" t="s">
        <v>1995</v>
      </c>
      <c r="E1988" s="39" t="s">
        <v>151</v>
      </c>
    </row>
    <row r="1989" customFormat="false" ht="15" hidden="false" customHeight="false" outlineLevel="0" collapsed="false">
      <c r="A1989" s="38" t="str">
        <f aca="false">CONCATENATE(D1989,"-",E1989)</f>
        <v>GUARANI DE GOIAS-GO</v>
      </c>
      <c r="B1989" s="39" t="n">
        <v>-13.93</v>
      </c>
      <c r="C1989" s="39" t="n">
        <v>-46.48</v>
      </c>
      <c r="D1989" s="39" t="s">
        <v>1996</v>
      </c>
      <c r="E1989" s="39" t="s">
        <v>75</v>
      </c>
    </row>
    <row r="1990" customFormat="false" ht="15" hidden="false" customHeight="false" outlineLevel="0" collapsed="false">
      <c r="A1990" s="38" t="str">
        <f aca="false">CONCATENATE(D1990,"-",E1990)</f>
        <v>GUARANI D'OESTE-SP</v>
      </c>
      <c r="B1990" s="39" t="n">
        <v>-20.07</v>
      </c>
      <c r="C1990" s="39" t="n">
        <v>-50.33</v>
      </c>
      <c r="D1990" s="39" t="s">
        <v>1997</v>
      </c>
      <c r="E1990" s="39" t="s">
        <v>118</v>
      </c>
    </row>
    <row r="1991" customFormat="false" ht="15" hidden="false" customHeight="false" outlineLevel="0" collapsed="false">
      <c r="A1991" s="38" t="str">
        <f aca="false">CONCATENATE(D1991,"-",E1991)</f>
        <v>GUARANIACU-PR</v>
      </c>
      <c r="B1991" s="39" t="n">
        <v>-25.1</v>
      </c>
      <c r="C1991" s="39" t="n">
        <v>-52.87</v>
      </c>
      <c r="D1991" s="39" t="s">
        <v>1998</v>
      </c>
      <c r="E1991" s="39" t="s">
        <v>88</v>
      </c>
    </row>
    <row r="1992" customFormat="false" ht="15" hidden="false" customHeight="false" outlineLevel="0" collapsed="false">
      <c r="A1992" s="38" t="str">
        <f aca="false">CONCATENATE(D1992,"-",E1992)</f>
        <v>GUARANI-MG</v>
      </c>
      <c r="B1992" s="39" t="n">
        <v>-21.35</v>
      </c>
      <c r="C1992" s="39" t="n">
        <v>-43.04</v>
      </c>
      <c r="D1992" s="39" t="s">
        <v>1999</v>
      </c>
      <c r="E1992" s="39" t="s">
        <v>77</v>
      </c>
    </row>
    <row r="1993" customFormat="false" ht="15" hidden="false" customHeight="false" outlineLevel="0" collapsed="false">
      <c r="A1993" s="38" t="str">
        <f aca="false">CONCATENATE(D1993,"-",E1993)</f>
        <v>GUARANTA DO NORTE-MT</v>
      </c>
      <c r="B1993" s="38" t="n">
        <v>-9.78</v>
      </c>
      <c r="C1993" s="38" t="n">
        <v>-54.91</v>
      </c>
      <c r="D1993" s="38" t="s">
        <v>2000</v>
      </c>
      <c r="E1993" s="38" t="s">
        <v>111</v>
      </c>
    </row>
    <row r="1994" customFormat="false" ht="15" hidden="false" customHeight="false" outlineLevel="0" collapsed="false">
      <c r="A1994" s="38" t="str">
        <f aca="false">CONCATENATE(D1994,"-",E1994)</f>
        <v>GUARANTA-SP</v>
      </c>
      <c r="B1994" s="38" t="n">
        <v>-21.89</v>
      </c>
      <c r="C1994" s="38" t="n">
        <v>-49.59</v>
      </c>
      <c r="D1994" s="38" t="s">
        <v>2001</v>
      </c>
      <c r="E1994" s="38" t="s">
        <v>118</v>
      </c>
    </row>
    <row r="1995" customFormat="false" ht="15" hidden="false" customHeight="false" outlineLevel="0" collapsed="false">
      <c r="A1995" s="38" t="str">
        <f aca="false">CONCATENATE(D1995,"-",E1995)</f>
        <v>GUARAPARI-ES</v>
      </c>
      <c r="B1995" s="38" t="n">
        <v>-20.65</v>
      </c>
      <c r="C1995" s="38" t="n">
        <v>-40.51</v>
      </c>
      <c r="D1995" s="38" t="s">
        <v>2002</v>
      </c>
      <c r="E1995" s="38" t="s">
        <v>126</v>
      </c>
    </row>
    <row r="1996" customFormat="false" ht="15" hidden="false" customHeight="false" outlineLevel="0" collapsed="false">
      <c r="A1996" s="38" t="str">
        <f aca="false">CONCATENATE(D1996,"-",E1996)</f>
        <v>GUARAPUAVA-PR</v>
      </c>
      <c r="B1996" s="38" t="n">
        <v>-25.39</v>
      </c>
      <c r="C1996" s="38" t="n">
        <v>-51.45</v>
      </c>
      <c r="D1996" s="38" t="s">
        <v>2003</v>
      </c>
      <c r="E1996" s="38" t="s">
        <v>88</v>
      </c>
    </row>
    <row r="1997" customFormat="false" ht="15" hidden="false" customHeight="false" outlineLevel="0" collapsed="false">
      <c r="A1997" s="38" t="str">
        <f aca="false">CONCATENATE(D1997,"-",E1997)</f>
        <v>GUARAQUECABA-PR</v>
      </c>
      <c r="B1997" s="39" t="n">
        <v>-25.3</v>
      </c>
      <c r="C1997" s="39" t="n">
        <v>-48.32</v>
      </c>
      <c r="D1997" s="39" t="s">
        <v>2004</v>
      </c>
      <c r="E1997" s="39" t="s">
        <v>88</v>
      </c>
    </row>
    <row r="1998" customFormat="false" ht="15" hidden="false" customHeight="false" outlineLevel="0" collapsed="false">
      <c r="A1998" s="38" t="str">
        <f aca="false">CONCATENATE(D1998,"-",E1998)</f>
        <v>GUARARA-MG</v>
      </c>
      <c r="B1998" s="38" t="n">
        <v>-21.73</v>
      </c>
      <c r="C1998" s="38" t="n">
        <v>-43.03</v>
      </c>
      <c r="D1998" s="38" t="s">
        <v>2005</v>
      </c>
      <c r="E1998" s="38" t="s">
        <v>77</v>
      </c>
    </row>
    <row r="1999" customFormat="false" ht="15" hidden="false" customHeight="false" outlineLevel="0" collapsed="false">
      <c r="A1999" s="38" t="str">
        <f aca="false">CONCATENATE(D1999,"-",E1999)</f>
        <v>GUARARAPES-SP</v>
      </c>
      <c r="B1999" s="39" t="n">
        <v>-21.26</v>
      </c>
      <c r="C1999" s="39" t="n">
        <v>-50.64</v>
      </c>
      <c r="D1999" s="39" t="s">
        <v>2006</v>
      </c>
      <c r="E1999" s="39" t="s">
        <v>118</v>
      </c>
    </row>
    <row r="2000" customFormat="false" ht="15" hidden="false" customHeight="false" outlineLevel="0" collapsed="false">
      <c r="A2000" s="38" t="str">
        <f aca="false">CONCATENATE(D2000,"-",E2000)</f>
        <v>GUARAREMA-SP</v>
      </c>
      <c r="B2000" s="38" t="n">
        <v>-23.41</v>
      </c>
      <c r="C2000" s="38" t="n">
        <v>-46.03</v>
      </c>
      <c r="D2000" s="38" t="s">
        <v>2007</v>
      </c>
      <c r="E2000" s="38" t="s">
        <v>118</v>
      </c>
    </row>
    <row r="2001" customFormat="false" ht="15" hidden="false" customHeight="false" outlineLevel="0" collapsed="false">
      <c r="A2001" s="38" t="str">
        <f aca="false">CONCATENATE(D2001,"-",E2001)</f>
        <v>GUARA-SP</v>
      </c>
      <c r="B2001" s="38" t="n">
        <v>-20.42</v>
      </c>
      <c r="C2001" s="38" t="n">
        <v>-47.82</v>
      </c>
      <c r="D2001" s="38" t="s">
        <v>2008</v>
      </c>
      <c r="E2001" s="38" t="s">
        <v>118</v>
      </c>
    </row>
    <row r="2002" customFormat="false" ht="15" hidden="false" customHeight="false" outlineLevel="0" collapsed="false">
      <c r="A2002" s="38" t="str">
        <f aca="false">CONCATENATE(D2002,"-",E2002)</f>
        <v>GUARATINGA-BA</v>
      </c>
      <c r="B2002" s="39" t="n">
        <v>-16.58</v>
      </c>
      <c r="C2002" s="39" t="n">
        <v>-39.78</v>
      </c>
      <c r="D2002" s="39" t="s">
        <v>2009</v>
      </c>
      <c r="E2002" s="39" t="s">
        <v>85</v>
      </c>
    </row>
    <row r="2003" customFormat="false" ht="15" hidden="false" customHeight="false" outlineLevel="0" collapsed="false">
      <c r="A2003" s="38" t="str">
        <f aca="false">CONCATENATE(D2003,"-",E2003)</f>
        <v>GUARATINGUETA-SP</v>
      </c>
      <c r="B2003" s="39" t="n">
        <v>-22.81</v>
      </c>
      <c r="C2003" s="39" t="n">
        <v>-45.19</v>
      </c>
      <c r="D2003" s="39" t="s">
        <v>2010</v>
      </c>
      <c r="E2003" s="39" t="s">
        <v>118</v>
      </c>
    </row>
    <row r="2004" customFormat="false" ht="15" hidden="false" customHeight="false" outlineLevel="0" collapsed="false">
      <c r="A2004" s="38" t="str">
        <f aca="false">CONCATENATE(D2004,"-",E2004)</f>
        <v>GUARATUBA-PR</v>
      </c>
      <c r="B2004" s="38" t="n">
        <v>-25.88</v>
      </c>
      <c r="C2004" s="38" t="n">
        <v>-48.57</v>
      </c>
      <c r="D2004" s="38" t="s">
        <v>2011</v>
      </c>
      <c r="E2004" s="38" t="s">
        <v>88</v>
      </c>
    </row>
    <row r="2005" customFormat="false" ht="15" hidden="false" customHeight="false" outlineLevel="0" collapsed="false">
      <c r="A2005" s="38" t="str">
        <f aca="false">CONCATENATE(D2005,"-",E2005)</f>
        <v>GUARDA-MOR-MG</v>
      </c>
      <c r="B2005" s="39" t="n">
        <v>-17.77</v>
      </c>
      <c r="C2005" s="39" t="n">
        <v>-47.09</v>
      </c>
      <c r="D2005" s="39" t="s">
        <v>2012</v>
      </c>
      <c r="E2005" s="39" t="s">
        <v>77</v>
      </c>
    </row>
    <row r="2006" customFormat="false" ht="15" hidden="false" customHeight="false" outlineLevel="0" collapsed="false">
      <c r="A2006" s="38" t="str">
        <f aca="false">CONCATENATE(D2006,"-",E2006)</f>
        <v>GUAREI-SP</v>
      </c>
      <c r="B2006" s="38" t="n">
        <v>-23.37</v>
      </c>
      <c r="C2006" s="38" t="n">
        <v>-48.18</v>
      </c>
      <c r="D2006" s="38" t="s">
        <v>2013</v>
      </c>
      <c r="E2006" s="38" t="s">
        <v>118</v>
      </c>
    </row>
    <row r="2007" customFormat="false" ht="15" hidden="false" customHeight="false" outlineLevel="0" collapsed="false">
      <c r="A2007" s="38" t="str">
        <f aca="false">CONCATENATE(D2007,"-",E2007)</f>
        <v>GUARIBA-SP</v>
      </c>
      <c r="B2007" s="39" t="n">
        <v>-21.36</v>
      </c>
      <c r="C2007" s="39" t="n">
        <v>-48.22</v>
      </c>
      <c r="D2007" s="39" t="s">
        <v>2014</v>
      </c>
      <c r="E2007" s="39" t="s">
        <v>118</v>
      </c>
    </row>
    <row r="2008" customFormat="false" ht="15" hidden="false" customHeight="false" outlineLevel="0" collapsed="false">
      <c r="A2008" s="38" t="str">
        <f aca="false">CONCATENATE(D2008,"-",E2008)</f>
        <v>GUARIBAS-PI</v>
      </c>
      <c r="B2008" s="38" t="n">
        <v>-9.39</v>
      </c>
      <c r="C2008" s="38" t="n">
        <v>-43.68</v>
      </c>
      <c r="D2008" s="38" t="s">
        <v>2015</v>
      </c>
      <c r="E2008" s="38" t="s">
        <v>108</v>
      </c>
    </row>
    <row r="2009" customFormat="false" ht="15" hidden="false" customHeight="false" outlineLevel="0" collapsed="false">
      <c r="A2009" s="38" t="str">
        <f aca="false">CONCATENATE(D2009,"-",E2009)</f>
        <v>GUARINOS-GO</v>
      </c>
      <c r="B2009" s="38" t="n">
        <v>-14.73</v>
      </c>
      <c r="C2009" s="38" t="n">
        <v>-49.7</v>
      </c>
      <c r="D2009" s="38" t="s">
        <v>2016</v>
      </c>
      <c r="E2009" s="38" t="s">
        <v>75</v>
      </c>
    </row>
    <row r="2010" customFormat="false" ht="15" hidden="false" customHeight="false" outlineLevel="0" collapsed="false">
      <c r="A2010" s="38" t="str">
        <f aca="false">CONCATENATE(D2010,"-",E2010)</f>
        <v>GUARUJA DO SUL-SC</v>
      </c>
      <c r="B2010" s="39" t="n">
        <v>-26.38</v>
      </c>
      <c r="C2010" s="39" t="n">
        <v>-53.52</v>
      </c>
      <c r="D2010" s="39" t="s">
        <v>2017</v>
      </c>
      <c r="E2010" s="39" t="s">
        <v>90</v>
      </c>
    </row>
    <row r="2011" customFormat="false" ht="15" hidden="false" customHeight="false" outlineLevel="0" collapsed="false">
      <c r="A2011" s="38" t="str">
        <f aca="false">CONCATENATE(D2011,"-",E2011)</f>
        <v>GUARUJA-SP</v>
      </c>
      <c r="B2011" s="38" t="n">
        <v>-23.99</v>
      </c>
      <c r="C2011" s="38" t="n">
        <v>-46.25</v>
      </c>
      <c r="D2011" s="38" t="s">
        <v>2018</v>
      </c>
      <c r="E2011" s="38" t="s">
        <v>118</v>
      </c>
    </row>
    <row r="2012" customFormat="false" ht="15" hidden="false" customHeight="false" outlineLevel="0" collapsed="false">
      <c r="A2012" s="38" t="str">
        <f aca="false">CONCATENATE(D2012,"-",E2012)</f>
        <v>GUARULHOS-SP</v>
      </c>
      <c r="B2012" s="39" t="n">
        <v>-23.46</v>
      </c>
      <c r="C2012" s="39" t="n">
        <v>-46.53</v>
      </c>
      <c r="D2012" s="39" t="s">
        <v>2019</v>
      </c>
      <c r="E2012" s="39" t="s">
        <v>118</v>
      </c>
    </row>
    <row r="2013" customFormat="false" ht="15" hidden="false" customHeight="false" outlineLevel="0" collapsed="false">
      <c r="A2013" s="38" t="str">
        <f aca="false">CONCATENATE(D2013,"-",E2013)</f>
        <v>GUATAMBU-SC</v>
      </c>
      <c r="B2013" s="38" t="n">
        <v>-27.13</v>
      </c>
      <c r="C2013" s="38" t="n">
        <v>-52.78</v>
      </c>
      <c r="D2013" s="38" t="s">
        <v>2020</v>
      </c>
      <c r="E2013" s="38" t="s">
        <v>90</v>
      </c>
    </row>
    <row r="2014" customFormat="false" ht="15" hidden="false" customHeight="false" outlineLevel="0" collapsed="false">
      <c r="A2014" s="38" t="str">
        <f aca="false">CONCATENATE(D2014,"-",E2014)</f>
        <v>GUATAPARA-SP</v>
      </c>
      <c r="B2014" s="38" t="n">
        <v>-21.49</v>
      </c>
      <c r="C2014" s="38" t="n">
        <v>-48.03</v>
      </c>
      <c r="D2014" s="38" t="s">
        <v>2021</v>
      </c>
      <c r="E2014" s="38" t="s">
        <v>118</v>
      </c>
    </row>
    <row r="2015" customFormat="false" ht="15" hidden="false" customHeight="false" outlineLevel="0" collapsed="false">
      <c r="A2015" s="38" t="str">
        <f aca="false">CONCATENATE(D2015,"-",E2015)</f>
        <v>GUAXUPE-MG</v>
      </c>
      <c r="B2015" s="38" t="n">
        <v>-21.3</v>
      </c>
      <c r="C2015" s="38" t="n">
        <v>-46.71</v>
      </c>
      <c r="D2015" s="38" t="s">
        <v>2022</v>
      </c>
      <c r="E2015" s="38" t="s">
        <v>77</v>
      </c>
    </row>
    <row r="2016" customFormat="false" ht="15" hidden="false" customHeight="false" outlineLevel="0" collapsed="false">
      <c r="A2016" s="38" t="str">
        <f aca="false">CONCATENATE(D2016,"-",E2016)</f>
        <v>GUIA LOPES DA LAGUNA-MS</v>
      </c>
      <c r="B2016" s="39" t="n">
        <v>-21.45</v>
      </c>
      <c r="C2016" s="39" t="n">
        <v>-56.11</v>
      </c>
      <c r="D2016" s="39" t="s">
        <v>2023</v>
      </c>
      <c r="E2016" s="39" t="s">
        <v>140</v>
      </c>
    </row>
    <row r="2017" customFormat="false" ht="15" hidden="false" customHeight="false" outlineLevel="0" collapsed="false">
      <c r="A2017" s="38" t="str">
        <f aca="false">CONCATENATE(D2017,"-",E2017)</f>
        <v>GUIDOVAL-MG</v>
      </c>
      <c r="B2017" s="39" t="n">
        <v>-21.15</v>
      </c>
      <c r="C2017" s="39" t="n">
        <v>-42.79</v>
      </c>
      <c r="D2017" s="39" t="s">
        <v>2024</v>
      </c>
      <c r="E2017" s="39" t="s">
        <v>77</v>
      </c>
    </row>
    <row r="2018" customFormat="false" ht="15" hidden="false" customHeight="false" outlineLevel="0" collapsed="false">
      <c r="A2018" s="38" t="str">
        <f aca="false">CONCATENATE(D2018,"-",E2018)</f>
        <v>GUIMARAES-MA</v>
      </c>
      <c r="B2018" s="38" t="n">
        <v>-2.13</v>
      </c>
      <c r="C2018" s="38" t="n">
        <v>-44.6</v>
      </c>
      <c r="D2018" s="38" t="s">
        <v>2025</v>
      </c>
      <c r="E2018" s="38" t="s">
        <v>100</v>
      </c>
    </row>
    <row r="2019" customFormat="false" ht="15" hidden="false" customHeight="false" outlineLevel="0" collapsed="false">
      <c r="A2019" s="38" t="str">
        <f aca="false">CONCATENATE(D2019,"-",E2019)</f>
        <v>GUIMARANIA-MG</v>
      </c>
      <c r="B2019" s="38" t="n">
        <v>-18.84</v>
      </c>
      <c r="C2019" s="38" t="n">
        <v>-46.79</v>
      </c>
      <c r="D2019" s="38" t="s">
        <v>2026</v>
      </c>
      <c r="E2019" s="38" t="s">
        <v>77</v>
      </c>
    </row>
    <row r="2020" customFormat="false" ht="15" hidden="false" customHeight="false" outlineLevel="0" collapsed="false">
      <c r="A2020" s="38" t="str">
        <f aca="false">CONCATENATE(D2020,"-",E2020)</f>
        <v>GUIRATINGA-MT</v>
      </c>
      <c r="B2020" s="39" t="n">
        <v>-16.34</v>
      </c>
      <c r="C2020" s="39" t="n">
        <v>-53.75</v>
      </c>
      <c r="D2020" s="39" t="s">
        <v>2027</v>
      </c>
      <c r="E2020" s="39" t="s">
        <v>111</v>
      </c>
    </row>
    <row r="2021" customFormat="false" ht="15" hidden="false" customHeight="false" outlineLevel="0" collapsed="false">
      <c r="A2021" s="38" t="str">
        <f aca="false">CONCATENATE(D2021,"-",E2021)</f>
        <v>GUIRICEMA-MG</v>
      </c>
      <c r="B2021" s="39" t="n">
        <v>-21</v>
      </c>
      <c r="C2021" s="39" t="n">
        <v>-42.71</v>
      </c>
      <c r="D2021" s="39" t="s">
        <v>2028</v>
      </c>
      <c r="E2021" s="39" t="s">
        <v>77</v>
      </c>
    </row>
    <row r="2022" customFormat="false" ht="15" hidden="false" customHeight="false" outlineLevel="0" collapsed="false">
      <c r="A2022" s="38" t="str">
        <f aca="false">CONCATENATE(D2022,"-",E2022)</f>
        <v>GURINHATA-MG</v>
      </c>
      <c r="B2022" s="38" t="n">
        <v>-19.21</v>
      </c>
      <c r="C2022" s="38" t="n">
        <v>-49.78</v>
      </c>
      <c r="D2022" s="38" t="s">
        <v>2029</v>
      </c>
      <c r="E2022" s="38" t="s">
        <v>77</v>
      </c>
    </row>
    <row r="2023" customFormat="false" ht="15" hidden="false" customHeight="false" outlineLevel="0" collapsed="false">
      <c r="A2023" s="38" t="str">
        <f aca="false">CONCATENATE(D2023,"-",E2023)</f>
        <v>GURINHEM-PB</v>
      </c>
      <c r="B2023" s="39" t="n">
        <v>-7.12</v>
      </c>
      <c r="C2023" s="39" t="n">
        <v>-35.42</v>
      </c>
      <c r="D2023" s="39" t="s">
        <v>2030</v>
      </c>
      <c r="E2023" s="39" t="s">
        <v>138</v>
      </c>
    </row>
    <row r="2024" customFormat="false" ht="15" hidden="false" customHeight="false" outlineLevel="0" collapsed="false">
      <c r="A2024" s="38" t="str">
        <f aca="false">CONCATENATE(D2024,"-",E2024)</f>
        <v>GURJAO-PB</v>
      </c>
      <c r="B2024" s="38" t="n">
        <v>-7.24</v>
      </c>
      <c r="C2024" s="38" t="n">
        <v>-36.48</v>
      </c>
      <c r="D2024" s="38" t="s">
        <v>2031</v>
      </c>
      <c r="E2024" s="38" t="s">
        <v>138</v>
      </c>
    </row>
    <row r="2025" customFormat="false" ht="15" hidden="false" customHeight="false" outlineLevel="0" collapsed="false">
      <c r="A2025" s="38" t="str">
        <f aca="false">CONCATENATE(D2025,"-",E2025)</f>
        <v>GURUPA-PA</v>
      </c>
      <c r="B2025" s="38" t="n">
        <v>-1.4</v>
      </c>
      <c r="C2025" s="38" t="n">
        <v>-51.64</v>
      </c>
      <c r="D2025" s="38" t="s">
        <v>2032</v>
      </c>
      <c r="E2025" s="38" t="s">
        <v>81</v>
      </c>
    </row>
    <row r="2026" customFormat="false" ht="15" hidden="false" customHeight="false" outlineLevel="0" collapsed="false">
      <c r="A2026" s="38" t="str">
        <f aca="false">CONCATENATE(D2026,"-",E2026)</f>
        <v>GURUPI-TO</v>
      </c>
      <c r="B2026" s="38" t="n">
        <v>-11.72</v>
      </c>
      <c r="C2026" s="38" t="n">
        <v>-49.06</v>
      </c>
      <c r="D2026" s="38" t="s">
        <v>2033</v>
      </c>
      <c r="E2026" s="38" t="s">
        <v>97</v>
      </c>
    </row>
    <row r="2027" customFormat="false" ht="15" hidden="false" customHeight="false" outlineLevel="0" collapsed="false">
      <c r="A2027" s="38" t="str">
        <f aca="false">CONCATENATE(D2027,"-",E2027)</f>
        <v>GUZOLANDIA-SP</v>
      </c>
      <c r="B2027" s="39" t="n">
        <v>-20.65</v>
      </c>
      <c r="C2027" s="39" t="n">
        <v>-50.66</v>
      </c>
      <c r="D2027" s="39" t="s">
        <v>2034</v>
      </c>
      <c r="E2027" s="39" t="s">
        <v>118</v>
      </c>
    </row>
    <row r="2028" customFormat="false" ht="15" hidden="false" customHeight="false" outlineLevel="0" collapsed="false">
      <c r="A2028" s="38" t="str">
        <f aca="false">CONCATENATE(D2028,"-",E2028)</f>
        <v>HARMONIA-RS</v>
      </c>
      <c r="B2028" s="38" t="n">
        <v>-29.54</v>
      </c>
      <c r="C2028" s="38" t="n">
        <v>-51.42</v>
      </c>
      <c r="D2028" s="38" t="s">
        <v>2035</v>
      </c>
      <c r="E2028" s="38" t="s">
        <v>151</v>
      </c>
    </row>
    <row r="2029" customFormat="false" ht="15" hidden="false" customHeight="false" outlineLevel="0" collapsed="false">
      <c r="A2029" s="38" t="str">
        <f aca="false">CONCATENATE(D2029,"-",E2029)</f>
        <v>HEITORAI-GO</v>
      </c>
      <c r="B2029" s="39" t="n">
        <v>-15.71</v>
      </c>
      <c r="C2029" s="39" t="n">
        <v>-49.82</v>
      </c>
      <c r="D2029" s="39" t="s">
        <v>2036</v>
      </c>
      <c r="E2029" s="39" t="s">
        <v>75</v>
      </c>
    </row>
    <row r="2030" customFormat="false" ht="15" hidden="false" customHeight="false" outlineLevel="0" collapsed="false">
      <c r="A2030" s="38" t="str">
        <f aca="false">CONCATENATE(D2030,"-",E2030)</f>
        <v>HELIODORA-MG</v>
      </c>
      <c r="B2030" s="39" t="n">
        <v>-22.06</v>
      </c>
      <c r="C2030" s="39" t="n">
        <v>-45.54</v>
      </c>
      <c r="D2030" s="39" t="s">
        <v>2037</v>
      </c>
      <c r="E2030" s="39" t="s">
        <v>77</v>
      </c>
    </row>
    <row r="2031" customFormat="false" ht="15" hidden="false" customHeight="false" outlineLevel="0" collapsed="false">
      <c r="A2031" s="38" t="str">
        <f aca="false">CONCATENATE(D2031,"-",E2031)</f>
        <v>HELIOPOLIS-BA</v>
      </c>
      <c r="B2031" s="38" t="n">
        <v>-10.68</v>
      </c>
      <c r="C2031" s="38" t="n">
        <v>-38.28</v>
      </c>
      <c r="D2031" s="38" t="s">
        <v>2038</v>
      </c>
      <c r="E2031" s="38" t="s">
        <v>85</v>
      </c>
    </row>
    <row r="2032" customFormat="false" ht="15" hidden="false" customHeight="false" outlineLevel="0" collapsed="false">
      <c r="A2032" s="38" t="str">
        <f aca="false">CONCATENATE(D2032,"-",E2032)</f>
        <v>HERCULANDIA-SP</v>
      </c>
      <c r="B2032" s="38" t="n">
        <v>-22</v>
      </c>
      <c r="C2032" s="38" t="n">
        <v>-50.38</v>
      </c>
      <c r="D2032" s="38" t="s">
        <v>2039</v>
      </c>
      <c r="E2032" s="38" t="s">
        <v>118</v>
      </c>
    </row>
    <row r="2033" customFormat="false" ht="15" hidden="false" customHeight="false" outlineLevel="0" collapsed="false">
      <c r="A2033" s="38" t="str">
        <f aca="false">CONCATENATE(D2033,"-",E2033)</f>
        <v>HERVAL D'OESTE-SC</v>
      </c>
      <c r="B2033" s="39" t="n">
        <v>-27.19</v>
      </c>
      <c r="C2033" s="39" t="n">
        <v>-51.49</v>
      </c>
      <c r="D2033" s="39" t="s">
        <v>2040</v>
      </c>
      <c r="E2033" s="39" t="s">
        <v>90</v>
      </c>
    </row>
    <row r="2034" customFormat="false" ht="15" hidden="false" customHeight="false" outlineLevel="0" collapsed="false">
      <c r="A2034" s="38" t="str">
        <f aca="false">CONCATENATE(D2034,"-",E2034)</f>
        <v>HERVAL-RS</v>
      </c>
      <c r="B2034" s="39" t="n">
        <v>-32.02</v>
      </c>
      <c r="C2034" s="39" t="n">
        <v>-53.39</v>
      </c>
      <c r="D2034" s="39" t="s">
        <v>2041</v>
      </c>
      <c r="E2034" s="39" t="s">
        <v>151</v>
      </c>
    </row>
    <row r="2035" customFormat="false" ht="15" hidden="false" customHeight="false" outlineLevel="0" collapsed="false">
      <c r="A2035" s="38" t="str">
        <f aca="false">CONCATENATE(D2035,"-",E2035)</f>
        <v>HERVEIRAS-RS</v>
      </c>
      <c r="B2035" s="38" t="n">
        <v>-29.4</v>
      </c>
      <c r="C2035" s="38" t="n">
        <v>-52.65</v>
      </c>
      <c r="D2035" s="38" t="s">
        <v>2042</v>
      </c>
      <c r="E2035" s="38" t="s">
        <v>151</v>
      </c>
    </row>
    <row r="2036" customFormat="false" ht="15" hidden="false" customHeight="false" outlineLevel="0" collapsed="false">
      <c r="A2036" s="38" t="str">
        <f aca="false">CONCATENATE(D2036,"-",E2036)</f>
        <v>HIDROLANDIA-CE</v>
      </c>
      <c r="B2036" s="39" t="n">
        <v>-4.4</v>
      </c>
      <c r="C2036" s="39" t="n">
        <v>-40.43</v>
      </c>
      <c r="D2036" s="39" t="s">
        <v>2043</v>
      </c>
      <c r="E2036" s="39" t="s">
        <v>83</v>
      </c>
    </row>
    <row r="2037" customFormat="false" ht="15" hidden="false" customHeight="false" outlineLevel="0" collapsed="false">
      <c r="A2037" s="38" t="str">
        <f aca="false">CONCATENATE(D2037,"-",E2037)</f>
        <v>HIDROLANDIA-GO</v>
      </c>
      <c r="B2037" s="38" t="n">
        <v>-16.96</v>
      </c>
      <c r="C2037" s="38" t="n">
        <v>-49.22</v>
      </c>
      <c r="D2037" s="38" t="s">
        <v>2043</v>
      </c>
      <c r="E2037" s="38" t="s">
        <v>75</v>
      </c>
    </row>
    <row r="2038" customFormat="false" ht="15" hidden="false" customHeight="false" outlineLevel="0" collapsed="false">
      <c r="A2038" s="38" t="str">
        <f aca="false">CONCATENATE(D2038,"-",E2038)</f>
        <v>HIDROLINA-GO</v>
      </c>
      <c r="B2038" s="39" t="n">
        <v>-14.72</v>
      </c>
      <c r="C2038" s="39" t="n">
        <v>-49.46</v>
      </c>
      <c r="D2038" s="39" t="s">
        <v>2044</v>
      </c>
      <c r="E2038" s="39" t="s">
        <v>75</v>
      </c>
    </row>
    <row r="2039" customFormat="false" ht="15" hidden="false" customHeight="false" outlineLevel="0" collapsed="false">
      <c r="A2039" s="38" t="str">
        <f aca="false">CONCATENATE(D2039,"-",E2039)</f>
        <v>HOLAMBRA-SP</v>
      </c>
      <c r="B2039" s="39" t="n">
        <v>-22.63</v>
      </c>
      <c r="C2039" s="39" t="n">
        <v>-47.05</v>
      </c>
      <c r="D2039" s="39" t="s">
        <v>2045</v>
      </c>
      <c r="E2039" s="39" t="s">
        <v>118</v>
      </c>
    </row>
    <row r="2040" customFormat="false" ht="15" hidden="false" customHeight="false" outlineLevel="0" collapsed="false">
      <c r="A2040" s="38" t="str">
        <f aca="false">CONCATENATE(D2040,"-",E2040)</f>
        <v>HONORIO SERPA-PR</v>
      </c>
      <c r="B2040" s="39" t="n">
        <v>-26.14</v>
      </c>
      <c r="C2040" s="39" t="n">
        <v>-52.38</v>
      </c>
      <c r="D2040" s="39" t="s">
        <v>2046</v>
      </c>
      <c r="E2040" s="39" t="s">
        <v>88</v>
      </c>
    </row>
    <row r="2041" customFormat="false" ht="15" hidden="false" customHeight="false" outlineLevel="0" collapsed="false">
      <c r="A2041" s="38" t="str">
        <f aca="false">CONCATENATE(D2041,"-",E2041)</f>
        <v>HORIZONTE-CE</v>
      </c>
      <c r="B2041" s="38" t="n">
        <v>-4.09</v>
      </c>
      <c r="C2041" s="38" t="n">
        <v>-38.49</v>
      </c>
      <c r="D2041" s="38" t="s">
        <v>2047</v>
      </c>
      <c r="E2041" s="38" t="s">
        <v>83</v>
      </c>
    </row>
    <row r="2042" customFormat="false" ht="15" hidden="false" customHeight="false" outlineLevel="0" collapsed="false">
      <c r="A2042" s="38" t="str">
        <f aca="false">CONCATENATE(D2042,"-",E2042)</f>
        <v>HORIZONTINA-RS</v>
      </c>
      <c r="B2042" s="39" t="n">
        <v>-27.62</v>
      </c>
      <c r="C2042" s="39" t="n">
        <v>-54.3</v>
      </c>
      <c r="D2042" s="39" t="s">
        <v>2048</v>
      </c>
      <c r="E2042" s="39" t="s">
        <v>151</v>
      </c>
    </row>
    <row r="2043" customFormat="false" ht="15" hidden="false" customHeight="false" outlineLevel="0" collapsed="false">
      <c r="A2043" s="38" t="str">
        <f aca="false">CONCATENATE(D2043,"-",E2043)</f>
        <v>HORTOLANDIA-SP</v>
      </c>
      <c r="B2043" s="38" t="n">
        <v>-22.85</v>
      </c>
      <c r="C2043" s="38" t="n">
        <v>-47.22</v>
      </c>
      <c r="D2043" s="38" t="s">
        <v>2049</v>
      </c>
      <c r="E2043" s="38" t="s">
        <v>118</v>
      </c>
    </row>
    <row r="2044" customFormat="false" ht="15" hidden="false" customHeight="false" outlineLevel="0" collapsed="false">
      <c r="A2044" s="38" t="str">
        <f aca="false">CONCATENATE(D2044,"-",E2044)</f>
        <v>HUGO NAPOLEAO-PI</v>
      </c>
      <c r="B2044" s="39" t="n">
        <v>-5.98</v>
      </c>
      <c r="C2044" s="39" t="n">
        <v>-42.55</v>
      </c>
      <c r="D2044" s="39" t="s">
        <v>2050</v>
      </c>
      <c r="E2044" s="39" t="s">
        <v>108</v>
      </c>
    </row>
    <row r="2045" customFormat="false" ht="15" hidden="false" customHeight="false" outlineLevel="0" collapsed="false">
      <c r="A2045" s="38" t="str">
        <f aca="false">CONCATENATE(D2045,"-",E2045)</f>
        <v>HULHA NEGRA-RS</v>
      </c>
      <c r="B2045" s="38" t="n">
        <v>-31.4</v>
      </c>
      <c r="C2045" s="38" t="n">
        <v>-53.86</v>
      </c>
      <c r="D2045" s="38" t="s">
        <v>2051</v>
      </c>
      <c r="E2045" s="38" t="s">
        <v>151</v>
      </c>
    </row>
    <row r="2046" customFormat="false" ht="15" hidden="false" customHeight="false" outlineLevel="0" collapsed="false">
      <c r="A2046" s="38" t="str">
        <f aca="false">CONCATENATE(D2046,"-",E2046)</f>
        <v>HUMAITA-AM</v>
      </c>
      <c r="B2046" s="38" t="n">
        <v>-7.5</v>
      </c>
      <c r="C2046" s="38" t="n">
        <v>-63.02</v>
      </c>
      <c r="D2046" s="38" t="s">
        <v>2052</v>
      </c>
      <c r="E2046" s="38" t="s">
        <v>258</v>
      </c>
    </row>
    <row r="2047" customFormat="false" ht="15" hidden="false" customHeight="false" outlineLevel="0" collapsed="false">
      <c r="A2047" s="38" t="str">
        <f aca="false">CONCATENATE(D2047,"-",E2047)</f>
        <v>HUMAITA-RS</v>
      </c>
      <c r="B2047" s="39" t="n">
        <v>-27.56</v>
      </c>
      <c r="C2047" s="39" t="n">
        <v>-53.97</v>
      </c>
      <c r="D2047" s="39" t="s">
        <v>2052</v>
      </c>
      <c r="E2047" s="39" t="s">
        <v>151</v>
      </c>
    </row>
    <row r="2048" customFormat="false" ht="15" hidden="false" customHeight="false" outlineLevel="0" collapsed="false">
      <c r="A2048" s="38" t="str">
        <f aca="false">CONCATENATE(D2048,"-",E2048)</f>
        <v>HUMBERTO DE CAMPOS-MA</v>
      </c>
      <c r="B2048" s="39" t="n">
        <v>-2.59</v>
      </c>
      <c r="C2048" s="39" t="n">
        <v>-43.46</v>
      </c>
      <c r="D2048" s="39" t="s">
        <v>2053</v>
      </c>
      <c r="E2048" s="39" t="s">
        <v>100</v>
      </c>
    </row>
    <row r="2049" customFormat="false" ht="15" hidden="false" customHeight="false" outlineLevel="0" collapsed="false">
      <c r="A2049" s="38" t="str">
        <f aca="false">CONCATENATE(D2049,"-",E2049)</f>
        <v>IACANGA-SP</v>
      </c>
      <c r="B2049" s="39" t="n">
        <v>-21.89</v>
      </c>
      <c r="C2049" s="39" t="n">
        <v>-49.02</v>
      </c>
      <c r="D2049" s="39" t="s">
        <v>2054</v>
      </c>
      <c r="E2049" s="39" t="s">
        <v>118</v>
      </c>
    </row>
    <row r="2050" customFormat="false" ht="15" hidden="false" customHeight="false" outlineLevel="0" collapsed="false">
      <c r="A2050" s="38" t="str">
        <f aca="false">CONCATENATE(D2050,"-",E2050)</f>
        <v>IACIARA-GO</v>
      </c>
      <c r="B2050" s="38" t="n">
        <v>-14.09</v>
      </c>
      <c r="C2050" s="38" t="n">
        <v>-46.63</v>
      </c>
      <c r="D2050" s="38" t="s">
        <v>2055</v>
      </c>
      <c r="E2050" s="38" t="s">
        <v>75</v>
      </c>
    </row>
    <row r="2051" customFormat="false" ht="15" hidden="false" customHeight="false" outlineLevel="0" collapsed="false">
      <c r="A2051" s="38" t="str">
        <f aca="false">CONCATENATE(D2051,"-",E2051)</f>
        <v>IACRI-SP</v>
      </c>
      <c r="B2051" s="38" t="n">
        <v>-21.85</v>
      </c>
      <c r="C2051" s="38" t="n">
        <v>-50.68</v>
      </c>
      <c r="D2051" s="38" t="s">
        <v>2056</v>
      </c>
      <c r="E2051" s="38" t="s">
        <v>118</v>
      </c>
    </row>
    <row r="2052" customFormat="false" ht="15" hidden="false" customHeight="false" outlineLevel="0" collapsed="false">
      <c r="A2052" s="38" t="str">
        <f aca="false">CONCATENATE(D2052,"-",E2052)</f>
        <v>IACU-BA</v>
      </c>
      <c r="B2052" s="39" t="n">
        <v>-12.76</v>
      </c>
      <c r="C2052" s="39" t="n">
        <v>-40.21</v>
      </c>
      <c r="D2052" s="39" t="s">
        <v>2057</v>
      </c>
      <c r="E2052" s="39" t="s">
        <v>85</v>
      </c>
    </row>
    <row r="2053" customFormat="false" ht="15" hidden="false" customHeight="false" outlineLevel="0" collapsed="false">
      <c r="A2053" s="38" t="str">
        <f aca="false">CONCATENATE(D2053,"-",E2053)</f>
        <v>IAPU-MG</v>
      </c>
      <c r="B2053" s="38" t="n">
        <v>-19.43</v>
      </c>
      <c r="C2053" s="38" t="n">
        <v>-42.21</v>
      </c>
      <c r="D2053" s="38" t="s">
        <v>2058</v>
      </c>
      <c r="E2053" s="38" t="s">
        <v>77</v>
      </c>
    </row>
    <row r="2054" customFormat="false" ht="15" hidden="false" customHeight="false" outlineLevel="0" collapsed="false">
      <c r="A2054" s="38" t="str">
        <f aca="false">CONCATENATE(D2054,"-",E2054)</f>
        <v>IARAS-SP</v>
      </c>
      <c r="B2054" s="39" t="n">
        <v>-22.87</v>
      </c>
      <c r="C2054" s="39" t="n">
        <v>-49.16</v>
      </c>
      <c r="D2054" s="39" t="s">
        <v>2059</v>
      </c>
      <c r="E2054" s="39" t="s">
        <v>118</v>
      </c>
    </row>
    <row r="2055" customFormat="false" ht="15" hidden="false" customHeight="false" outlineLevel="0" collapsed="false">
      <c r="A2055" s="38" t="str">
        <f aca="false">CONCATENATE(D2055,"-",E2055)</f>
        <v>IATI-PE</v>
      </c>
      <c r="B2055" s="38" t="n">
        <v>-9.04</v>
      </c>
      <c r="C2055" s="38" t="n">
        <v>-36.84</v>
      </c>
      <c r="D2055" s="38" t="s">
        <v>2060</v>
      </c>
      <c r="E2055" s="38" t="s">
        <v>95</v>
      </c>
    </row>
    <row r="2056" customFormat="false" ht="15" hidden="false" customHeight="false" outlineLevel="0" collapsed="false">
      <c r="A2056" s="38" t="str">
        <f aca="false">CONCATENATE(D2056,"-",E2056)</f>
        <v>IBAITI-PR</v>
      </c>
      <c r="B2056" s="38" t="n">
        <v>-23.84</v>
      </c>
      <c r="C2056" s="38" t="n">
        <v>-50.18</v>
      </c>
      <c r="D2056" s="38" t="s">
        <v>2061</v>
      </c>
      <c r="E2056" s="38" t="s">
        <v>88</v>
      </c>
    </row>
    <row r="2057" customFormat="false" ht="15" hidden="false" customHeight="false" outlineLevel="0" collapsed="false">
      <c r="A2057" s="38" t="str">
        <f aca="false">CONCATENATE(D2057,"-",E2057)</f>
        <v>IBARAMA-RS</v>
      </c>
      <c r="B2057" s="38" t="n">
        <v>-29.41</v>
      </c>
      <c r="C2057" s="38" t="n">
        <v>-53.13</v>
      </c>
      <c r="D2057" s="38" t="s">
        <v>2062</v>
      </c>
      <c r="E2057" s="38" t="s">
        <v>151</v>
      </c>
    </row>
    <row r="2058" customFormat="false" ht="15" hidden="false" customHeight="false" outlineLevel="0" collapsed="false">
      <c r="A2058" s="38" t="str">
        <f aca="false">CONCATENATE(D2058,"-",E2058)</f>
        <v>IBARETAMA-CE</v>
      </c>
      <c r="B2058" s="39" t="n">
        <v>-4.8</v>
      </c>
      <c r="C2058" s="39" t="n">
        <v>-38.75</v>
      </c>
      <c r="D2058" s="39" t="s">
        <v>2063</v>
      </c>
      <c r="E2058" s="39" t="s">
        <v>83</v>
      </c>
    </row>
    <row r="2059" customFormat="false" ht="15" hidden="false" customHeight="false" outlineLevel="0" collapsed="false">
      <c r="A2059" s="38" t="str">
        <f aca="false">CONCATENATE(D2059,"-",E2059)</f>
        <v>IBATEGUARA-AL</v>
      </c>
      <c r="B2059" s="38" t="n">
        <v>-8.97</v>
      </c>
      <c r="C2059" s="38" t="n">
        <v>-35.93</v>
      </c>
      <c r="D2059" s="38" t="s">
        <v>2064</v>
      </c>
      <c r="E2059" s="38" t="s">
        <v>137</v>
      </c>
    </row>
    <row r="2060" customFormat="false" ht="15" hidden="false" customHeight="false" outlineLevel="0" collapsed="false">
      <c r="A2060" s="38" t="str">
        <f aca="false">CONCATENATE(D2060,"-",E2060)</f>
        <v>IBATE-SP</v>
      </c>
      <c r="B2060" s="38" t="n">
        <v>-21.95</v>
      </c>
      <c r="C2060" s="38" t="n">
        <v>-47.99</v>
      </c>
      <c r="D2060" s="38" t="s">
        <v>2065</v>
      </c>
      <c r="E2060" s="38" t="s">
        <v>118</v>
      </c>
    </row>
    <row r="2061" customFormat="false" ht="15" hidden="false" customHeight="false" outlineLevel="0" collapsed="false">
      <c r="A2061" s="38" t="str">
        <f aca="false">CONCATENATE(D2061,"-",E2061)</f>
        <v>IBATIBA-ES</v>
      </c>
      <c r="B2061" s="39" t="n">
        <v>-20.23</v>
      </c>
      <c r="C2061" s="39" t="n">
        <v>-41.51</v>
      </c>
      <c r="D2061" s="39" t="s">
        <v>2066</v>
      </c>
      <c r="E2061" s="39" t="s">
        <v>126</v>
      </c>
    </row>
    <row r="2062" customFormat="false" ht="15" hidden="false" customHeight="false" outlineLevel="0" collapsed="false">
      <c r="A2062" s="38" t="str">
        <f aca="false">CONCATENATE(D2062,"-",E2062)</f>
        <v>IBEMA-PR</v>
      </c>
      <c r="B2062" s="39" t="n">
        <v>-25.1</v>
      </c>
      <c r="C2062" s="39" t="n">
        <v>-53.01</v>
      </c>
      <c r="D2062" s="39" t="s">
        <v>2067</v>
      </c>
      <c r="E2062" s="39" t="s">
        <v>88</v>
      </c>
    </row>
    <row r="2063" customFormat="false" ht="15" hidden="false" customHeight="false" outlineLevel="0" collapsed="false">
      <c r="A2063" s="38" t="str">
        <f aca="false">CONCATENATE(D2063,"-",E2063)</f>
        <v>IBERTIOGA-MG</v>
      </c>
      <c r="B2063" s="39" t="n">
        <v>-21.43</v>
      </c>
      <c r="C2063" s="39" t="n">
        <v>-43.96</v>
      </c>
      <c r="D2063" s="39" t="s">
        <v>2068</v>
      </c>
      <c r="E2063" s="39" t="s">
        <v>77</v>
      </c>
    </row>
    <row r="2064" customFormat="false" ht="15" hidden="false" customHeight="false" outlineLevel="0" collapsed="false">
      <c r="A2064" s="38" t="str">
        <f aca="false">CONCATENATE(D2064,"-",E2064)</f>
        <v>IBIACA-RS</v>
      </c>
      <c r="B2064" s="39" t="n">
        <v>-28.05</v>
      </c>
      <c r="C2064" s="39" t="n">
        <v>-51.85</v>
      </c>
      <c r="D2064" s="39" t="s">
        <v>2069</v>
      </c>
      <c r="E2064" s="39" t="s">
        <v>151</v>
      </c>
    </row>
    <row r="2065" customFormat="false" ht="15" hidden="false" customHeight="false" outlineLevel="0" collapsed="false">
      <c r="A2065" s="38" t="str">
        <f aca="false">CONCATENATE(D2065,"-",E2065)</f>
        <v>IBIAI-MG</v>
      </c>
      <c r="B2065" s="39" t="n">
        <v>-16.86</v>
      </c>
      <c r="C2065" s="39" t="n">
        <v>-44.91</v>
      </c>
      <c r="D2065" s="39" t="s">
        <v>2070</v>
      </c>
      <c r="E2065" s="39" t="s">
        <v>77</v>
      </c>
    </row>
    <row r="2066" customFormat="false" ht="15" hidden="false" customHeight="false" outlineLevel="0" collapsed="false">
      <c r="A2066" s="38" t="str">
        <f aca="false">CONCATENATE(D2066,"-",E2066)</f>
        <v>IBIA-MG</v>
      </c>
      <c r="B2066" s="38" t="n">
        <v>-19.47</v>
      </c>
      <c r="C2066" s="38" t="n">
        <v>-46.53</v>
      </c>
      <c r="D2066" s="38" t="s">
        <v>2071</v>
      </c>
      <c r="E2066" s="38" t="s">
        <v>77</v>
      </c>
    </row>
    <row r="2067" customFormat="false" ht="15" hidden="false" customHeight="false" outlineLevel="0" collapsed="false">
      <c r="A2067" s="38" t="str">
        <f aca="false">CONCATENATE(D2067,"-",E2067)</f>
        <v>IBIAM-SC</v>
      </c>
      <c r="B2067" s="38" t="n">
        <v>-27.18</v>
      </c>
      <c r="C2067" s="38" t="n">
        <v>-51.23</v>
      </c>
      <c r="D2067" s="38" t="s">
        <v>2072</v>
      </c>
      <c r="E2067" s="38" t="s">
        <v>90</v>
      </c>
    </row>
    <row r="2068" customFormat="false" ht="15" hidden="false" customHeight="false" outlineLevel="0" collapsed="false">
      <c r="A2068" s="38" t="str">
        <f aca="false">CONCATENATE(D2068,"-",E2068)</f>
        <v>IBIAPINA-CE</v>
      </c>
      <c r="B2068" s="38" t="n">
        <v>-3.92</v>
      </c>
      <c r="C2068" s="38" t="n">
        <v>-40.88</v>
      </c>
      <c r="D2068" s="38" t="s">
        <v>2073</v>
      </c>
      <c r="E2068" s="38" t="s">
        <v>83</v>
      </c>
    </row>
    <row r="2069" customFormat="false" ht="15" hidden="false" customHeight="false" outlineLevel="0" collapsed="false">
      <c r="A2069" s="38" t="str">
        <f aca="false">CONCATENATE(D2069,"-",E2069)</f>
        <v>IBIARA-PB</v>
      </c>
      <c r="B2069" s="39" t="n">
        <v>-7.5</v>
      </c>
      <c r="C2069" s="39" t="n">
        <v>-38.4</v>
      </c>
      <c r="D2069" s="39" t="s">
        <v>2074</v>
      </c>
      <c r="E2069" s="39" t="s">
        <v>138</v>
      </c>
    </row>
    <row r="2070" customFormat="false" ht="15" hidden="false" customHeight="false" outlineLevel="0" collapsed="false">
      <c r="A2070" s="38" t="str">
        <f aca="false">CONCATENATE(D2070,"-",E2070)</f>
        <v>IBIASSUCE-BA</v>
      </c>
      <c r="B2070" s="38" t="n">
        <v>-14.25</v>
      </c>
      <c r="C2070" s="38" t="n">
        <v>-42.25</v>
      </c>
      <c r="D2070" s="38" t="s">
        <v>2075</v>
      </c>
      <c r="E2070" s="38" t="s">
        <v>85</v>
      </c>
    </row>
    <row r="2071" customFormat="false" ht="15" hidden="false" customHeight="false" outlineLevel="0" collapsed="false">
      <c r="A2071" s="38" t="str">
        <f aca="false">CONCATENATE(D2071,"-",E2071)</f>
        <v>IBICARAI-BA</v>
      </c>
      <c r="B2071" s="39" t="n">
        <v>-14.86</v>
      </c>
      <c r="C2071" s="39" t="n">
        <v>-39.58</v>
      </c>
      <c r="D2071" s="39" t="s">
        <v>2076</v>
      </c>
      <c r="E2071" s="39" t="s">
        <v>85</v>
      </c>
    </row>
    <row r="2072" customFormat="false" ht="15" hidden="false" customHeight="false" outlineLevel="0" collapsed="false">
      <c r="A2072" s="38" t="str">
        <f aca="false">CONCATENATE(D2072,"-",E2072)</f>
        <v>IBICARE-SC</v>
      </c>
      <c r="B2072" s="39" t="n">
        <v>-27.09</v>
      </c>
      <c r="C2072" s="39" t="n">
        <v>-51.36</v>
      </c>
      <c r="D2072" s="39" t="s">
        <v>2077</v>
      </c>
      <c r="E2072" s="39" t="s">
        <v>90</v>
      </c>
    </row>
    <row r="2073" customFormat="false" ht="15" hidden="false" customHeight="false" outlineLevel="0" collapsed="false">
      <c r="A2073" s="38" t="str">
        <f aca="false">CONCATENATE(D2073,"-",E2073)</f>
        <v>IBICOARA-BA</v>
      </c>
      <c r="B2073" s="38" t="n">
        <v>-13.41</v>
      </c>
      <c r="C2073" s="38" t="n">
        <v>-41.28</v>
      </c>
      <c r="D2073" s="38" t="s">
        <v>2078</v>
      </c>
      <c r="E2073" s="38" t="s">
        <v>85</v>
      </c>
    </row>
    <row r="2074" customFormat="false" ht="15" hidden="false" customHeight="false" outlineLevel="0" collapsed="false">
      <c r="A2074" s="38" t="str">
        <f aca="false">CONCATENATE(D2074,"-",E2074)</f>
        <v>IBICUI-BA</v>
      </c>
      <c r="B2074" s="39" t="n">
        <v>-14.84</v>
      </c>
      <c r="C2074" s="39" t="n">
        <v>-39.98</v>
      </c>
      <c r="D2074" s="39" t="s">
        <v>2079</v>
      </c>
      <c r="E2074" s="39" t="s">
        <v>85</v>
      </c>
    </row>
    <row r="2075" customFormat="false" ht="15" hidden="false" customHeight="false" outlineLevel="0" collapsed="false">
      <c r="A2075" s="38" t="str">
        <f aca="false">CONCATENATE(D2075,"-",E2075)</f>
        <v>IBICUITINGA-CE</v>
      </c>
      <c r="B2075" s="39" t="n">
        <v>-4.97</v>
      </c>
      <c r="C2075" s="39" t="n">
        <v>-38.63</v>
      </c>
      <c r="D2075" s="39" t="s">
        <v>2080</v>
      </c>
      <c r="E2075" s="39" t="s">
        <v>83</v>
      </c>
    </row>
    <row r="2076" customFormat="false" ht="15" hidden="false" customHeight="false" outlineLevel="0" collapsed="false">
      <c r="A2076" s="38" t="str">
        <f aca="false">CONCATENATE(D2076,"-",E2076)</f>
        <v>IBIMIRIM-PE</v>
      </c>
      <c r="B2076" s="39" t="n">
        <v>-8.54</v>
      </c>
      <c r="C2076" s="39" t="n">
        <v>-37.69</v>
      </c>
      <c r="D2076" s="39" t="s">
        <v>2081</v>
      </c>
      <c r="E2076" s="39" t="s">
        <v>95</v>
      </c>
    </row>
    <row r="2077" customFormat="false" ht="15" hidden="false" customHeight="false" outlineLevel="0" collapsed="false">
      <c r="A2077" s="38" t="str">
        <f aca="false">CONCATENATE(D2077,"-",E2077)</f>
        <v>IBIPEBA-BA</v>
      </c>
      <c r="B2077" s="38" t="n">
        <v>-11.64</v>
      </c>
      <c r="C2077" s="38" t="n">
        <v>-42.01</v>
      </c>
      <c r="D2077" s="38" t="s">
        <v>2082</v>
      </c>
      <c r="E2077" s="38" t="s">
        <v>85</v>
      </c>
    </row>
    <row r="2078" customFormat="false" ht="15" hidden="false" customHeight="false" outlineLevel="0" collapsed="false">
      <c r="A2078" s="38" t="str">
        <f aca="false">CONCATENATE(D2078,"-",E2078)</f>
        <v>IBIPITANGA-BA</v>
      </c>
      <c r="B2078" s="39" t="n">
        <v>-12.88</v>
      </c>
      <c r="C2078" s="39" t="n">
        <v>-42.48</v>
      </c>
      <c r="D2078" s="39" t="s">
        <v>2083</v>
      </c>
      <c r="E2078" s="39" t="s">
        <v>85</v>
      </c>
    </row>
    <row r="2079" customFormat="false" ht="15" hidden="false" customHeight="false" outlineLevel="0" collapsed="false">
      <c r="A2079" s="38" t="str">
        <f aca="false">CONCATENATE(D2079,"-",E2079)</f>
        <v>IBIPORA-PR</v>
      </c>
      <c r="B2079" s="38" t="n">
        <v>-23.26</v>
      </c>
      <c r="C2079" s="38" t="n">
        <v>-51.04</v>
      </c>
      <c r="D2079" s="38" t="s">
        <v>2084</v>
      </c>
      <c r="E2079" s="38" t="s">
        <v>88</v>
      </c>
    </row>
    <row r="2080" customFormat="false" ht="15" hidden="false" customHeight="false" outlineLevel="0" collapsed="false">
      <c r="A2080" s="38" t="str">
        <f aca="false">CONCATENATE(D2080,"-",E2080)</f>
        <v>IBIQUERA-BA</v>
      </c>
      <c r="B2080" s="38" t="n">
        <v>-12.65</v>
      </c>
      <c r="C2080" s="38" t="n">
        <v>-40.93</v>
      </c>
      <c r="D2080" s="38" t="s">
        <v>2085</v>
      </c>
      <c r="E2080" s="38" t="s">
        <v>85</v>
      </c>
    </row>
    <row r="2081" customFormat="false" ht="15" hidden="false" customHeight="false" outlineLevel="0" collapsed="false">
      <c r="A2081" s="38" t="str">
        <f aca="false">CONCATENATE(D2081,"-",E2081)</f>
        <v>IBIRACATU-MG</v>
      </c>
      <c r="B2081" s="38" t="n">
        <v>-15.66</v>
      </c>
      <c r="C2081" s="38" t="n">
        <v>-44.16</v>
      </c>
      <c r="D2081" s="38" t="s">
        <v>2086</v>
      </c>
      <c r="E2081" s="38" t="s">
        <v>77</v>
      </c>
    </row>
    <row r="2082" customFormat="false" ht="15" hidden="false" customHeight="false" outlineLevel="0" collapsed="false">
      <c r="A2082" s="38" t="str">
        <f aca="false">CONCATENATE(D2082,"-",E2082)</f>
        <v>IBIRACI-MG</v>
      </c>
      <c r="B2082" s="39" t="n">
        <v>-20.46</v>
      </c>
      <c r="C2082" s="39" t="n">
        <v>-47.12</v>
      </c>
      <c r="D2082" s="39" t="s">
        <v>2087</v>
      </c>
      <c r="E2082" s="39" t="s">
        <v>77</v>
      </c>
    </row>
    <row r="2083" customFormat="false" ht="15" hidden="false" customHeight="false" outlineLevel="0" collapsed="false">
      <c r="A2083" s="38" t="str">
        <f aca="false">CONCATENATE(D2083,"-",E2083)</f>
        <v>IBIRACU-ES</v>
      </c>
      <c r="B2083" s="38" t="n">
        <v>-19.83</v>
      </c>
      <c r="C2083" s="38" t="n">
        <v>-40.37</v>
      </c>
      <c r="D2083" s="38" t="s">
        <v>2088</v>
      </c>
      <c r="E2083" s="38" t="s">
        <v>126</v>
      </c>
    </row>
    <row r="2084" customFormat="false" ht="15" hidden="false" customHeight="false" outlineLevel="0" collapsed="false">
      <c r="A2084" s="38" t="str">
        <f aca="false">CONCATENATE(D2084,"-",E2084)</f>
        <v>IBIRAIARAS-RS</v>
      </c>
      <c r="B2084" s="38" t="n">
        <v>-28.37</v>
      </c>
      <c r="C2084" s="38" t="n">
        <v>-51.63</v>
      </c>
      <c r="D2084" s="38" t="s">
        <v>2089</v>
      </c>
      <c r="E2084" s="38" t="s">
        <v>151</v>
      </c>
    </row>
    <row r="2085" customFormat="false" ht="15" hidden="false" customHeight="false" outlineLevel="0" collapsed="false">
      <c r="A2085" s="38" t="str">
        <f aca="false">CONCATENATE(D2085,"-",E2085)</f>
        <v>IBIRAJUBA-PE</v>
      </c>
      <c r="B2085" s="38" t="n">
        <v>-8.58</v>
      </c>
      <c r="C2085" s="38" t="n">
        <v>-36.17</v>
      </c>
      <c r="D2085" s="38" t="s">
        <v>2090</v>
      </c>
      <c r="E2085" s="38" t="s">
        <v>95</v>
      </c>
    </row>
    <row r="2086" customFormat="false" ht="15" hidden="false" customHeight="false" outlineLevel="0" collapsed="false">
      <c r="A2086" s="38" t="str">
        <f aca="false">CONCATENATE(D2086,"-",E2086)</f>
        <v>IBIRAMA-SC</v>
      </c>
      <c r="B2086" s="38" t="n">
        <v>-27.05</v>
      </c>
      <c r="C2086" s="38" t="n">
        <v>-49.51</v>
      </c>
      <c r="D2086" s="38" t="s">
        <v>2091</v>
      </c>
      <c r="E2086" s="38" t="s">
        <v>90</v>
      </c>
    </row>
    <row r="2087" customFormat="false" ht="15" hidden="false" customHeight="false" outlineLevel="0" collapsed="false">
      <c r="A2087" s="38" t="str">
        <f aca="false">CONCATENATE(D2087,"-",E2087)</f>
        <v>IBIRAPITANGA-BA</v>
      </c>
      <c r="B2087" s="39" t="n">
        <v>-14.16</v>
      </c>
      <c r="C2087" s="39" t="n">
        <v>-39.37</v>
      </c>
      <c r="D2087" s="39" t="s">
        <v>2092</v>
      </c>
      <c r="E2087" s="39" t="s">
        <v>85</v>
      </c>
    </row>
    <row r="2088" customFormat="false" ht="15" hidden="false" customHeight="false" outlineLevel="0" collapsed="false">
      <c r="A2088" s="38" t="str">
        <f aca="false">CONCATENATE(D2088,"-",E2088)</f>
        <v>IBIRAPUA-BA</v>
      </c>
      <c r="B2088" s="38" t="n">
        <v>-17.68</v>
      </c>
      <c r="C2088" s="38" t="n">
        <v>-40.1</v>
      </c>
      <c r="D2088" s="38" t="s">
        <v>2093</v>
      </c>
      <c r="E2088" s="38" t="s">
        <v>85</v>
      </c>
    </row>
    <row r="2089" customFormat="false" ht="15" hidden="false" customHeight="false" outlineLevel="0" collapsed="false">
      <c r="A2089" s="38" t="str">
        <f aca="false">CONCATENATE(D2089,"-",E2089)</f>
        <v>IBIRAPUITA-RS</v>
      </c>
      <c r="B2089" s="39" t="n">
        <v>-28.62</v>
      </c>
      <c r="C2089" s="39" t="n">
        <v>-52.51</v>
      </c>
      <c r="D2089" s="39" t="s">
        <v>2094</v>
      </c>
      <c r="E2089" s="39" t="s">
        <v>151</v>
      </c>
    </row>
    <row r="2090" customFormat="false" ht="15" hidden="false" customHeight="false" outlineLevel="0" collapsed="false">
      <c r="A2090" s="38" t="str">
        <f aca="false">CONCATENATE(D2090,"-",E2090)</f>
        <v>IBIRAREMA-SP</v>
      </c>
      <c r="B2090" s="38" t="n">
        <v>-22.81</v>
      </c>
      <c r="C2090" s="38" t="n">
        <v>-50.07</v>
      </c>
      <c r="D2090" s="38" t="s">
        <v>2095</v>
      </c>
      <c r="E2090" s="38" t="s">
        <v>118</v>
      </c>
    </row>
    <row r="2091" customFormat="false" ht="15" hidden="false" customHeight="false" outlineLevel="0" collapsed="false">
      <c r="A2091" s="38" t="str">
        <f aca="false">CONCATENATE(D2091,"-",E2091)</f>
        <v>IBIRA-SP</v>
      </c>
      <c r="B2091" s="39" t="n">
        <v>-21.08</v>
      </c>
      <c r="C2091" s="39" t="n">
        <v>-49.24</v>
      </c>
      <c r="D2091" s="39" t="s">
        <v>2096</v>
      </c>
      <c r="E2091" s="39" t="s">
        <v>118</v>
      </c>
    </row>
    <row r="2092" customFormat="false" ht="15" hidden="false" customHeight="false" outlineLevel="0" collapsed="false">
      <c r="A2092" s="38" t="str">
        <f aca="false">CONCATENATE(D2092,"-",E2092)</f>
        <v>IBIRATAIA-BA</v>
      </c>
      <c r="B2092" s="39" t="n">
        <v>-14.06</v>
      </c>
      <c r="C2092" s="39" t="n">
        <v>-39.64</v>
      </c>
      <c r="D2092" s="39" t="s">
        <v>2097</v>
      </c>
      <c r="E2092" s="39" t="s">
        <v>85</v>
      </c>
    </row>
    <row r="2093" customFormat="false" ht="15" hidden="false" customHeight="false" outlineLevel="0" collapsed="false">
      <c r="A2093" s="38" t="str">
        <f aca="false">CONCATENATE(D2093,"-",E2093)</f>
        <v>IBIRITE-MG</v>
      </c>
      <c r="B2093" s="38" t="n">
        <v>-20.02</v>
      </c>
      <c r="C2093" s="38" t="n">
        <v>-44.05</v>
      </c>
      <c r="D2093" s="38" t="s">
        <v>2098</v>
      </c>
      <c r="E2093" s="38" t="s">
        <v>77</v>
      </c>
    </row>
    <row r="2094" customFormat="false" ht="15" hidden="false" customHeight="false" outlineLevel="0" collapsed="false">
      <c r="A2094" s="38" t="str">
        <f aca="false">CONCATENATE(D2094,"-",E2094)</f>
        <v>IBIRUBA-RS</v>
      </c>
      <c r="B2094" s="38" t="n">
        <v>-28.62</v>
      </c>
      <c r="C2094" s="38" t="n">
        <v>-53.09</v>
      </c>
      <c r="D2094" s="38" t="s">
        <v>2099</v>
      </c>
      <c r="E2094" s="38" t="s">
        <v>151</v>
      </c>
    </row>
    <row r="2095" customFormat="false" ht="15" hidden="false" customHeight="false" outlineLevel="0" collapsed="false">
      <c r="A2095" s="38" t="str">
        <f aca="false">CONCATENATE(D2095,"-",E2095)</f>
        <v>IBITIARA-BA</v>
      </c>
      <c r="B2095" s="38" t="n">
        <v>-12.65</v>
      </c>
      <c r="C2095" s="38" t="n">
        <v>-42.21</v>
      </c>
      <c r="D2095" s="38" t="s">
        <v>2100</v>
      </c>
      <c r="E2095" s="38" t="s">
        <v>85</v>
      </c>
    </row>
    <row r="2096" customFormat="false" ht="15" hidden="false" customHeight="false" outlineLevel="0" collapsed="false">
      <c r="A2096" s="38" t="str">
        <f aca="false">CONCATENATE(D2096,"-",E2096)</f>
        <v>IBITINGA-SP</v>
      </c>
      <c r="B2096" s="39" t="n">
        <v>-21.75</v>
      </c>
      <c r="C2096" s="39" t="n">
        <v>-48.82</v>
      </c>
      <c r="D2096" s="39" t="s">
        <v>2101</v>
      </c>
      <c r="E2096" s="39" t="s">
        <v>118</v>
      </c>
    </row>
    <row r="2097" customFormat="false" ht="15" hidden="false" customHeight="false" outlineLevel="0" collapsed="false">
      <c r="A2097" s="38" t="str">
        <f aca="false">CONCATENATE(D2097,"-",E2097)</f>
        <v>IBITIRAMA-ES</v>
      </c>
      <c r="B2097" s="39" t="n">
        <v>-20.54</v>
      </c>
      <c r="C2097" s="39" t="n">
        <v>-41.66</v>
      </c>
      <c r="D2097" s="39" t="s">
        <v>2102</v>
      </c>
      <c r="E2097" s="39" t="s">
        <v>126</v>
      </c>
    </row>
    <row r="2098" customFormat="false" ht="15" hidden="false" customHeight="false" outlineLevel="0" collapsed="false">
      <c r="A2098" s="38" t="str">
        <f aca="false">CONCATENATE(D2098,"-",E2098)</f>
        <v>IBITITA-BA</v>
      </c>
      <c r="B2098" s="39" t="n">
        <v>-11.54</v>
      </c>
      <c r="C2098" s="39" t="n">
        <v>-41.97</v>
      </c>
      <c r="D2098" s="39" t="s">
        <v>2103</v>
      </c>
      <c r="E2098" s="39" t="s">
        <v>85</v>
      </c>
    </row>
    <row r="2099" customFormat="false" ht="15" hidden="false" customHeight="false" outlineLevel="0" collapsed="false">
      <c r="A2099" s="38" t="str">
        <f aca="false">CONCATENATE(D2099,"-",E2099)</f>
        <v>IBITIURA DE MINAS-MG</v>
      </c>
      <c r="B2099" s="39" t="n">
        <v>-22.06</v>
      </c>
      <c r="C2099" s="39" t="n">
        <v>-46.44</v>
      </c>
      <c r="D2099" s="39" t="s">
        <v>2104</v>
      </c>
      <c r="E2099" s="39" t="s">
        <v>77</v>
      </c>
    </row>
    <row r="2100" customFormat="false" ht="15" hidden="false" customHeight="false" outlineLevel="0" collapsed="false">
      <c r="A2100" s="38" t="str">
        <f aca="false">CONCATENATE(D2100,"-",E2100)</f>
        <v>IBITURUNA-MG</v>
      </c>
      <c r="B2100" s="38" t="n">
        <v>-21.15</v>
      </c>
      <c r="C2100" s="38" t="n">
        <v>-44.74</v>
      </c>
      <c r="D2100" s="38" t="s">
        <v>2105</v>
      </c>
      <c r="E2100" s="38" t="s">
        <v>77</v>
      </c>
    </row>
    <row r="2101" customFormat="false" ht="15" hidden="false" customHeight="false" outlineLevel="0" collapsed="false">
      <c r="A2101" s="38" t="str">
        <f aca="false">CONCATENATE(D2101,"-",E2101)</f>
        <v>IBIUNA-SP</v>
      </c>
      <c r="B2101" s="38" t="n">
        <v>-23.65</v>
      </c>
      <c r="C2101" s="38" t="n">
        <v>-47.22</v>
      </c>
      <c r="D2101" s="38" t="s">
        <v>2106</v>
      </c>
      <c r="E2101" s="38" t="s">
        <v>118</v>
      </c>
    </row>
    <row r="2102" customFormat="false" ht="15" hidden="false" customHeight="false" outlineLevel="0" collapsed="false">
      <c r="A2102" s="38" t="str">
        <f aca="false">CONCATENATE(D2102,"-",E2102)</f>
        <v>IBOTIRAMA-BA</v>
      </c>
      <c r="B2102" s="38" t="n">
        <v>-12.18</v>
      </c>
      <c r="C2102" s="38" t="n">
        <v>-43.22</v>
      </c>
      <c r="D2102" s="38" t="s">
        <v>2107</v>
      </c>
      <c r="E2102" s="38" t="s">
        <v>85</v>
      </c>
    </row>
    <row r="2103" customFormat="false" ht="15" hidden="false" customHeight="false" outlineLevel="0" collapsed="false">
      <c r="A2103" s="38" t="str">
        <f aca="false">CONCATENATE(D2103,"-",E2103)</f>
        <v>ICAPUI-CE</v>
      </c>
      <c r="B2103" s="38" t="n">
        <v>-4.71</v>
      </c>
      <c r="C2103" s="38" t="n">
        <v>-37.35</v>
      </c>
      <c r="D2103" s="38" t="s">
        <v>2108</v>
      </c>
      <c r="E2103" s="38" t="s">
        <v>83</v>
      </c>
    </row>
    <row r="2104" customFormat="false" ht="15" hidden="false" customHeight="false" outlineLevel="0" collapsed="false">
      <c r="A2104" s="38" t="str">
        <f aca="false">CONCATENATE(D2104,"-",E2104)</f>
        <v>ICARAI DE MINAS-MG</v>
      </c>
      <c r="B2104" s="39" t="n">
        <v>-16.21</v>
      </c>
      <c r="C2104" s="39" t="n">
        <v>-44.9</v>
      </c>
      <c r="D2104" s="39" t="s">
        <v>2109</v>
      </c>
      <c r="E2104" s="39" t="s">
        <v>77</v>
      </c>
    </row>
    <row r="2105" customFormat="false" ht="15" hidden="false" customHeight="false" outlineLevel="0" collapsed="false">
      <c r="A2105" s="38" t="str">
        <f aca="false">CONCATENATE(D2105,"-",E2105)</f>
        <v>ICARAIMA-PR</v>
      </c>
      <c r="B2105" s="39" t="n">
        <v>-23.39</v>
      </c>
      <c r="C2105" s="39" t="n">
        <v>-53.61</v>
      </c>
      <c r="D2105" s="39" t="s">
        <v>2110</v>
      </c>
      <c r="E2105" s="39" t="s">
        <v>88</v>
      </c>
    </row>
    <row r="2106" customFormat="false" ht="15" hidden="false" customHeight="false" outlineLevel="0" collapsed="false">
      <c r="A2106" s="38" t="str">
        <f aca="false">CONCATENATE(D2106,"-",E2106)</f>
        <v>ICARA-SC</v>
      </c>
      <c r="B2106" s="39" t="n">
        <v>-28.71</v>
      </c>
      <c r="C2106" s="39" t="n">
        <v>-49.3</v>
      </c>
      <c r="D2106" s="39" t="s">
        <v>2111</v>
      </c>
      <c r="E2106" s="39" t="s">
        <v>90</v>
      </c>
    </row>
    <row r="2107" customFormat="false" ht="15" hidden="false" customHeight="false" outlineLevel="0" collapsed="false">
      <c r="A2107" s="38" t="str">
        <f aca="false">CONCATENATE(D2107,"-",E2107)</f>
        <v>ICATU-MA</v>
      </c>
      <c r="B2107" s="38" t="n">
        <v>-2.77</v>
      </c>
      <c r="C2107" s="38" t="n">
        <v>-44.06</v>
      </c>
      <c r="D2107" s="38" t="s">
        <v>2112</v>
      </c>
      <c r="E2107" s="38" t="s">
        <v>100</v>
      </c>
    </row>
    <row r="2108" customFormat="false" ht="15" hidden="false" customHeight="false" outlineLevel="0" collapsed="false">
      <c r="A2108" s="38" t="str">
        <f aca="false">CONCATENATE(D2108,"-",E2108)</f>
        <v>ICEM-SP</v>
      </c>
      <c r="B2108" s="39" t="n">
        <v>-20.34</v>
      </c>
      <c r="C2108" s="39" t="n">
        <v>-49.19</v>
      </c>
      <c r="D2108" s="39" t="s">
        <v>2113</v>
      </c>
      <c r="E2108" s="39" t="s">
        <v>118</v>
      </c>
    </row>
    <row r="2109" customFormat="false" ht="15" hidden="false" customHeight="false" outlineLevel="0" collapsed="false">
      <c r="A2109" s="38" t="str">
        <f aca="false">CONCATENATE(D2109,"-",E2109)</f>
        <v>ICHU-BA</v>
      </c>
      <c r="B2109" s="39" t="n">
        <v>-11.74</v>
      </c>
      <c r="C2109" s="39" t="n">
        <v>-39.19</v>
      </c>
      <c r="D2109" s="39" t="s">
        <v>2114</v>
      </c>
      <c r="E2109" s="39" t="s">
        <v>85</v>
      </c>
    </row>
    <row r="2110" customFormat="false" ht="15" hidden="false" customHeight="false" outlineLevel="0" collapsed="false">
      <c r="A2110" s="38" t="str">
        <f aca="false">CONCATENATE(D2110,"-",E2110)</f>
        <v>ICO-CE</v>
      </c>
      <c r="B2110" s="39" t="n">
        <v>-6.4</v>
      </c>
      <c r="C2110" s="39" t="n">
        <v>-38.86</v>
      </c>
      <c r="D2110" s="39" t="s">
        <v>2115</v>
      </c>
      <c r="E2110" s="39" t="s">
        <v>83</v>
      </c>
    </row>
    <row r="2111" customFormat="false" ht="15" hidden="false" customHeight="false" outlineLevel="0" collapsed="false">
      <c r="A2111" s="38" t="str">
        <f aca="false">CONCATENATE(D2111,"-",E2111)</f>
        <v>ICONHA-ES</v>
      </c>
      <c r="B2111" s="38" t="n">
        <v>-20.79</v>
      </c>
      <c r="C2111" s="38" t="n">
        <v>-40.81</v>
      </c>
      <c r="D2111" s="38" t="s">
        <v>2116</v>
      </c>
      <c r="E2111" s="38" t="s">
        <v>126</v>
      </c>
    </row>
    <row r="2112" customFormat="false" ht="15" hidden="false" customHeight="false" outlineLevel="0" collapsed="false">
      <c r="A2112" s="38" t="str">
        <f aca="false">CONCATENATE(D2112,"-",E2112)</f>
        <v>IELMO MARINHO-RN</v>
      </c>
      <c r="B2112" s="38" t="n">
        <v>-5.82</v>
      </c>
      <c r="C2112" s="38" t="n">
        <v>-35.55</v>
      </c>
      <c r="D2112" s="38" t="s">
        <v>2117</v>
      </c>
      <c r="E2112" s="38" t="s">
        <v>106</v>
      </c>
    </row>
    <row r="2113" customFormat="false" ht="15" hidden="false" customHeight="false" outlineLevel="0" collapsed="false">
      <c r="A2113" s="38" t="str">
        <f aca="false">CONCATENATE(D2113,"-",E2113)</f>
        <v>IEPE-SP</v>
      </c>
      <c r="B2113" s="38" t="n">
        <v>-22.66</v>
      </c>
      <c r="C2113" s="38" t="n">
        <v>-51.07</v>
      </c>
      <c r="D2113" s="38" t="s">
        <v>2118</v>
      </c>
      <c r="E2113" s="38" t="s">
        <v>118</v>
      </c>
    </row>
    <row r="2114" customFormat="false" ht="15" hidden="false" customHeight="false" outlineLevel="0" collapsed="false">
      <c r="A2114" s="38" t="str">
        <f aca="false">CONCATENATE(D2114,"-",E2114)</f>
        <v>IGACI-AL</v>
      </c>
      <c r="B2114" s="39" t="n">
        <v>-9.53</v>
      </c>
      <c r="C2114" s="39" t="n">
        <v>-36.63</v>
      </c>
      <c r="D2114" s="39" t="s">
        <v>2119</v>
      </c>
      <c r="E2114" s="39" t="s">
        <v>137</v>
      </c>
    </row>
    <row r="2115" customFormat="false" ht="15" hidden="false" customHeight="false" outlineLevel="0" collapsed="false">
      <c r="A2115" s="38" t="str">
        <f aca="false">CONCATENATE(D2115,"-",E2115)</f>
        <v>IGAPORA-BA</v>
      </c>
      <c r="B2115" s="38" t="n">
        <v>-13.77</v>
      </c>
      <c r="C2115" s="38" t="n">
        <v>-42.71</v>
      </c>
      <c r="D2115" s="38" t="s">
        <v>2120</v>
      </c>
      <c r="E2115" s="38" t="s">
        <v>85</v>
      </c>
    </row>
    <row r="2116" customFormat="false" ht="15" hidden="false" customHeight="false" outlineLevel="0" collapsed="false">
      <c r="A2116" s="38" t="str">
        <f aca="false">CONCATENATE(D2116,"-",E2116)</f>
        <v>IGARACU DO TIETE-SP</v>
      </c>
      <c r="B2116" s="39" t="n">
        <v>-22.5</v>
      </c>
      <c r="C2116" s="39" t="n">
        <v>-48.55</v>
      </c>
      <c r="D2116" s="39" t="s">
        <v>2121</v>
      </c>
      <c r="E2116" s="39" t="s">
        <v>118</v>
      </c>
    </row>
    <row r="2117" customFormat="false" ht="15" hidden="false" customHeight="false" outlineLevel="0" collapsed="false">
      <c r="A2117" s="38" t="str">
        <f aca="false">CONCATENATE(D2117,"-",E2117)</f>
        <v>IGARACY-PB</v>
      </c>
      <c r="B2117" s="38" t="n">
        <v>-7.18</v>
      </c>
      <c r="C2117" s="38" t="n">
        <v>-38.14</v>
      </c>
      <c r="D2117" s="38" t="s">
        <v>2122</v>
      </c>
      <c r="E2117" s="38" t="s">
        <v>138</v>
      </c>
    </row>
    <row r="2118" customFormat="false" ht="15" hidden="false" customHeight="false" outlineLevel="0" collapsed="false">
      <c r="A2118" s="38" t="str">
        <f aca="false">CONCATENATE(D2118,"-",E2118)</f>
        <v>IGARAPAVA-SP</v>
      </c>
      <c r="B2118" s="38" t="n">
        <v>-20.03</v>
      </c>
      <c r="C2118" s="38" t="n">
        <v>-47.74</v>
      </c>
      <c r="D2118" s="38" t="s">
        <v>2123</v>
      </c>
      <c r="E2118" s="38" t="s">
        <v>118</v>
      </c>
    </row>
    <row r="2119" customFormat="false" ht="15" hidden="false" customHeight="false" outlineLevel="0" collapsed="false">
      <c r="A2119" s="38" t="str">
        <f aca="false">CONCATENATE(D2119,"-",E2119)</f>
        <v>IGARAPE DO MEIO-MA</v>
      </c>
      <c r="B2119" s="39" t="n">
        <v>-3.66</v>
      </c>
      <c r="C2119" s="39" t="n">
        <v>-45.22</v>
      </c>
      <c r="D2119" s="39" t="s">
        <v>2124</v>
      </c>
      <c r="E2119" s="39" t="s">
        <v>100</v>
      </c>
    </row>
    <row r="2120" customFormat="false" ht="15" hidden="false" customHeight="false" outlineLevel="0" collapsed="false">
      <c r="A2120" s="38" t="str">
        <f aca="false">CONCATENATE(D2120,"-",E2120)</f>
        <v>IGARAPE GRANDE-MA</v>
      </c>
      <c r="B2120" s="38" t="n">
        <v>-4.58</v>
      </c>
      <c r="C2120" s="38" t="n">
        <v>-44.85</v>
      </c>
      <c r="D2120" s="38" t="s">
        <v>2125</v>
      </c>
      <c r="E2120" s="38" t="s">
        <v>100</v>
      </c>
    </row>
    <row r="2121" customFormat="false" ht="15" hidden="false" customHeight="false" outlineLevel="0" collapsed="false">
      <c r="A2121" s="38" t="str">
        <f aca="false">CONCATENATE(D2121,"-",E2121)</f>
        <v>IGARAPE-ACU-PA</v>
      </c>
      <c r="B2121" s="39" t="n">
        <v>-1.12</v>
      </c>
      <c r="C2121" s="39" t="n">
        <v>-47.61</v>
      </c>
      <c r="D2121" s="39" t="s">
        <v>2126</v>
      </c>
      <c r="E2121" s="39" t="s">
        <v>81</v>
      </c>
    </row>
    <row r="2122" customFormat="false" ht="15" hidden="false" customHeight="false" outlineLevel="0" collapsed="false">
      <c r="A2122" s="38" t="str">
        <f aca="false">CONCATENATE(D2122,"-",E2122)</f>
        <v>IGARAPE-MG</v>
      </c>
      <c r="B2122" s="38" t="n">
        <v>-20.07</v>
      </c>
      <c r="C2122" s="38" t="n">
        <v>-44.3</v>
      </c>
      <c r="D2122" s="38" t="s">
        <v>2127</v>
      </c>
      <c r="E2122" s="38" t="s">
        <v>77</v>
      </c>
    </row>
    <row r="2123" customFormat="false" ht="15" hidden="false" customHeight="false" outlineLevel="0" collapsed="false">
      <c r="A2123" s="38" t="str">
        <f aca="false">CONCATENATE(D2123,"-",E2123)</f>
        <v>IGARAPE-MIRI-PA</v>
      </c>
      <c r="B2123" s="38" t="n">
        <v>-1.97</v>
      </c>
      <c r="C2123" s="38" t="n">
        <v>-48.96</v>
      </c>
      <c r="D2123" s="38" t="s">
        <v>2128</v>
      </c>
      <c r="E2123" s="38" t="s">
        <v>81</v>
      </c>
    </row>
    <row r="2124" customFormat="false" ht="15" hidden="false" customHeight="false" outlineLevel="0" collapsed="false">
      <c r="A2124" s="38" t="str">
        <f aca="false">CONCATENATE(D2124,"-",E2124)</f>
        <v>IGARASSU-PE</v>
      </c>
      <c r="B2124" s="39" t="n">
        <v>-7.83</v>
      </c>
      <c r="C2124" s="39" t="n">
        <v>-34.9</v>
      </c>
      <c r="D2124" s="39" t="s">
        <v>2129</v>
      </c>
      <c r="E2124" s="39" t="s">
        <v>95</v>
      </c>
    </row>
    <row r="2125" customFormat="false" ht="15" hidden="false" customHeight="false" outlineLevel="0" collapsed="false">
      <c r="A2125" s="38" t="str">
        <f aca="false">CONCATENATE(D2125,"-",E2125)</f>
        <v>IGARATA-SP</v>
      </c>
      <c r="B2125" s="39" t="n">
        <v>-23.2</v>
      </c>
      <c r="C2125" s="39" t="n">
        <v>-46.15</v>
      </c>
      <c r="D2125" s="39" t="s">
        <v>2130</v>
      </c>
      <c r="E2125" s="39" t="s">
        <v>118</v>
      </c>
    </row>
    <row r="2126" customFormat="false" ht="15" hidden="false" customHeight="false" outlineLevel="0" collapsed="false">
      <c r="A2126" s="38" t="str">
        <f aca="false">CONCATENATE(D2126,"-",E2126)</f>
        <v>IGARATINGA-MG</v>
      </c>
      <c r="B2126" s="39" t="n">
        <v>-19.95</v>
      </c>
      <c r="C2126" s="39" t="n">
        <v>-44.7</v>
      </c>
      <c r="D2126" s="39" t="s">
        <v>2131</v>
      </c>
      <c r="E2126" s="39" t="s">
        <v>77</v>
      </c>
    </row>
    <row r="2127" customFormat="false" ht="15" hidden="false" customHeight="false" outlineLevel="0" collapsed="false">
      <c r="A2127" s="38" t="str">
        <f aca="false">CONCATENATE(D2127,"-",E2127)</f>
        <v>IGRAPIUNA-BA</v>
      </c>
      <c r="B2127" s="39" t="n">
        <v>-13.82</v>
      </c>
      <c r="C2127" s="39" t="n">
        <v>-39.14</v>
      </c>
      <c r="D2127" s="39" t="s">
        <v>2132</v>
      </c>
      <c r="E2127" s="39" t="s">
        <v>85</v>
      </c>
    </row>
    <row r="2128" customFormat="false" ht="15" hidden="false" customHeight="false" outlineLevel="0" collapsed="false">
      <c r="A2128" s="38" t="str">
        <f aca="false">CONCATENATE(D2128,"-",E2128)</f>
        <v>IGREJA NOVA-AL</v>
      </c>
      <c r="B2128" s="38" t="n">
        <v>-10.12</v>
      </c>
      <c r="C2128" s="38" t="n">
        <v>-36.66</v>
      </c>
      <c r="D2128" s="38" t="s">
        <v>2133</v>
      </c>
      <c r="E2128" s="38" t="s">
        <v>137</v>
      </c>
    </row>
    <row r="2129" customFormat="false" ht="15" hidden="false" customHeight="false" outlineLevel="0" collapsed="false">
      <c r="A2129" s="38" t="str">
        <f aca="false">CONCATENATE(D2129,"-",E2129)</f>
        <v>IGREJINHA-RS</v>
      </c>
      <c r="B2129" s="39" t="n">
        <v>-29.57</v>
      </c>
      <c r="C2129" s="39" t="n">
        <v>-50.79</v>
      </c>
      <c r="D2129" s="39" t="s">
        <v>2134</v>
      </c>
      <c r="E2129" s="39" t="s">
        <v>151</v>
      </c>
    </row>
    <row r="2130" customFormat="false" ht="15" hidden="false" customHeight="false" outlineLevel="0" collapsed="false">
      <c r="A2130" s="38" t="str">
        <f aca="false">CONCATENATE(D2130,"-",E2130)</f>
        <v>IGUABA GRANDE-RJ</v>
      </c>
      <c r="B2130" s="39" t="n">
        <v>-22.83</v>
      </c>
      <c r="C2130" s="39" t="n">
        <v>-42.22</v>
      </c>
      <c r="D2130" s="39" t="s">
        <v>2135</v>
      </c>
      <c r="E2130" s="39" t="s">
        <v>330</v>
      </c>
    </row>
    <row r="2131" customFormat="false" ht="15" hidden="false" customHeight="false" outlineLevel="0" collapsed="false">
      <c r="A2131" s="38" t="str">
        <f aca="false">CONCATENATE(D2131,"-",E2131)</f>
        <v>IGUAI-BA</v>
      </c>
      <c r="B2131" s="38" t="n">
        <v>-14.75</v>
      </c>
      <c r="C2131" s="38" t="n">
        <v>-40.08</v>
      </c>
      <c r="D2131" s="38" t="s">
        <v>2136</v>
      </c>
      <c r="E2131" s="38" t="s">
        <v>85</v>
      </c>
    </row>
    <row r="2132" customFormat="false" ht="15" hidden="false" customHeight="false" outlineLevel="0" collapsed="false">
      <c r="A2132" s="38" t="str">
        <f aca="false">CONCATENATE(D2132,"-",E2132)</f>
        <v>IGUAPE-SP</v>
      </c>
      <c r="B2132" s="38" t="n">
        <v>-24.7</v>
      </c>
      <c r="C2132" s="38" t="n">
        <v>-47.55</v>
      </c>
      <c r="D2132" s="38" t="s">
        <v>2137</v>
      </c>
      <c r="E2132" s="38" t="s">
        <v>118</v>
      </c>
    </row>
    <row r="2133" customFormat="false" ht="15" hidden="false" customHeight="false" outlineLevel="0" collapsed="false">
      <c r="A2133" s="38" t="str">
        <f aca="false">CONCATENATE(D2133,"-",E2133)</f>
        <v>IGUARACI-PE</v>
      </c>
      <c r="B2133" s="38" t="n">
        <v>-7.83</v>
      </c>
      <c r="C2133" s="38" t="n">
        <v>-37.51</v>
      </c>
      <c r="D2133" s="38" t="s">
        <v>2138</v>
      </c>
      <c r="E2133" s="38" t="s">
        <v>95</v>
      </c>
    </row>
    <row r="2134" customFormat="false" ht="15" hidden="false" customHeight="false" outlineLevel="0" collapsed="false">
      <c r="A2134" s="38" t="str">
        <f aca="false">CONCATENATE(D2134,"-",E2134)</f>
        <v>IGUARACU-PR</v>
      </c>
      <c r="B2134" s="38" t="n">
        <v>-23.19</v>
      </c>
      <c r="C2134" s="38" t="n">
        <v>-51.82</v>
      </c>
      <c r="D2134" s="38" t="s">
        <v>2139</v>
      </c>
      <c r="E2134" s="38" t="s">
        <v>88</v>
      </c>
    </row>
    <row r="2135" customFormat="false" ht="15" hidden="false" customHeight="false" outlineLevel="0" collapsed="false">
      <c r="A2135" s="38" t="str">
        <f aca="false">CONCATENATE(D2135,"-",E2135)</f>
        <v>IGUATAMA-MG</v>
      </c>
      <c r="B2135" s="38" t="n">
        <v>-20.17</v>
      </c>
      <c r="C2135" s="38" t="n">
        <v>-45.71</v>
      </c>
      <c r="D2135" s="38" t="s">
        <v>2140</v>
      </c>
      <c r="E2135" s="38" t="s">
        <v>77</v>
      </c>
    </row>
    <row r="2136" customFormat="false" ht="15" hidden="false" customHeight="false" outlineLevel="0" collapsed="false">
      <c r="A2136" s="38" t="str">
        <f aca="false">CONCATENATE(D2136,"-",E2136)</f>
        <v>IGUATEMI-MS</v>
      </c>
      <c r="B2136" s="38" t="n">
        <v>-23.68</v>
      </c>
      <c r="C2136" s="38" t="n">
        <v>-54.56</v>
      </c>
      <c r="D2136" s="38" t="s">
        <v>2141</v>
      </c>
      <c r="E2136" s="38" t="s">
        <v>140</v>
      </c>
    </row>
    <row r="2137" customFormat="false" ht="15" hidden="false" customHeight="false" outlineLevel="0" collapsed="false">
      <c r="A2137" s="38" t="str">
        <f aca="false">CONCATENATE(D2137,"-",E2137)</f>
        <v>IGUATU-CE</v>
      </c>
      <c r="B2137" s="38" t="n">
        <v>-6.35</v>
      </c>
      <c r="C2137" s="38" t="n">
        <v>-39.29</v>
      </c>
      <c r="D2137" s="38" t="s">
        <v>2142</v>
      </c>
      <c r="E2137" s="38" t="s">
        <v>83</v>
      </c>
    </row>
    <row r="2138" customFormat="false" ht="15" hidden="false" customHeight="false" outlineLevel="0" collapsed="false">
      <c r="A2138" s="38" t="str">
        <f aca="false">CONCATENATE(D2138,"-",E2138)</f>
        <v>IGUATU-PR</v>
      </c>
      <c r="B2138" s="39" t="n">
        <v>-24.64</v>
      </c>
      <c r="C2138" s="39" t="n">
        <v>-53.13</v>
      </c>
      <c r="D2138" s="39" t="s">
        <v>2142</v>
      </c>
      <c r="E2138" s="39" t="s">
        <v>88</v>
      </c>
    </row>
    <row r="2139" customFormat="false" ht="15" hidden="false" customHeight="false" outlineLevel="0" collapsed="false">
      <c r="A2139" s="38" t="str">
        <f aca="false">CONCATENATE(D2139,"-",E2139)</f>
        <v>IJACI-MG</v>
      </c>
      <c r="B2139" s="39" t="n">
        <v>-21.17</v>
      </c>
      <c r="C2139" s="39" t="n">
        <v>-44.92</v>
      </c>
      <c r="D2139" s="39" t="s">
        <v>2143</v>
      </c>
      <c r="E2139" s="39" t="s">
        <v>77</v>
      </c>
    </row>
    <row r="2140" customFormat="false" ht="15" hidden="false" customHeight="false" outlineLevel="0" collapsed="false">
      <c r="A2140" s="38" t="str">
        <f aca="false">CONCATENATE(D2140,"-",E2140)</f>
        <v>IJUI-RS</v>
      </c>
      <c r="B2140" s="38" t="n">
        <v>-28.38</v>
      </c>
      <c r="C2140" s="38" t="n">
        <v>-53.91</v>
      </c>
      <c r="D2140" s="38" t="s">
        <v>2144</v>
      </c>
      <c r="E2140" s="38" t="s">
        <v>151</v>
      </c>
    </row>
    <row r="2141" customFormat="false" ht="15" hidden="false" customHeight="false" outlineLevel="0" collapsed="false">
      <c r="A2141" s="38" t="str">
        <f aca="false">CONCATENATE(D2141,"-",E2141)</f>
        <v>ILHA COMPRIDA-SP</v>
      </c>
      <c r="B2141" s="39" t="n">
        <v>-24.74</v>
      </c>
      <c r="C2141" s="39" t="n">
        <v>-47.54</v>
      </c>
      <c r="D2141" s="39" t="s">
        <v>2145</v>
      </c>
      <c r="E2141" s="39" t="s">
        <v>118</v>
      </c>
    </row>
    <row r="2142" customFormat="false" ht="15" hidden="false" customHeight="false" outlineLevel="0" collapsed="false">
      <c r="A2142" s="38" t="str">
        <f aca="false">CONCATENATE(D2142,"-",E2142)</f>
        <v>ILHA DAS FLORES-SE</v>
      </c>
      <c r="B2142" s="38" t="n">
        <v>-10.43</v>
      </c>
      <c r="C2142" s="38" t="n">
        <v>-36.54</v>
      </c>
      <c r="D2142" s="38" t="s">
        <v>2146</v>
      </c>
      <c r="E2142" s="38" t="s">
        <v>294</v>
      </c>
    </row>
    <row r="2143" customFormat="false" ht="15" hidden="false" customHeight="false" outlineLevel="0" collapsed="false">
      <c r="A2143" s="38" t="str">
        <f aca="false">CONCATENATE(D2143,"-",E2143)</f>
        <v>ILHA GRANDE-PI</v>
      </c>
      <c r="B2143" s="38" t="n">
        <v>-2.85</v>
      </c>
      <c r="C2143" s="38" t="n">
        <v>-41.82</v>
      </c>
      <c r="D2143" s="38" t="s">
        <v>2147</v>
      </c>
      <c r="E2143" s="38" t="s">
        <v>108</v>
      </c>
    </row>
    <row r="2144" customFormat="false" ht="15" hidden="false" customHeight="false" outlineLevel="0" collapsed="false">
      <c r="A2144" s="38" t="str">
        <f aca="false">CONCATENATE(D2144,"-",E2144)</f>
        <v>ILHA SOLTEIRA-SP</v>
      </c>
      <c r="B2144" s="38" t="n">
        <v>-20.43</v>
      </c>
      <c r="C2144" s="38" t="n">
        <v>-51.34</v>
      </c>
      <c r="D2144" s="38" t="s">
        <v>2148</v>
      </c>
      <c r="E2144" s="38" t="s">
        <v>118</v>
      </c>
    </row>
    <row r="2145" customFormat="false" ht="15" hidden="false" customHeight="false" outlineLevel="0" collapsed="false">
      <c r="A2145" s="38" t="str">
        <f aca="false">CONCATENATE(D2145,"-",E2145)</f>
        <v>ILHABELA-SP</v>
      </c>
      <c r="B2145" s="39" t="n">
        <v>-23.77</v>
      </c>
      <c r="C2145" s="39" t="n">
        <v>-45.35</v>
      </c>
      <c r="D2145" s="39" t="s">
        <v>2149</v>
      </c>
      <c r="E2145" s="39" t="s">
        <v>118</v>
      </c>
    </row>
    <row r="2146" customFormat="false" ht="15" hidden="false" customHeight="false" outlineLevel="0" collapsed="false">
      <c r="A2146" s="38" t="str">
        <f aca="false">CONCATENATE(D2146,"-",E2146)</f>
        <v>ILHEUS-BA</v>
      </c>
      <c r="B2146" s="39" t="n">
        <v>-14.78</v>
      </c>
      <c r="C2146" s="39" t="n">
        <v>-39.04</v>
      </c>
      <c r="D2146" s="39" t="s">
        <v>2150</v>
      </c>
      <c r="E2146" s="39" t="s">
        <v>85</v>
      </c>
    </row>
    <row r="2147" customFormat="false" ht="15" hidden="false" customHeight="false" outlineLevel="0" collapsed="false">
      <c r="A2147" s="38" t="str">
        <f aca="false">CONCATENATE(D2147,"-",E2147)</f>
        <v>ILHOTA-SC</v>
      </c>
      <c r="B2147" s="38" t="n">
        <v>-26.9</v>
      </c>
      <c r="C2147" s="38" t="n">
        <v>-48.82</v>
      </c>
      <c r="D2147" s="38" t="s">
        <v>2151</v>
      </c>
      <c r="E2147" s="38" t="s">
        <v>90</v>
      </c>
    </row>
    <row r="2148" customFormat="false" ht="15" hidden="false" customHeight="false" outlineLevel="0" collapsed="false">
      <c r="A2148" s="38" t="str">
        <f aca="false">CONCATENATE(D2148,"-",E2148)</f>
        <v>ILICINEA-MG</v>
      </c>
      <c r="B2148" s="38" t="n">
        <v>-20.93</v>
      </c>
      <c r="C2148" s="38" t="n">
        <v>-45.83</v>
      </c>
      <c r="D2148" s="38" t="s">
        <v>2152</v>
      </c>
      <c r="E2148" s="38" t="s">
        <v>77</v>
      </c>
    </row>
    <row r="2149" customFormat="false" ht="15" hidden="false" customHeight="false" outlineLevel="0" collapsed="false">
      <c r="A2149" s="38" t="str">
        <f aca="false">CONCATENATE(D2149,"-",E2149)</f>
        <v>ILOPOLIS-RS</v>
      </c>
      <c r="B2149" s="39" t="n">
        <v>-28.92</v>
      </c>
      <c r="C2149" s="39" t="n">
        <v>-52.12</v>
      </c>
      <c r="D2149" s="39" t="s">
        <v>2153</v>
      </c>
      <c r="E2149" s="39" t="s">
        <v>151</v>
      </c>
    </row>
    <row r="2150" customFormat="false" ht="15" hidden="false" customHeight="false" outlineLevel="0" collapsed="false">
      <c r="A2150" s="38" t="str">
        <f aca="false">CONCATENATE(D2150,"-",E2150)</f>
        <v>IMACULADA-PB</v>
      </c>
      <c r="B2150" s="39" t="n">
        <v>-7.39</v>
      </c>
      <c r="C2150" s="39" t="n">
        <v>-37.5</v>
      </c>
      <c r="D2150" s="39" t="s">
        <v>2154</v>
      </c>
      <c r="E2150" s="39" t="s">
        <v>138</v>
      </c>
    </row>
    <row r="2151" customFormat="false" ht="15" hidden="false" customHeight="false" outlineLevel="0" collapsed="false">
      <c r="A2151" s="38" t="str">
        <f aca="false">CONCATENATE(D2151,"-",E2151)</f>
        <v>IMARUI-SC</v>
      </c>
      <c r="B2151" s="39" t="n">
        <v>-28.34</v>
      </c>
      <c r="C2151" s="39" t="n">
        <v>-48.82</v>
      </c>
      <c r="D2151" s="39" t="s">
        <v>2155</v>
      </c>
      <c r="E2151" s="39" t="s">
        <v>90</v>
      </c>
    </row>
    <row r="2152" customFormat="false" ht="15" hidden="false" customHeight="false" outlineLevel="0" collapsed="false">
      <c r="A2152" s="38" t="str">
        <f aca="false">CONCATENATE(D2152,"-",E2152)</f>
        <v>IMBAU-PR</v>
      </c>
      <c r="B2152" s="38" t="n">
        <v>-24.44</v>
      </c>
      <c r="C2152" s="38" t="n">
        <v>-50.76</v>
      </c>
      <c r="D2152" s="38" t="s">
        <v>2156</v>
      </c>
      <c r="E2152" s="38" t="s">
        <v>88</v>
      </c>
    </row>
    <row r="2153" customFormat="false" ht="15" hidden="false" customHeight="false" outlineLevel="0" collapsed="false">
      <c r="A2153" s="38" t="str">
        <f aca="false">CONCATENATE(D2153,"-",E2153)</f>
        <v>IMBE DE MINAS-MG</v>
      </c>
      <c r="B2153" s="39" t="n">
        <v>-19.59</v>
      </c>
      <c r="C2153" s="39" t="n">
        <v>-41.97</v>
      </c>
      <c r="D2153" s="39" t="s">
        <v>2157</v>
      </c>
      <c r="E2153" s="39" t="s">
        <v>77</v>
      </c>
    </row>
    <row r="2154" customFormat="false" ht="15" hidden="false" customHeight="false" outlineLevel="0" collapsed="false">
      <c r="A2154" s="38" t="str">
        <f aca="false">CONCATENATE(D2154,"-",E2154)</f>
        <v>IMBE-RS</v>
      </c>
      <c r="B2154" s="38" t="n">
        <v>-29.97</v>
      </c>
      <c r="C2154" s="38" t="n">
        <v>-50.12</v>
      </c>
      <c r="D2154" s="38" t="s">
        <v>2158</v>
      </c>
      <c r="E2154" s="38" t="s">
        <v>151</v>
      </c>
    </row>
    <row r="2155" customFormat="false" ht="15" hidden="false" customHeight="false" outlineLevel="0" collapsed="false">
      <c r="A2155" s="38" t="str">
        <f aca="false">CONCATENATE(D2155,"-",E2155)</f>
        <v>IMBITUBA-SC</v>
      </c>
      <c r="B2155" s="38" t="n">
        <v>-28.24</v>
      </c>
      <c r="C2155" s="38" t="n">
        <v>-48.67</v>
      </c>
      <c r="D2155" s="38" t="s">
        <v>2159</v>
      </c>
      <c r="E2155" s="38" t="s">
        <v>90</v>
      </c>
    </row>
    <row r="2156" customFormat="false" ht="15" hidden="false" customHeight="false" outlineLevel="0" collapsed="false">
      <c r="A2156" s="38" t="str">
        <f aca="false">CONCATENATE(D2156,"-",E2156)</f>
        <v>IMBITUVA-PR</v>
      </c>
      <c r="B2156" s="39" t="n">
        <v>-25.23</v>
      </c>
      <c r="C2156" s="39" t="n">
        <v>-50.6</v>
      </c>
      <c r="D2156" s="39" t="s">
        <v>2160</v>
      </c>
      <c r="E2156" s="39" t="s">
        <v>88</v>
      </c>
    </row>
    <row r="2157" customFormat="false" ht="15" hidden="false" customHeight="false" outlineLevel="0" collapsed="false">
      <c r="A2157" s="38" t="str">
        <f aca="false">CONCATENATE(D2157,"-",E2157)</f>
        <v>IMBUIA-SC</v>
      </c>
      <c r="B2157" s="39" t="n">
        <v>-27.49</v>
      </c>
      <c r="C2157" s="39" t="n">
        <v>-49.42</v>
      </c>
      <c r="D2157" s="39" t="s">
        <v>2161</v>
      </c>
      <c r="E2157" s="39" t="s">
        <v>90</v>
      </c>
    </row>
    <row r="2158" customFormat="false" ht="15" hidden="false" customHeight="false" outlineLevel="0" collapsed="false">
      <c r="A2158" s="38" t="str">
        <f aca="false">CONCATENATE(D2158,"-",E2158)</f>
        <v>IMIGRANTE-RS</v>
      </c>
      <c r="B2158" s="39" t="n">
        <v>-29.35</v>
      </c>
      <c r="C2158" s="39" t="n">
        <v>-51.77</v>
      </c>
      <c r="D2158" s="39" t="s">
        <v>2162</v>
      </c>
      <c r="E2158" s="39" t="s">
        <v>151</v>
      </c>
    </row>
    <row r="2159" customFormat="false" ht="15" hidden="false" customHeight="false" outlineLevel="0" collapsed="false">
      <c r="A2159" s="38" t="str">
        <f aca="false">CONCATENATE(D2159,"-",E2159)</f>
        <v>IMPERATRIZ-MA</v>
      </c>
      <c r="B2159" s="39" t="n">
        <v>-5.52</v>
      </c>
      <c r="C2159" s="39" t="n">
        <v>-47.47</v>
      </c>
      <c r="D2159" s="39" t="s">
        <v>2163</v>
      </c>
      <c r="E2159" s="39" t="s">
        <v>100</v>
      </c>
    </row>
    <row r="2160" customFormat="false" ht="15" hidden="false" customHeight="false" outlineLevel="0" collapsed="false">
      <c r="A2160" s="38" t="str">
        <f aca="false">CONCATENATE(D2160,"-",E2160)</f>
        <v>INACIO MARTINS-PR</v>
      </c>
      <c r="B2160" s="38" t="n">
        <v>-25.57</v>
      </c>
      <c r="C2160" s="38" t="n">
        <v>-51.07</v>
      </c>
      <c r="D2160" s="38" t="s">
        <v>2164</v>
      </c>
      <c r="E2160" s="38" t="s">
        <v>88</v>
      </c>
    </row>
    <row r="2161" customFormat="false" ht="15" hidden="false" customHeight="false" outlineLevel="0" collapsed="false">
      <c r="A2161" s="38" t="str">
        <f aca="false">CONCATENATE(D2161,"-",E2161)</f>
        <v>INACIOLANDIA-GO</v>
      </c>
      <c r="B2161" s="39" t="n">
        <v>-18.48</v>
      </c>
      <c r="C2161" s="39" t="n">
        <v>-49.98</v>
      </c>
      <c r="D2161" s="39" t="s">
        <v>2165</v>
      </c>
      <c r="E2161" s="39" t="s">
        <v>75</v>
      </c>
    </row>
    <row r="2162" customFormat="false" ht="15" hidden="false" customHeight="false" outlineLevel="0" collapsed="false">
      <c r="A2162" s="38" t="str">
        <f aca="false">CONCATENATE(D2162,"-",E2162)</f>
        <v>INAJA-PE</v>
      </c>
      <c r="B2162" s="39" t="n">
        <v>-8.9</v>
      </c>
      <c r="C2162" s="39" t="n">
        <v>-37.82</v>
      </c>
      <c r="D2162" s="39" t="s">
        <v>2166</v>
      </c>
      <c r="E2162" s="39" t="s">
        <v>95</v>
      </c>
    </row>
    <row r="2163" customFormat="false" ht="15" hidden="false" customHeight="false" outlineLevel="0" collapsed="false">
      <c r="A2163" s="38" t="str">
        <f aca="false">CONCATENATE(D2163,"-",E2163)</f>
        <v>INAJA-PR</v>
      </c>
      <c r="B2163" s="39" t="n">
        <v>-22.74</v>
      </c>
      <c r="C2163" s="39" t="n">
        <v>-52.19</v>
      </c>
      <c r="D2163" s="39" t="s">
        <v>2166</v>
      </c>
      <c r="E2163" s="39" t="s">
        <v>88</v>
      </c>
    </row>
    <row r="2164" customFormat="false" ht="15" hidden="false" customHeight="false" outlineLevel="0" collapsed="false">
      <c r="A2164" s="38" t="str">
        <f aca="false">CONCATENATE(D2164,"-",E2164)</f>
        <v>INCONFIDENTES-MG</v>
      </c>
      <c r="B2164" s="38" t="n">
        <v>-22.31</v>
      </c>
      <c r="C2164" s="38" t="n">
        <v>-46.32</v>
      </c>
      <c r="D2164" s="38" t="s">
        <v>2167</v>
      </c>
      <c r="E2164" s="38" t="s">
        <v>77</v>
      </c>
    </row>
    <row r="2165" customFormat="false" ht="15" hidden="false" customHeight="false" outlineLevel="0" collapsed="false">
      <c r="A2165" s="38" t="str">
        <f aca="false">CONCATENATE(D2165,"-",E2165)</f>
        <v>INDAIABIRA-MG</v>
      </c>
      <c r="B2165" s="39" t="n">
        <v>-15.49</v>
      </c>
      <c r="C2165" s="39" t="n">
        <v>-42.19</v>
      </c>
      <c r="D2165" s="39" t="s">
        <v>2168</v>
      </c>
      <c r="E2165" s="39" t="s">
        <v>77</v>
      </c>
    </row>
    <row r="2166" customFormat="false" ht="15" hidden="false" customHeight="false" outlineLevel="0" collapsed="false">
      <c r="A2166" s="38" t="str">
        <f aca="false">CONCATENATE(D2166,"-",E2166)</f>
        <v>INDAIAL-SC</v>
      </c>
      <c r="B2166" s="38" t="n">
        <v>-26.89</v>
      </c>
      <c r="C2166" s="38" t="n">
        <v>-49.23</v>
      </c>
      <c r="D2166" s="38" t="s">
        <v>2169</v>
      </c>
      <c r="E2166" s="38" t="s">
        <v>90</v>
      </c>
    </row>
    <row r="2167" customFormat="false" ht="15" hidden="false" customHeight="false" outlineLevel="0" collapsed="false">
      <c r="A2167" s="38" t="str">
        <f aca="false">CONCATENATE(D2167,"-",E2167)</f>
        <v>INDAIATUBA-SP</v>
      </c>
      <c r="B2167" s="38" t="n">
        <v>-23.09</v>
      </c>
      <c r="C2167" s="38" t="n">
        <v>-47.21</v>
      </c>
      <c r="D2167" s="38" t="s">
        <v>2170</v>
      </c>
      <c r="E2167" s="38" t="s">
        <v>118</v>
      </c>
    </row>
    <row r="2168" customFormat="false" ht="15" hidden="false" customHeight="false" outlineLevel="0" collapsed="false">
      <c r="A2168" s="38" t="str">
        <f aca="false">CONCATENATE(D2168,"-",E2168)</f>
        <v>INDEPENDENCIA-CE</v>
      </c>
      <c r="B2168" s="39" t="n">
        <v>-5.39</v>
      </c>
      <c r="C2168" s="39" t="n">
        <v>-40.3</v>
      </c>
      <c r="D2168" s="39" t="s">
        <v>2171</v>
      </c>
      <c r="E2168" s="39" t="s">
        <v>83</v>
      </c>
    </row>
    <row r="2169" customFormat="false" ht="15" hidden="false" customHeight="false" outlineLevel="0" collapsed="false">
      <c r="A2169" s="38" t="str">
        <f aca="false">CONCATENATE(D2169,"-",E2169)</f>
        <v>INDEPENDENCIA-RS</v>
      </c>
      <c r="B2169" s="38" t="n">
        <v>-27.83</v>
      </c>
      <c r="C2169" s="38" t="n">
        <v>-54.18</v>
      </c>
      <c r="D2169" s="38" t="s">
        <v>2171</v>
      </c>
      <c r="E2169" s="38" t="s">
        <v>151</v>
      </c>
    </row>
    <row r="2170" customFormat="false" ht="15" hidden="false" customHeight="false" outlineLevel="0" collapsed="false">
      <c r="A2170" s="38" t="str">
        <f aca="false">CONCATENATE(D2170,"-",E2170)</f>
        <v>INDIANA-SP</v>
      </c>
      <c r="B2170" s="39" t="n">
        <v>-22.17</v>
      </c>
      <c r="C2170" s="39" t="n">
        <v>-51.25</v>
      </c>
      <c r="D2170" s="39" t="s">
        <v>2172</v>
      </c>
      <c r="E2170" s="39" t="s">
        <v>118</v>
      </c>
    </row>
    <row r="2171" customFormat="false" ht="15" hidden="false" customHeight="false" outlineLevel="0" collapsed="false">
      <c r="A2171" s="38" t="str">
        <f aca="false">CONCATENATE(D2171,"-",E2171)</f>
        <v>INDIANOPOLIS-MG</v>
      </c>
      <c r="B2171" s="38" t="n">
        <v>-19.03</v>
      </c>
      <c r="C2171" s="38" t="n">
        <v>-47.91</v>
      </c>
      <c r="D2171" s="38" t="s">
        <v>2173</v>
      </c>
      <c r="E2171" s="38" t="s">
        <v>77</v>
      </c>
    </row>
    <row r="2172" customFormat="false" ht="15" hidden="false" customHeight="false" outlineLevel="0" collapsed="false">
      <c r="A2172" s="38" t="str">
        <f aca="false">CONCATENATE(D2172,"-",E2172)</f>
        <v>INDIANOPOLIS-PR</v>
      </c>
      <c r="B2172" s="38" t="n">
        <v>-23.47</v>
      </c>
      <c r="C2172" s="38" t="n">
        <v>-52.69</v>
      </c>
      <c r="D2172" s="38" t="s">
        <v>2173</v>
      </c>
      <c r="E2172" s="38" t="s">
        <v>88</v>
      </c>
    </row>
    <row r="2173" customFormat="false" ht="15" hidden="false" customHeight="false" outlineLevel="0" collapsed="false">
      <c r="A2173" s="38" t="str">
        <f aca="false">CONCATENATE(D2173,"-",E2173)</f>
        <v>INDIAPORA-SP</v>
      </c>
      <c r="B2173" s="38" t="n">
        <v>-19.98</v>
      </c>
      <c r="C2173" s="38" t="n">
        <v>-50.29</v>
      </c>
      <c r="D2173" s="38" t="s">
        <v>2174</v>
      </c>
      <c r="E2173" s="38" t="s">
        <v>118</v>
      </c>
    </row>
    <row r="2174" customFormat="false" ht="15" hidden="false" customHeight="false" outlineLevel="0" collapsed="false">
      <c r="A2174" s="38" t="str">
        <f aca="false">CONCATENATE(D2174,"-",E2174)</f>
        <v>INDIARA-GO</v>
      </c>
      <c r="B2174" s="38" t="n">
        <v>-17.14</v>
      </c>
      <c r="C2174" s="38" t="n">
        <v>-49.98</v>
      </c>
      <c r="D2174" s="38" t="s">
        <v>2175</v>
      </c>
      <c r="E2174" s="38" t="s">
        <v>75</v>
      </c>
    </row>
    <row r="2175" customFormat="false" ht="15" hidden="false" customHeight="false" outlineLevel="0" collapsed="false">
      <c r="A2175" s="38" t="str">
        <f aca="false">CONCATENATE(D2175,"-",E2175)</f>
        <v>INDIAROBA-SE</v>
      </c>
      <c r="B2175" s="39" t="n">
        <v>-11.51</v>
      </c>
      <c r="C2175" s="39" t="n">
        <v>-37.51</v>
      </c>
      <c r="D2175" s="39" t="s">
        <v>2176</v>
      </c>
      <c r="E2175" s="39" t="s">
        <v>294</v>
      </c>
    </row>
    <row r="2176" customFormat="false" ht="15" hidden="false" customHeight="false" outlineLevel="0" collapsed="false">
      <c r="A2176" s="38" t="str">
        <f aca="false">CONCATENATE(D2176,"-",E2176)</f>
        <v>INDIAVAI-MT</v>
      </c>
      <c r="B2176" s="38" t="n">
        <v>-15.49</v>
      </c>
      <c r="C2176" s="38" t="n">
        <v>-58.57</v>
      </c>
      <c r="D2176" s="38" t="s">
        <v>2177</v>
      </c>
      <c r="E2176" s="38" t="s">
        <v>111</v>
      </c>
    </row>
    <row r="2177" customFormat="false" ht="15" hidden="false" customHeight="false" outlineLevel="0" collapsed="false">
      <c r="A2177" s="38" t="str">
        <f aca="false">CONCATENATE(D2177,"-",E2177)</f>
        <v>INGAI-MG</v>
      </c>
      <c r="B2177" s="39" t="n">
        <v>-21.4</v>
      </c>
      <c r="C2177" s="39" t="n">
        <v>-44.91</v>
      </c>
      <c r="D2177" s="39" t="s">
        <v>2178</v>
      </c>
      <c r="E2177" s="39" t="s">
        <v>77</v>
      </c>
    </row>
    <row r="2178" customFormat="false" ht="15" hidden="false" customHeight="false" outlineLevel="0" collapsed="false">
      <c r="A2178" s="38" t="str">
        <f aca="false">CONCATENATE(D2178,"-",E2178)</f>
        <v>INGA-PB</v>
      </c>
      <c r="B2178" s="38" t="n">
        <v>-7.26</v>
      </c>
      <c r="C2178" s="38" t="n">
        <v>-35.61</v>
      </c>
      <c r="D2178" s="38" t="s">
        <v>2179</v>
      </c>
      <c r="E2178" s="38" t="s">
        <v>138</v>
      </c>
    </row>
    <row r="2179" customFormat="false" ht="15" hidden="false" customHeight="false" outlineLevel="0" collapsed="false">
      <c r="A2179" s="38" t="str">
        <f aca="false">CONCATENATE(D2179,"-",E2179)</f>
        <v>INGAZEIRA-PE</v>
      </c>
      <c r="B2179" s="38" t="n">
        <v>-7.67</v>
      </c>
      <c r="C2179" s="38" t="n">
        <v>-37.46</v>
      </c>
      <c r="D2179" s="38" t="s">
        <v>2180</v>
      </c>
      <c r="E2179" s="38" t="s">
        <v>95</v>
      </c>
    </row>
    <row r="2180" customFormat="false" ht="15" hidden="false" customHeight="false" outlineLevel="0" collapsed="false">
      <c r="A2180" s="38" t="str">
        <f aca="false">CONCATENATE(D2180,"-",E2180)</f>
        <v>INHACORA-RS</v>
      </c>
      <c r="B2180" s="39" t="n">
        <v>-27.88</v>
      </c>
      <c r="C2180" s="39" t="n">
        <v>-54.01</v>
      </c>
      <c r="D2180" s="39" t="s">
        <v>2181</v>
      </c>
      <c r="E2180" s="39" t="s">
        <v>151</v>
      </c>
    </row>
    <row r="2181" customFormat="false" ht="15" hidden="false" customHeight="false" outlineLevel="0" collapsed="false">
      <c r="A2181" s="38" t="str">
        <f aca="false">CONCATENATE(D2181,"-",E2181)</f>
        <v>INHAMBUPE-BA</v>
      </c>
      <c r="B2181" s="38" t="n">
        <v>-11.78</v>
      </c>
      <c r="C2181" s="38" t="n">
        <v>-38.35</v>
      </c>
      <c r="D2181" s="38" t="s">
        <v>2182</v>
      </c>
      <c r="E2181" s="38" t="s">
        <v>85</v>
      </c>
    </row>
    <row r="2182" customFormat="false" ht="15" hidden="false" customHeight="false" outlineLevel="0" collapsed="false">
      <c r="A2182" s="38" t="str">
        <f aca="false">CONCATENATE(D2182,"-",E2182)</f>
        <v>INHANGAPI-PA</v>
      </c>
      <c r="B2182" s="39" t="n">
        <v>-1.43</v>
      </c>
      <c r="C2182" s="39" t="n">
        <v>-47.91</v>
      </c>
      <c r="D2182" s="39" t="s">
        <v>2183</v>
      </c>
      <c r="E2182" s="39" t="s">
        <v>81</v>
      </c>
    </row>
    <row r="2183" customFormat="false" ht="15" hidden="false" customHeight="false" outlineLevel="0" collapsed="false">
      <c r="A2183" s="38" t="str">
        <f aca="false">CONCATENATE(D2183,"-",E2183)</f>
        <v>INHAPI-AL</v>
      </c>
      <c r="B2183" s="39" t="n">
        <v>-9.21</v>
      </c>
      <c r="C2183" s="39" t="n">
        <v>-37.75</v>
      </c>
      <c r="D2183" s="39" t="s">
        <v>2184</v>
      </c>
      <c r="E2183" s="39" t="s">
        <v>137</v>
      </c>
    </row>
    <row r="2184" customFormat="false" ht="15" hidden="false" customHeight="false" outlineLevel="0" collapsed="false">
      <c r="A2184" s="38" t="str">
        <f aca="false">CONCATENATE(D2184,"-",E2184)</f>
        <v>INHAPIM-MG</v>
      </c>
      <c r="B2184" s="38" t="n">
        <v>-19.54</v>
      </c>
      <c r="C2184" s="38" t="n">
        <v>-42.12</v>
      </c>
      <c r="D2184" s="38" t="s">
        <v>2185</v>
      </c>
      <c r="E2184" s="38" t="s">
        <v>77</v>
      </c>
    </row>
    <row r="2185" customFormat="false" ht="15" hidden="false" customHeight="false" outlineLevel="0" collapsed="false">
      <c r="A2185" s="38" t="str">
        <f aca="false">CONCATENATE(D2185,"-",E2185)</f>
        <v>INHAUMA-MG</v>
      </c>
      <c r="B2185" s="39" t="n">
        <v>-19.49</v>
      </c>
      <c r="C2185" s="39" t="n">
        <v>-44.39</v>
      </c>
      <c r="D2185" s="39" t="s">
        <v>2186</v>
      </c>
      <c r="E2185" s="39" t="s">
        <v>77</v>
      </c>
    </row>
    <row r="2186" customFormat="false" ht="15" hidden="false" customHeight="false" outlineLevel="0" collapsed="false">
      <c r="A2186" s="38" t="str">
        <f aca="false">CONCATENATE(D2186,"-",E2186)</f>
        <v>INHUMA-PI</v>
      </c>
      <c r="B2186" s="39" t="n">
        <v>-6.66</v>
      </c>
      <c r="C2186" s="39" t="n">
        <v>-41.7</v>
      </c>
      <c r="D2186" s="39" t="s">
        <v>2187</v>
      </c>
      <c r="E2186" s="39" t="s">
        <v>108</v>
      </c>
    </row>
    <row r="2187" customFormat="false" ht="15" hidden="false" customHeight="false" outlineLevel="0" collapsed="false">
      <c r="A2187" s="38" t="str">
        <f aca="false">CONCATENATE(D2187,"-",E2187)</f>
        <v>INHUMAS-GO</v>
      </c>
      <c r="B2187" s="39" t="n">
        <v>-16.35</v>
      </c>
      <c r="C2187" s="39" t="n">
        <v>-49.49</v>
      </c>
      <c r="D2187" s="39" t="s">
        <v>2188</v>
      </c>
      <c r="E2187" s="39" t="s">
        <v>75</v>
      </c>
    </row>
    <row r="2188" customFormat="false" ht="15" hidden="false" customHeight="false" outlineLevel="0" collapsed="false">
      <c r="A2188" s="38" t="str">
        <f aca="false">CONCATENATE(D2188,"-",E2188)</f>
        <v>INIMUTABA-MG</v>
      </c>
      <c r="B2188" s="38" t="n">
        <v>-18.72</v>
      </c>
      <c r="C2188" s="38" t="n">
        <v>-44.36</v>
      </c>
      <c r="D2188" s="38" t="s">
        <v>2189</v>
      </c>
      <c r="E2188" s="38" t="s">
        <v>77</v>
      </c>
    </row>
    <row r="2189" customFormat="false" ht="15" hidden="false" customHeight="false" outlineLevel="0" collapsed="false">
      <c r="A2189" s="38" t="str">
        <f aca="false">CONCATENATE(D2189,"-",E2189)</f>
        <v>INOCENCIA-MS</v>
      </c>
      <c r="B2189" s="39" t="n">
        <v>-19.72</v>
      </c>
      <c r="C2189" s="39" t="n">
        <v>-51.93</v>
      </c>
      <c r="D2189" s="39" t="s">
        <v>2190</v>
      </c>
      <c r="E2189" s="39" t="s">
        <v>140</v>
      </c>
    </row>
    <row r="2190" customFormat="false" ht="15" hidden="false" customHeight="false" outlineLevel="0" collapsed="false">
      <c r="A2190" s="38" t="str">
        <f aca="false">CONCATENATE(D2190,"-",E2190)</f>
        <v>INUBIA PAULISTA-SP</v>
      </c>
      <c r="B2190" s="39" t="n">
        <v>-21.77</v>
      </c>
      <c r="C2190" s="39" t="n">
        <v>-50.96</v>
      </c>
      <c r="D2190" s="39" t="s">
        <v>2191</v>
      </c>
      <c r="E2190" s="39" t="s">
        <v>118</v>
      </c>
    </row>
    <row r="2191" customFormat="false" ht="15" hidden="false" customHeight="false" outlineLevel="0" collapsed="false">
      <c r="A2191" s="38" t="str">
        <f aca="false">CONCATENATE(D2191,"-",E2191)</f>
        <v>IOMERE-SC</v>
      </c>
      <c r="B2191" s="39" t="n">
        <v>-27</v>
      </c>
      <c r="C2191" s="39" t="n">
        <v>-51.24</v>
      </c>
      <c r="D2191" s="39" t="s">
        <v>2192</v>
      </c>
      <c r="E2191" s="39" t="s">
        <v>90</v>
      </c>
    </row>
    <row r="2192" customFormat="false" ht="15" hidden="false" customHeight="false" outlineLevel="0" collapsed="false">
      <c r="A2192" s="38" t="str">
        <f aca="false">CONCATENATE(D2192,"-",E2192)</f>
        <v>IPABA-MG</v>
      </c>
      <c r="B2192" s="39" t="n">
        <v>-19.41</v>
      </c>
      <c r="C2192" s="39" t="n">
        <v>-42.41</v>
      </c>
      <c r="D2192" s="39" t="s">
        <v>2193</v>
      </c>
      <c r="E2192" s="39" t="s">
        <v>77</v>
      </c>
    </row>
    <row r="2193" customFormat="false" ht="15" hidden="false" customHeight="false" outlineLevel="0" collapsed="false">
      <c r="A2193" s="38" t="str">
        <f aca="false">CONCATENATE(D2193,"-",E2193)</f>
        <v>IPAMERI-GO</v>
      </c>
      <c r="B2193" s="38" t="n">
        <v>-17.72</v>
      </c>
      <c r="C2193" s="38" t="n">
        <v>-48.16</v>
      </c>
      <c r="D2193" s="38" t="s">
        <v>2194</v>
      </c>
      <c r="E2193" s="38" t="s">
        <v>75</v>
      </c>
    </row>
    <row r="2194" customFormat="false" ht="15" hidden="false" customHeight="false" outlineLevel="0" collapsed="false">
      <c r="A2194" s="38" t="str">
        <f aca="false">CONCATENATE(D2194,"-",E2194)</f>
        <v>IPANEMA-MG</v>
      </c>
      <c r="B2194" s="38" t="n">
        <v>-19.8</v>
      </c>
      <c r="C2194" s="38" t="n">
        <v>-41.71</v>
      </c>
      <c r="D2194" s="38" t="s">
        <v>2195</v>
      </c>
      <c r="E2194" s="38" t="s">
        <v>77</v>
      </c>
    </row>
    <row r="2195" customFormat="false" ht="15" hidden="false" customHeight="false" outlineLevel="0" collapsed="false">
      <c r="A2195" s="38" t="str">
        <f aca="false">CONCATENATE(D2195,"-",E2195)</f>
        <v>IPANGUACU-RN</v>
      </c>
      <c r="B2195" s="39" t="n">
        <v>-5.49</v>
      </c>
      <c r="C2195" s="39" t="n">
        <v>-36.85</v>
      </c>
      <c r="D2195" s="39" t="s">
        <v>2196</v>
      </c>
      <c r="E2195" s="39" t="s">
        <v>106</v>
      </c>
    </row>
    <row r="2196" customFormat="false" ht="15" hidden="false" customHeight="false" outlineLevel="0" collapsed="false">
      <c r="A2196" s="38" t="str">
        <f aca="false">CONCATENATE(D2196,"-",E2196)</f>
        <v>IPAPORANGA-CE</v>
      </c>
      <c r="B2196" s="38" t="n">
        <v>-4.9</v>
      </c>
      <c r="C2196" s="38" t="n">
        <v>-40.75</v>
      </c>
      <c r="D2196" s="38" t="s">
        <v>2197</v>
      </c>
      <c r="E2196" s="38" t="s">
        <v>83</v>
      </c>
    </row>
    <row r="2197" customFormat="false" ht="15" hidden="false" customHeight="false" outlineLevel="0" collapsed="false">
      <c r="A2197" s="38" t="str">
        <f aca="false">CONCATENATE(D2197,"-",E2197)</f>
        <v>IPATINGA-MG</v>
      </c>
      <c r="B2197" s="39" t="n">
        <v>-19.46</v>
      </c>
      <c r="C2197" s="39" t="n">
        <v>-42.53</v>
      </c>
      <c r="D2197" s="39" t="s">
        <v>2198</v>
      </c>
      <c r="E2197" s="39" t="s">
        <v>77</v>
      </c>
    </row>
    <row r="2198" customFormat="false" ht="15" hidden="false" customHeight="false" outlineLevel="0" collapsed="false">
      <c r="A2198" s="38" t="str">
        <f aca="false">CONCATENATE(D2198,"-",E2198)</f>
        <v>IPAUCU-SP</v>
      </c>
      <c r="B2198" s="38" t="n">
        <v>-23.05</v>
      </c>
      <c r="C2198" s="38" t="n">
        <v>-49.62</v>
      </c>
      <c r="D2198" s="38" t="s">
        <v>2199</v>
      </c>
      <c r="E2198" s="38" t="s">
        <v>118</v>
      </c>
    </row>
    <row r="2199" customFormat="false" ht="15" hidden="false" customHeight="false" outlineLevel="0" collapsed="false">
      <c r="A2199" s="38" t="str">
        <f aca="false">CONCATENATE(D2199,"-",E2199)</f>
        <v>IPAUMIRIM-CE</v>
      </c>
      <c r="B2199" s="39" t="n">
        <v>-6.79</v>
      </c>
      <c r="C2199" s="39" t="n">
        <v>-38.71</v>
      </c>
      <c r="D2199" s="39" t="s">
        <v>2200</v>
      </c>
      <c r="E2199" s="39" t="s">
        <v>83</v>
      </c>
    </row>
    <row r="2200" customFormat="false" ht="15" hidden="false" customHeight="false" outlineLevel="0" collapsed="false">
      <c r="A2200" s="38" t="str">
        <f aca="false">CONCATENATE(D2200,"-",E2200)</f>
        <v>IPECAETA-BA</v>
      </c>
      <c r="B2200" s="39" t="n">
        <v>-12.3</v>
      </c>
      <c r="C2200" s="39" t="n">
        <v>-39.3</v>
      </c>
      <c r="D2200" s="39" t="s">
        <v>2201</v>
      </c>
      <c r="E2200" s="39" t="s">
        <v>85</v>
      </c>
    </row>
    <row r="2201" customFormat="false" ht="15" hidden="false" customHeight="false" outlineLevel="0" collapsed="false">
      <c r="A2201" s="38" t="str">
        <f aca="false">CONCATENATE(D2201,"-",E2201)</f>
        <v>IPERO-SP</v>
      </c>
      <c r="B2201" s="39" t="n">
        <v>-23.35</v>
      </c>
      <c r="C2201" s="39" t="n">
        <v>-47.68</v>
      </c>
      <c r="D2201" s="39" t="s">
        <v>2202</v>
      </c>
      <c r="E2201" s="39" t="s">
        <v>118</v>
      </c>
    </row>
    <row r="2202" customFormat="false" ht="15" hidden="false" customHeight="false" outlineLevel="0" collapsed="false">
      <c r="A2202" s="38" t="str">
        <f aca="false">CONCATENATE(D2202,"-",E2202)</f>
        <v>IPE-RS</v>
      </c>
      <c r="B2202" s="38" t="n">
        <v>-28.82</v>
      </c>
      <c r="C2202" s="38" t="n">
        <v>-51.27</v>
      </c>
      <c r="D2202" s="38" t="s">
        <v>2203</v>
      </c>
      <c r="E2202" s="38" t="s">
        <v>151</v>
      </c>
    </row>
    <row r="2203" customFormat="false" ht="15" hidden="false" customHeight="false" outlineLevel="0" collapsed="false">
      <c r="A2203" s="38" t="str">
        <f aca="false">CONCATENATE(D2203,"-",E2203)</f>
        <v>IPEUNA-SP</v>
      </c>
      <c r="B2203" s="38" t="n">
        <v>-22.43</v>
      </c>
      <c r="C2203" s="38" t="n">
        <v>-47.71</v>
      </c>
      <c r="D2203" s="38" t="s">
        <v>2204</v>
      </c>
      <c r="E2203" s="38" t="s">
        <v>118</v>
      </c>
    </row>
    <row r="2204" customFormat="false" ht="15" hidden="false" customHeight="false" outlineLevel="0" collapsed="false">
      <c r="A2204" s="38" t="str">
        <f aca="false">CONCATENATE(D2204,"-",E2204)</f>
        <v>IPIACU-MG</v>
      </c>
      <c r="B2204" s="38" t="n">
        <v>-18.69</v>
      </c>
      <c r="C2204" s="38" t="n">
        <v>-49.94</v>
      </c>
      <c r="D2204" s="38" t="s">
        <v>2205</v>
      </c>
      <c r="E2204" s="38" t="s">
        <v>77</v>
      </c>
    </row>
    <row r="2205" customFormat="false" ht="15" hidden="false" customHeight="false" outlineLevel="0" collapsed="false">
      <c r="A2205" s="38" t="str">
        <f aca="false">CONCATENATE(D2205,"-",E2205)</f>
        <v>IPIAU-BA</v>
      </c>
      <c r="B2205" s="38" t="n">
        <v>-14.13</v>
      </c>
      <c r="C2205" s="38" t="n">
        <v>-39.73</v>
      </c>
      <c r="D2205" s="38" t="s">
        <v>2206</v>
      </c>
      <c r="E2205" s="38" t="s">
        <v>85</v>
      </c>
    </row>
    <row r="2206" customFormat="false" ht="15" hidden="false" customHeight="false" outlineLevel="0" collapsed="false">
      <c r="A2206" s="38" t="str">
        <f aca="false">CONCATENATE(D2206,"-",E2206)</f>
        <v>IPIGUA-SP</v>
      </c>
      <c r="B2206" s="39" t="n">
        <v>-20.65</v>
      </c>
      <c r="C2206" s="39" t="n">
        <v>-49.38</v>
      </c>
      <c r="D2206" s="39" t="s">
        <v>2207</v>
      </c>
      <c r="E2206" s="39" t="s">
        <v>118</v>
      </c>
    </row>
    <row r="2207" customFormat="false" ht="15" hidden="false" customHeight="false" outlineLevel="0" collapsed="false">
      <c r="A2207" s="38" t="str">
        <f aca="false">CONCATENATE(D2207,"-",E2207)</f>
        <v>IPIRA-BA</v>
      </c>
      <c r="B2207" s="39" t="n">
        <v>-12.15</v>
      </c>
      <c r="C2207" s="39" t="n">
        <v>-39.73</v>
      </c>
      <c r="D2207" s="39" t="s">
        <v>2208</v>
      </c>
      <c r="E2207" s="39" t="s">
        <v>85</v>
      </c>
    </row>
    <row r="2208" customFormat="false" ht="15" hidden="false" customHeight="false" outlineLevel="0" collapsed="false">
      <c r="A2208" s="38" t="str">
        <f aca="false">CONCATENATE(D2208,"-",E2208)</f>
        <v>IPIRANGA DO PIAUI-PI</v>
      </c>
      <c r="B2208" s="38" t="n">
        <v>-6.82</v>
      </c>
      <c r="C2208" s="38" t="n">
        <v>-41.74</v>
      </c>
      <c r="D2208" s="38" t="s">
        <v>2209</v>
      </c>
      <c r="E2208" s="38" t="s">
        <v>108</v>
      </c>
    </row>
    <row r="2209" customFormat="false" ht="15" hidden="false" customHeight="false" outlineLevel="0" collapsed="false">
      <c r="A2209" s="38" t="str">
        <f aca="false">CONCATENATE(D2209,"-",E2209)</f>
        <v>IPIRANGA DO SUL-RS</v>
      </c>
      <c r="B2209" s="39" t="n">
        <v>-27.93</v>
      </c>
      <c r="C2209" s="39" t="n">
        <v>-52.42</v>
      </c>
      <c r="D2209" s="39" t="s">
        <v>2210</v>
      </c>
      <c r="E2209" s="39" t="s">
        <v>151</v>
      </c>
    </row>
    <row r="2210" customFormat="false" ht="15" hidden="false" customHeight="false" outlineLevel="0" collapsed="false">
      <c r="A2210" s="38" t="str">
        <f aca="false">CONCATENATE(D2210,"-",E2210)</f>
        <v>IPIRANGA-PR</v>
      </c>
      <c r="B2210" s="39" t="n">
        <v>-25.02</v>
      </c>
      <c r="C2210" s="39" t="n">
        <v>-50.58</v>
      </c>
      <c r="D2210" s="39" t="s">
        <v>2211</v>
      </c>
      <c r="E2210" s="39" t="s">
        <v>88</v>
      </c>
    </row>
    <row r="2211" customFormat="false" ht="15" hidden="false" customHeight="false" outlineLevel="0" collapsed="false">
      <c r="A2211" s="38" t="str">
        <f aca="false">CONCATENATE(D2211,"-",E2211)</f>
        <v>IPIRA-SC</v>
      </c>
      <c r="B2211" s="38" t="n">
        <v>-27.4</v>
      </c>
      <c r="C2211" s="38" t="n">
        <v>-51.77</v>
      </c>
      <c r="D2211" s="38" t="s">
        <v>2208</v>
      </c>
      <c r="E2211" s="38" t="s">
        <v>90</v>
      </c>
    </row>
    <row r="2212" customFormat="false" ht="15" hidden="false" customHeight="false" outlineLevel="0" collapsed="false">
      <c r="A2212" s="38" t="str">
        <f aca="false">CONCATENATE(D2212,"-",E2212)</f>
        <v>IPIXUNA DO PARA-PA</v>
      </c>
      <c r="B2212" s="38" t="n">
        <v>-2.55</v>
      </c>
      <c r="C2212" s="38" t="n">
        <v>-47.49</v>
      </c>
      <c r="D2212" s="38" t="s">
        <v>2212</v>
      </c>
      <c r="E2212" s="38" t="s">
        <v>81</v>
      </c>
    </row>
    <row r="2213" customFormat="false" ht="15" hidden="false" customHeight="false" outlineLevel="0" collapsed="false">
      <c r="A2213" s="38" t="str">
        <f aca="false">CONCATENATE(D2213,"-",E2213)</f>
        <v>IPIXUNA-AM</v>
      </c>
      <c r="B2213" s="39" t="n">
        <v>-7.05</v>
      </c>
      <c r="C2213" s="39" t="n">
        <v>-71.69</v>
      </c>
      <c r="D2213" s="39" t="s">
        <v>2213</v>
      </c>
      <c r="E2213" s="39" t="s">
        <v>258</v>
      </c>
    </row>
    <row r="2214" customFormat="false" ht="15" hidden="false" customHeight="false" outlineLevel="0" collapsed="false">
      <c r="A2214" s="38" t="str">
        <f aca="false">CONCATENATE(D2214,"-",E2214)</f>
        <v>IPOJUCA-PE</v>
      </c>
      <c r="B2214" s="39" t="n">
        <v>-8.39</v>
      </c>
      <c r="C2214" s="39" t="n">
        <v>-35.06</v>
      </c>
      <c r="D2214" s="39" t="s">
        <v>2214</v>
      </c>
      <c r="E2214" s="39" t="s">
        <v>95</v>
      </c>
    </row>
    <row r="2215" customFormat="false" ht="15" hidden="false" customHeight="false" outlineLevel="0" collapsed="false">
      <c r="A2215" s="38" t="str">
        <f aca="false">CONCATENATE(D2215,"-",E2215)</f>
        <v>IPORA DO OESTE-SC</v>
      </c>
      <c r="B2215" s="39" t="n">
        <v>-26.98</v>
      </c>
      <c r="C2215" s="39" t="n">
        <v>-53.53</v>
      </c>
      <c r="D2215" s="39" t="s">
        <v>2215</v>
      </c>
      <c r="E2215" s="39" t="s">
        <v>90</v>
      </c>
    </row>
    <row r="2216" customFormat="false" ht="15" hidden="false" customHeight="false" outlineLevel="0" collapsed="false">
      <c r="A2216" s="38" t="str">
        <f aca="false">CONCATENATE(D2216,"-",E2216)</f>
        <v>IPORA-GO</v>
      </c>
      <c r="B2216" s="39" t="n">
        <v>-16.44</v>
      </c>
      <c r="C2216" s="39" t="n">
        <v>-51.11</v>
      </c>
      <c r="D2216" s="39" t="s">
        <v>2216</v>
      </c>
      <c r="E2216" s="39" t="s">
        <v>75</v>
      </c>
    </row>
    <row r="2217" customFormat="false" ht="15" hidden="false" customHeight="false" outlineLevel="0" collapsed="false">
      <c r="A2217" s="38" t="str">
        <f aca="false">CONCATENATE(D2217,"-",E2217)</f>
        <v>IPORANGA-SP</v>
      </c>
      <c r="B2217" s="38" t="n">
        <v>-24.58</v>
      </c>
      <c r="C2217" s="38" t="n">
        <v>-48.59</v>
      </c>
      <c r="D2217" s="38" t="s">
        <v>2217</v>
      </c>
      <c r="E2217" s="38" t="s">
        <v>118</v>
      </c>
    </row>
    <row r="2218" customFormat="false" ht="15" hidden="false" customHeight="false" outlineLevel="0" collapsed="false">
      <c r="A2218" s="38" t="str">
        <f aca="false">CONCATENATE(D2218,"-",E2218)</f>
        <v>IPORA-PR</v>
      </c>
      <c r="B2218" s="38" t="n">
        <v>-24</v>
      </c>
      <c r="C2218" s="38" t="n">
        <v>-53.7</v>
      </c>
      <c r="D2218" s="38" t="s">
        <v>2216</v>
      </c>
      <c r="E2218" s="38" t="s">
        <v>88</v>
      </c>
    </row>
    <row r="2219" customFormat="false" ht="15" hidden="false" customHeight="false" outlineLevel="0" collapsed="false">
      <c r="A2219" s="38" t="str">
        <f aca="false">CONCATENATE(D2219,"-",E2219)</f>
        <v>IPUACU-SC</v>
      </c>
      <c r="B2219" s="38" t="n">
        <v>-26.63</v>
      </c>
      <c r="C2219" s="38" t="n">
        <v>-52.45</v>
      </c>
      <c r="D2219" s="38" t="s">
        <v>2218</v>
      </c>
      <c r="E2219" s="38" t="s">
        <v>90</v>
      </c>
    </row>
    <row r="2220" customFormat="false" ht="15" hidden="false" customHeight="false" outlineLevel="0" collapsed="false">
      <c r="A2220" s="38" t="str">
        <f aca="false">CONCATENATE(D2220,"-",E2220)</f>
        <v>IPUA-SP</v>
      </c>
      <c r="B2220" s="39" t="n">
        <v>-20.43</v>
      </c>
      <c r="C2220" s="39" t="n">
        <v>-48.01</v>
      </c>
      <c r="D2220" s="39" t="s">
        <v>2219</v>
      </c>
      <c r="E2220" s="39" t="s">
        <v>118</v>
      </c>
    </row>
    <row r="2221" customFormat="false" ht="15" hidden="false" customHeight="false" outlineLevel="0" collapsed="false">
      <c r="A2221" s="38" t="str">
        <f aca="false">CONCATENATE(D2221,"-",E2221)</f>
        <v>IPUBI-PE</v>
      </c>
      <c r="B2221" s="38" t="n">
        <v>-7.65</v>
      </c>
      <c r="C2221" s="38" t="n">
        <v>-40.14</v>
      </c>
      <c r="D2221" s="38" t="s">
        <v>2220</v>
      </c>
      <c r="E2221" s="38" t="s">
        <v>95</v>
      </c>
    </row>
    <row r="2222" customFormat="false" ht="15" hidden="false" customHeight="false" outlineLevel="0" collapsed="false">
      <c r="A2222" s="38" t="str">
        <f aca="false">CONCATENATE(D2222,"-",E2222)</f>
        <v>IPU-CE</v>
      </c>
      <c r="B2222" s="38" t="n">
        <v>-4.32</v>
      </c>
      <c r="C2222" s="38" t="n">
        <v>-40.71</v>
      </c>
      <c r="D2222" s="38" t="s">
        <v>2221</v>
      </c>
      <c r="E2222" s="38" t="s">
        <v>83</v>
      </c>
    </row>
    <row r="2223" customFormat="false" ht="15" hidden="false" customHeight="false" outlineLevel="0" collapsed="false">
      <c r="A2223" s="38" t="str">
        <f aca="false">CONCATENATE(D2223,"-",E2223)</f>
        <v>IPUEIRA-RN</v>
      </c>
      <c r="B2223" s="38" t="n">
        <v>-6.81</v>
      </c>
      <c r="C2223" s="38" t="n">
        <v>-37.19</v>
      </c>
      <c r="D2223" s="38" t="s">
        <v>2222</v>
      </c>
      <c r="E2223" s="38" t="s">
        <v>106</v>
      </c>
    </row>
    <row r="2224" customFormat="false" ht="15" hidden="false" customHeight="false" outlineLevel="0" collapsed="false">
      <c r="A2224" s="38" t="str">
        <f aca="false">CONCATENATE(D2224,"-",E2224)</f>
        <v>IPUEIRAS-CE</v>
      </c>
      <c r="B2224" s="39" t="n">
        <v>-4.54</v>
      </c>
      <c r="C2224" s="39" t="n">
        <v>-40.71</v>
      </c>
      <c r="D2224" s="39" t="s">
        <v>2223</v>
      </c>
      <c r="E2224" s="39" t="s">
        <v>83</v>
      </c>
    </row>
    <row r="2225" customFormat="false" ht="15" hidden="false" customHeight="false" outlineLevel="0" collapsed="false">
      <c r="A2225" s="38" t="str">
        <f aca="false">CONCATENATE(D2225,"-",E2225)</f>
        <v>IPUEIRAS-TO</v>
      </c>
      <c r="B2225" s="39" t="n">
        <v>-11.23</v>
      </c>
      <c r="C2225" s="39" t="n">
        <v>-48.46</v>
      </c>
      <c r="D2225" s="39" t="s">
        <v>2223</v>
      </c>
      <c r="E2225" s="39" t="s">
        <v>97</v>
      </c>
    </row>
    <row r="2226" customFormat="false" ht="15" hidden="false" customHeight="false" outlineLevel="0" collapsed="false">
      <c r="A2226" s="38" t="str">
        <f aca="false">CONCATENATE(D2226,"-",E2226)</f>
        <v>IPUIUNA-MG</v>
      </c>
      <c r="B2226" s="39" t="n">
        <v>-22.09</v>
      </c>
      <c r="C2226" s="39" t="n">
        <v>-46.19</v>
      </c>
      <c r="D2226" s="39" t="s">
        <v>2224</v>
      </c>
      <c r="E2226" s="39" t="s">
        <v>77</v>
      </c>
    </row>
    <row r="2227" customFormat="false" ht="15" hidden="false" customHeight="false" outlineLevel="0" collapsed="false">
      <c r="A2227" s="38" t="str">
        <f aca="false">CONCATENATE(D2227,"-",E2227)</f>
        <v>IPUMIRIM-SC</v>
      </c>
      <c r="B2227" s="39" t="n">
        <v>-27.07</v>
      </c>
      <c r="C2227" s="39" t="n">
        <v>-52.13</v>
      </c>
      <c r="D2227" s="39" t="s">
        <v>2225</v>
      </c>
      <c r="E2227" s="39" t="s">
        <v>90</v>
      </c>
    </row>
    <row r="2228" customFormat="false" ht="15" hidden="false" customHeight="false" outlineLevel="0" collapsed="false">
      <c r="A2228" s="38" t="str">
        <f aca="false">CONCATENATE(D2228,"-",E2228)</f>
        <v>IPUPIARA-BA</v>
      </c>
      <c r="B2228" s="38" t="n">
        <v>-11.82</v>
      </c>
      <c r="C2228" s="38" t="n">
        <v>-42.61</v>
      </c>
      <c r="D2228" s="38" t="s">
        <v>2226</v>
      </c>
      <c r="E2228" s="38" t="s">
        <v>85</v>
      </c>
    </row>
    <row r="2229" customFormat="false" ht="15" hidden="false" customHeight="false" outlineLevel="0" collapsed="false">
      <c r="A2229" s="38" t="str">
        <f aca="false">CONCATENATE(D2229,"-",E2229)</f>
        <v>IRACEMA DO OESTE-PR</v>
      </c>
      <c r="B2229" s="39" t="n">
        <v>-24.42</v>
      </c>
      <c r="C2229" s="39" t="n">
        <v>-53.35</v>
      </c>
      <c r="D2229" s="39" t="s">
        <v>2227</v>
      </c>
      <c r="E2229" s="39" t="s">
        <v>88</v>
      </c>
    </row>
    <row r="2230" customFormat="false" ht="15" hidden="false" customHeight="false" outlineLevel="0" collapsed="false">
      <c r="A2230" s="38" t="str">
        <f aca="false">CONCATENATE(D2230,"-",E2230)</f>
        <v>IRACEMA-CE</v>
      </c>
      <c r="B2230" s="38" t="n">
        <v>-5.81</v>
      </c>
      <c r="C2230" s="38" t="n">
        <v>-38.3</v>
      </c>
      <c r="D2230" s="38" t="s">
        <v>2228</v>
      </c>
      <c r="E2230" s="38" t="s">
        <v>83</v>
      </c>
    </row>
    <row r="2231" customFormat="false" ht="15" hidden="false" customHeight="false" outlineLevel="0" collapsed="false">
      <c r="A2231" s="38" t="str">
        <f aca="false">CONCATENATE(D2231,"-",E2231)</f>
        <v>IRACEMAPOLIS-SP</v>
      </c>
      <c r="B2231" s="38" t="n">
        <v>-22.58</v>
      </c>
      <c r="C2231" s="38" t="n">
        <v>-47.51</v>
      </c>
      <c r="D2231" s="38" t="s">
        <v>2229</v>
      </c>
      <c r="E2231" s="38" t="s">
        <v>118</v>
      </c>
    </row>
    <row r="2232" customFormat="false" ht="15" hidden="false" customHeight="false" outlineLevel="0" collapsed="false">
      <c r="A2232" s="38" t="str">
        <f aca="false">CONCATENATE(D2232,"-",E2232)</f>
        <v>IRACEMA-RR</v>
      </c>
      <c r="B2232" s="38" t="n">
        <v>2.18</v>
      </c>
      <c r="C2232" s="38" t="n">
        <v>-61.04</v>
      </c>
      <c r="D2232" s="38" t="s">
        <v>2228</v>
      </c>
      <c r="E2232" s="38" t="s">
        <v>233</v>
      </c>
    </row>
    <row r="2233" customFormat="false" ht="15" hidden="false" customHeight="false" outlineLevel="0" collapsed="false">
      <c r="A2233" s="38" t="str">
        <f aca="false">CONCATENATE(D2233,"-",E2233)</f>
        <v>IRACEMINHA-SC</v>
      </c>
      <c r="B2233" s="38" t="n">
        <v>-26.82</v>
      </c>
      <c r="C2233" s="38" t="n">
        <v>-53.27</v>
      </c>
      <c r="D2233" s="38" t="s">
        <v>2230</v>
      </c>
      <c r="E2233" s="38" t="s">
        <v>90</v>
      </c>
    </row>
    <row r="2234" customFormat="false" ht="15" hidden="false" customHeight="false" outlineLevel="0" collapsed="false">
      <c r="A2234" s="38" t="str">
        <f aca="false">CONCATENATE(D2234,"-",E2234)</f>
        <v>IRAI DE MINAS-MG</v>
      </c>
      <c r="B2234" s="38" t="n">
        <v>-18.98</v>
      </c>
      <c r="C2234" s="38" t="n">
        <v>-47.46</v>
      </c>
      <c r="D2234" s="38" t="s">
        <v>2231</v>
      </c>
      <c r="E2234" s="38" t="s">
        <v>77</v>
      </c>
    </row>
    <row r="2235" customFormat="false" ht="15" hidden="false" customHeight="false" outlineLevel="0" collapsed="false">
      <c r="A2235" s="38" t="str">
        <f aca="false">CONCATENATE(D2235,"-",E2235)</f>
        <v>IRAI-RS</v>
      </c>
      <c r="B2235" s="38" t="n">
        <v>-27.19</v>
      </c>
      <c r="C2235" s="38" t="n">
        <v>-53.25</v>
      </c>
      <c r="D2235" s="38" t="s">
        <v>2232</v>
      </c>
      <c r="E2235" s="38" t="s">
        <v>151</v>
      </c>
    </row>
    <row r="2236" customFormat="false" ht="15" hidden="false" customHeight="false" outlineLevel="0" collapsed="false">
      <c r="A2236" s="38" t="str">
        <f aca="false">CONCATENATE(D2236,"-",E2236)</f>
        <v>IRAJUBA-BA</v>
      </c>
      <c r="B2236" s="39" t="n">
        <v>-13.25</v>
      </c>
      <c r="C2236" s="39" t="n">
        <v>-40.08</v>
      </c>
      <c r="D2236" s="39" t="s">
        <v>2233</v>
      </c>
      <c r="E2236" s="39" t="s">
        <v>85</v>
      </c>
    </row>
    <row r="2237" customFormat="false" ht="15" hidden="false" customHeight="false" outlineLevel="0" collapsed="false">
      <c r="A2237" s="38" t="str">
        <f aca="false">CONCATENATE(D2237,"-",E2237)</f>
        <v>IRAMAIA-BA</v>
      </c>
      <c r="B2237" s="38" t="n">
        <v>-13.28</v>
      </c>
      <c r="C2237" s="38" t="n">
        <v>-40.95</v>
      </c>
      <c r="D2237" s="38" t="s">
        <v>2234</v>
      </c>
      <c r="E2237" s="38" t="s">
        <v>85</v>
      </c>
    </row>
    <row r="2238" customFormat="false" ht="15" hidden="false" customHeight="false" outlineLevel="0" collapsed="false">
      <c r="A2238" s="38" t="str">
        <f aca="false">CONCATENATE(D2238,"-",E2238)</f>
        <v>IRANDUBA-AM</v>
      </c>
      <c r="B2238" s="38" t="n">
        <v>-3.28</v>
      </c>
      <c r="C2238" s="38" t="n">
        <v>-60.18</v>
      </c>
      <c r="D2238" s="38" t="s">
        <v>2235</v>
      </c>
      <c r="E2238" s="38" t="s">
        <v>258</v>
      </c>
    </row>
    <row r="2239" customFormat="false" ht="15" hidden="false" customHeight="false" outlineLevel="0" collapsed="false">
      <c r="A2239" s="38" t="str">
        <f aca="false">CONCATENATE(D2239,"-",E2239)</f>
        <v>IRANI-SC</v>
      </c>
      <c r="B2239" s="39" t="n">
        <v>-27.02</v>
      </c>
      <c r="C2239" s="39" t="n">
        <v>-51.9</v>
      </c>
      <c r="D2239" s="39" t="s">
        <v>2236</v>
      </c>
      <c r="E2239" s="39" t="s">
        <v>90</v>
      </c>
    </row>
    <row r="2240" customFormat="false" ht="15" hidden="false" customHeight="false" outlineLevel="0" collapsed="false">
      <c r="A2240" s="38" t="str">
        <f aca="false">CONCATENATE(D2240,"-",E2240)</f>
        <v>IRAPUA-SP</v>
      </c>
      <c r="B2240" s="39" t="n">
        <v>-21.27</v>
      </c>
      <c r="C2240" s="39" t="n">
        <v>-49.4</v>
      </c>
      <c r="D2240" s="39" t="s">
        <v>2237</v>
      </c>
      <c r="E2240" s="39" t="s">
        <v>118</v>
      </c>
    </row>
    <row r="2241" customFormat="false" ht="15" hidden="false" customHeight="false" outlineLevel="0" collapsed="false">
      <c r="A2241" s="38" t="str">
        <f aca="false">CONCATENATE(D2241,"-",E2241)</f>
        <v>IRAPURU-SP</v>
      </c>
      <c r="B2241" s="38" t="n">
        <v>-21.57</v>
      </c>
      <c r="C2241" s="38" t="n">
        <v>-51.34</v>
      </c>
      <c r="D2241" s="38" t="s">
        <v>2238</v>
      </c>
      <c r="E2241" s="38" t="s">
        <v>118</v>
      </c>
    </row>
    <row r="2242" customFormat="false" ht="15" hidden="false" customHeight="false" outlineLevel="0" collapsed="false">
      <c r="A2242" s="38" t="str">
        <f aca="false">CONCATENATE(D2242,"-",E2242)</f>
        <v>IRAQUARA-BA</v>
      </c>
      <c r="B2242" s="39" t="n">
        <v>-12.24</v>
      </c>
      <c r="C2242" s="39" t="n">
        <v>-41.61</v>
      </c>
      <c r="D2242" s="39" t="s">
        <v>2239</v>
      </c>
      <c r="E2242" s="39" t="s">
        <v>85</v>
      </c>
    </row>
    <row r="2243" customFormat="false" ht="15" hidden="false" customHeight="false" outlineLevel="0" collapsed="false">
      <c r="A2243" s="38" t="str">
        <f aca="false">CONCATENATE(D2243,"-",E2243)</f>
        <v>IRARA-BA</v>
      </c>
      <c r="B2243" s="38" t="n">
        <v>-12.05</v>
      </c>
      <c r="C2243" s="38" t="n">
        <v>-38.76</v>
      </c>
      <c r="D2243" s="38" t="s">
        <v>2240</v>
      </c>
      <c r="E2243" s="38" t="s">
        <v>85</v>
      </c>
    </row>
    <row r="2244" customFormat="false" ht="15" hidden="false" customHeight="false" outlineLevel="0" collapsed="false">
      <c r="A2244" s="38" t="str">
        <f aca="false">CONCATENATE(D2244,"-",E2244)</f>
        <v>IRATI-PR</v>
      </c>
      <c r="B2244" s="38" t="n">
        <v>-25.46</v>
      </c>
      <c r="C2244" s="38" t="n">
        <v>-50.65</v>
      </c>
      <c r="D2244" s="38" t="s">
        <v>2241</v>
      </c>
      <c r="E2244" s="38" t="s">
        <v>88</v>
      </c>
    </row>
    <row r="2245" customFormat="false" ht="15" hidden="false" customHeight="false" outlineLevel="0" collapsed="false">
      <c r="A2245" s="38" t="str">
        <f aca="false">CONCATENATE(D2245,"-",E2245)</f>
        <v>IRATI-SC</v>
      </c>
      <c r="B2245" s="38" t="n">
        <v>-26.65</v>
      </c>
      <c r="C2245" s="38" t="n">
        <v>-52.89</v>
      </c>
      <c r="D2245" s="38" t="s">
        <v>2241</v>
      </c>
      <c r="E2245" s="38" t="s">
        <v>90</v>
      </c>
    </row>
    <row r="2246" customFormat="false" ht="15" hidden="false" customHeight="false" outlineLevel="0" collapsed="false">
      <c r="A2246" s="38" t="str">
        <f aca="false">CONCATENATE(D2246,"-",E2246)</f>
        <v>IRAUCUBA-CE</v>
      </c>
      <c r="B2246" s="39" t="n">
        <v>-3.74</v>
      </c>
      <c r="C2246" s="39" t="n">
        <v>-39.78</v>
      </c>
      <c r="D2246" s="39" t="s">
        <v>2242</v>
      </c>
      <c r="E2246" s="39" t="s">
        <v>83</v>
      </c>
    </row>
    <row r="2247" customFormat="false" ht="15" hidden="false" customHeight="false" outlineLevel="0" collapsed="false">
      <c r="A2247" s="38" t="str">
        <f aca="false">CONCATENATE(D2247,"-",E2247)</f>
        <v>IRECE-BA</v>
      </c>
      <c r="B2247" s="39" t="n">
        <v>-11.3</v>
      </c>
      <c r="C2247" s="39" t="n">
        <v>-41.85</v>
      </c>
      <c r="D2247" s="39" t="s">
        <v>2243</v>
      </c>
      <c r="E2247" s="39" t="s">
        <v>85</v>
      </c>
    </row>
    <row r="2248" customFormat="false" ht="15" hidden="false" customHeight="false" outlineLevel="0" collapsed="false">
      <c r="A2248" s="38" t="str">
        <f aca="false">CONCATENATE(D2248,"-",E2248)</f>
        <v>IRETAMA-PR</v>
      </c>
      <c r="B2248" s="39" t="n">
        <v>-24.42</v>
      </c>
      <c r="C2248" s="39" t="n">
        <v>-52.1</v>
      </c>
      <c r="D2248" s="39" t="s">
        <v>2244</v>
      </c>
      <c r="E2248" s="39" t="s">
        <v>88</v>
      </c>
    </row>
    <row r="2249" customFormat="false" ht="15" hidden="false" customHeight="false" outlineLevel="0" collapsed="false">
      <c r="A2249" s="38" t="str">
        <f aca="false">CONCATENATE(D2249,"-",E2249)</f>
        <v>IRINEOPOLIS-SC</v>
      </c>
      <c r="B2249" s="39" t="n">
        <v>-26.23</v>
      </c>
      <c r="C2249" s="39" t="n">
        <v>-50.8</v>
      </c>
      <c r="D2249" s="39" t="s">
        <v>2245</v>
      </c>
      <c r="E2249" s="39" t="s">
        <v>90</v>
      </c>
    </row>
    <row r="2250" customFormat="false" ht="15" hidden="false" customHeight="false" outlineLevel="0" collapsed="false">
      <c r="A2250" s="38" t="str">
        <f aca="false">CONCATENATE(D2250,"-",E2250)</f>
        <v>IRITUIA-PA</v>
      </c>
      <c r="B2250" s="39" t="n">
        <v>-1.76</v>
      </c>
      <c r="C2250" s="39" t="n">
        <v>-47.43</v>
      </c>
      <c r="D2250" s="39" t="s">
        <v>2246</v>
      </c>
      <c r="E2250" s="39" t="s">
        <v>81</v>
      </c>
    </row>
    <row r="2251" customFormat="false" ht="15" hidden="false" customHeight="false" outlineLevel="0" collapsed="false">
      <c r="A2251" s="38" t="str">
        <f aca="false">CONCATENATE(D2251,"-",E2251)</f>
        <v>IRUPI-ES</v>
      </c>
      <c r="B2251" s="39" t="n">
        <v>-20.34</v>
      </c>
      <c r="C2251" s="39" t="n">
        <v>-41.64</v>
      </c>
      <c r="D2251" s="39" t="s">
        <v>2247</v>
      </c>
      <c r="E2251" s="39" t="s">
        <v>126</v>
      </c>
    </row>
    <row r="2252" customFormat="false" ht="15" hidden="false" customHeight="false" outlineLevel="0" collapsed="false">
      <c r="A2252" s="38" t="str">
        <f aca="false">CONCATENATE(D2252,"-",E2252)</f>
        <v>ISAIAS COELHO-PI</v>
      </c>
      <c r="B2252" s="39" t="n">
        <v>-7.73</v>
      </c>
      <c r="C2252" s="39" t="n">
        <v>-41.67</v>
      </c>
      <c r="D2252" s="39" t="s">
        <v>2248</v>
      </c>
      <c r="E2252" s="39" t="s">
        <v>108</v>
      </c>
    </row>
    <row r="2253" customFormat="false" ht="15" hidden="false" customHeight="false" outlineLevel="0" collapsed="false">
      <c r="A2253" s="38" t="str">
        <f aca="false">CONCATENATE(D2253,"-",E2253)</f>
        <v>ISRAELANDIA-GO</v>
      </c>
      <c r="B2253" s="38" t="n">
        <v>-16.31</v>
      </c>
      <c r="C2253" s="38" t="n">
        <v>-50.9</v>
      </c>
      <c r="D2253" s="38" t="s">
        <v>2249</v>
      </c>
      <c r="E2253" s="38" t="s">
        <v>75</v>
      </c>
    </row>
    <row r="2254" customFormat="false" ht="15" hidden="false" customHeight="false" outlineLevel="0" collapsed="false">
      <c r="A2254" s="38" t="str">
        <f aca="false">CONCATENATE(D2254,"-",E2254)</f>
        <v>ITAARA-RS</v>
      </c>
      <c r="B2254" s="39" t="n">
        <v>-29.61</v>
      </c>
      <c r="C2254" s="39" t="n">
        <v>-53.76</v>
      </c>
      <c r="D2254" s="39" t="s">
        <v>2250</v>
      </c>
      <c r="E2254" s="39" t="s">
        <v>151</v>
      </c>
    </row>
    <row r="2255" customFormat="false" ht="15" hidden="false" customHeight="false" outlineLevel="0" collapsed="false">
      <c r="A2255" s="38" t="str">
        <f aca="false">CONCATENATE(D2255,"-",E2255)</f>
        <v>ITABAIANA-PB</v>
      </c>
      <c r="B2255" s="39" t="n">
        <v>-7.32</v>
      </c>
      <c r="C2255" s="39" t="n">
        <v>-35.33</v>
      </c>
      <c r="D2255" s="39" t="s">
        <v>2251</v>
      </c>
      <c r="E2255" s="39" t="s">
        <v>138</v>
      </c>
    </row>
    <row r="2256" customFormat="false" ht="15" hidden="false" customHeight="false" outlineLevel="0" collapsed="false">
      <c r="A2256" s="38" t="str">
        <f aca="false">CONCATENATE(D2256,"-",E2256)</f>
        <v>ITABAIANA-SE</v>
      </c>
      <c r="B2256" s="38" t="n">
        <v>-10.68</v>
      </c>
      <c r="C2256" s="38" t="n">
        <v>-37.42</v>
      </c>
      <c r="D2256" s="38" t="s">
        <v>2251</v>
      </c>
      <c r="E2256" s="38" t="s">
        <v>294</v>
      </c>
    </row>
    <row r="2257" customFormat="false" ht="15" hidden="false" customHeight="false" outlineLevel="0" collapsed="false">
      <c r="A2257" s="38" t="str">
        <f aca="false">CONCATENATE(D2257,"-",E2257)</f>
        <v>ITABAIANINHA-SE</v>
      </c>
      <c r="B2257" s="39" t="n">
        <v>-11.27</v>
      </c>
      <c r="C2257" s="39" t="n">
        <v>-37.79</v>
      </c>
      <c r="D2257" s="39" t="s">
        <v>2252</v>
      </c>
      <c r="E2257" s="39" t="s">
        <v>294</v>
      </c>
    </row>
    <row r="2258" customFormat="false" ht="15" hidden="false" customHeight="false" outlineLevel="0" collapsed="false">
      <c r="A2258" s="38" t="str">
        <f aca="false">CONCATENATE(D2258,"-",E2258)</f>
        <v>ITABELA-BA</v>
      </c>
      <c r="B2258" s="38" t="n">
        <v>-16.57</v>
      </c>
      <c r="C2258" s="38" t="n">
        <v>-39.55</v>
      </c>
      <c r="D2258" s="38" t="s">
        <v>2253</v>
      </c>
      <c r="E2258" s="38" t="s">
        <v>85</v>
      </c>
    </row>
    <row r="2259" customFormat="false" ht="15" hidden="false" customHeight="false" outlineLevel="0" collapsed="false">
      <c r="A2259" s="38" t="str">
        <f aca="false">CONCATENATE(D2259,"-",E2259)</f>
        <v>ITABERABA-BA</v>
      </c>
      <c r="B2259" s="39" t="n">
        <v>-12.52</v>
      </c>
      <c r="C2259" s="39" t="n">
        <v>-40.3</v>
      </c>
      <c r="D2259" s="39" t="s">
        <v>2254</v>
      </c>
      <c r="E2259" s="39" t="s">
        <v>85</v>
      </c>
    </row>
    <row r="2260" customFormat="false" ht="15" hidden="false" customHeight="false" outlineLevel="0" collapsed="false">
      <c r="A2260" s="38" t="str">
        <f aca="false">CONCATENATE(D2260,"-",E2260)</f>
        <v>ITABERAI-GO</v>
      </c>
      <c r="B2260" s="39" t="n">
        <v>-16.02</v>
      </c>
      <c r="C2260" s="39" t="n">
        <v>-49.81</v>
      </c>
      <c r="D2260" s="39" t="s">
        <v>2255</v>
      </c>
      <c r="E2260" s="39" t="s">
        <v>75</v>
      </c>
    </row>
    <row r="2261" customFormat="false" ht="15" hidden="false" customHeight="false" outlineLevel="0" collapsed="false">
      <c r="A2261" s="38" t="str">
        <f aca="false">CONCATENATE(D2261,"-",E2261)</f>
        <v>ITABERA-SP</v>
      </c>
      <c r="B2261" s="39" t="n">
        <v>-23.86</v>
      </c>
      <c r="C2261" s="39" t="n">
        <v>-49.13</v>
      </c>
      <c r="D2261" s="39" t="s">
        <v>2256</v>
      </c>
      <c r="E2261" s="39" t="s">
        <v>118</v>
      </c>
    </row>
    <row r="2262" customFormat="false" ht="15" hidden="false" customHeight="false" outlineLevel="0" collapsed="false">
      <c r="A2262" s="38" t="str">
        <f aca="false">CONCATENATE(D2262,"-",E2262)</f>
        <v>ITABIRA-MG</v>
      </c>
      <c r="B2262" s="39" t="n">
        <v>-19.61</v>
      </c>
      <c r="C2262" s="39" t="n">
        <v>-43.22</v>
      </c>
      <c r="D2262" s="39" t="s">
        <v>2257</v>
      </c>
      <c r="E2262" s="39" t="s">
        <v>77</v>
      </c>
    </row>
    <row r="2263" customFormat="false" ht="15" hidden="false" customHeight="false" outlineLevel="0" collapsed="false">
      <c r="A2263" s="38" t="str">
        <f aca="false">CONCATENATE(D2263,"-",E2263)</f>
        <v>ITABIRINHA DE MANTENA-MG</v>
      </c>
      <c r="B2263" s="38" t="n">
        <v>-18.56</v>
      </c>
      <c r="C2263" s="38" t="n">
        <v>-41.23</v>
      </c>
      <c r="D2263" s="38" t="s">
        <v>2258</v>
      </c>
      <c r="E2263" s="38" t="s">
        <v>77</v>
      </c>
    </row>
    <row r="2264" customFormat="false" ht="15" hidden="false" customHeight="false" outlineLevel="0" collapsed="false">
      <c r="A2264" s="38" t="str">
        <f aca="false">CONCATENATE(D2264,"-",E2264)</f>
        <v>ITABIRITO-MG</v>
      </c>
      <c r="B2264" s="39" t="n">
        <v>-20.25</v>
      </c>
      <c r="C2264" s="39" t="n">
        <v>-43.8</v>
      </c>
      <c r="D2264" s="39" t="s">
        <v>2259</v>
      </c>
      <c r="E2264" s="39" t="s">
        <v>77</v>
      </c>
    </row>
    <row r="2265" customFormat="false" ht="15" hidden="false" customHeight="false" outlineLevel="0" collapsed="false">
      <c r="A2265" s="38" t="str">
        <f aca="false">CONCATENATE(D2265,"-",E2265)</f>
        <v>ITABI-SE</v>
      </c>
      <c r="B2265" s="38" t="n">
        <v>-10.12</v>
      </c>
      <c r="C2265" s="38" t="n">
        <v>-37.1</v>
      </c>
      <c r="D2265" s="38" t="s">
        <v>2260</v>
      </c>
      <c r="E2265" s="38" t="s">
        <v>294</v>
      </c>
    </row>
    <row r="2266" customFormat="false" ht="15" hidden="false" customHeight="false" outlineLevel="0" collapsed="false">
      <c r="A2266" s="38" t="str">
        <f aca="false">CONCATENATE(D2266,"-",E2266)</f>
        <v>ITABORAI-RJ</v>
      </c>
      <c r="B2266" s="38" t="n">
        <v>-22.74</v>
      </c>
      <c r="C2266" s="38" t="n">
        <v>-42.85</v>
      </c>
      <c r="D2266" s="38" t="s">
        <v>2261</v>
      </c>
      <c r="E2266" s="38" t="s">
        <v>330</v>
      </c>
    </row>
    <row r="2267" customFormat="false" ht="15" hidden="false" customHeight="false" outlineLevel="0" collapsed="false">
      <c r="A2267" s="38" t="str">
        <f aca="false">CONCATENATE(D2267,"-",E2267)</f>
        <v>ITABUNA-BA</v>
      </c>
      <c r="B2267" s="38" t="n">
        <v>-14.78</v>
      </c>
      <c r="C2267" s="38" t="n">
        <v>-39.28</v>
      </c>
      <c r="D2267" s="38" t="s">
        <v>2262</v>
      </c>
      <c r="E2267" s="38" t="s">
        <v>85</v>
      </c>
    </row>
    <row r="2268" customFormat="false" ht="15" hidden="false" customHeight="false" outlineLevel="0" collapsed="false">
      <c r="A2268" s="38" t="str">
        <f aca="false">CONCATENATE(D2268,"-",E2268)</f>
        <v>ITACAJA-TO</v>
      </c>
      <c r="B2268" s="38" t="n">
        <v>-8.39</v>
      </c>
      <c r="C2268" s="38" t="n">
        <v>-47.76</v>
      </c>
      <c r="D2268" s="38" t="s">
        <v>2263</v>
      </c>
      <c r="E2268" s="38" t="s">
        <v>97</v>
      </c>
    </row>
    <row r="2269" customFormat="false" ht="15" hidden="false" customHeight="false" outlineLevel="0" collapsed="false">
      <c r="A2269" s="38" t="str">
        <f aca="false">CONCATENATE(D2269,"-",E2269)</f>
        <v>ITACAMBIRA-MG</v>
      </c>
      <c r="B2269" s="38" t="n">
        <v>-17.06</v>
      </c>
      <c r="C2269" s="38" t="n">
        <v>-43.3</v>
      </c>
      <c r="D2269" s="38" t="s">
        <v>2264</v>
      </c>
      <c r="E2269" s="38" t="s">
        <v>77</v>
      </c>
    </row>
    <row r="2270" customFormat="false" ht="15" hidden="false" customHeight="false" outlineLevel="0" collapsed="false">
      <c r="A2270" s="38" t="str">
        <f aca="false">CONCATENATE(D2270,"-",E2270)</f>
        <v>ITACARAMBI-MG</v>
      </c>
      <c r="B2270" s="39" t="n">
        <v>-15.1</v>
      </c>
      <c r="C2270" s="39" t="n">
        <v>-44.09</v>
      </c>
      <c r="D2270" s="39" t="s">
        <v>2265</v>
      </c>
      <c r="E2270" s="39" t="s">
        <v>77</v>
      </c>
    </row>
    <row r="2271" customFormat="false" ht="15" hidden="false" customHeight="false" outlineLevel="0" collapsed="false">
      <c r="A2271" s="38" t="str">
        <f aca="false">CONCATENATE(D2271,"-",E2271)</f>
        <v>ITACARE-BA</v>
      </c>
      <c r="B2271" s="39" t="n">
        <v>-14.27</v>
      </c>
      <c r="C2271" s="39" t="n">
        <v>-38.99</v>
      </c>
      <c r="D2271" s="39" t="s">
        <v>2266</v>
      </c>
      <c r="E2271" s="39" t="s">
        <v>85</v>
      </c>
    </row>
    <row r="2272" customFormat="false" ht="15" hidden="false" customHeight="false" outlineLevel="0" collapsed="false">
      <c r="A2272" s="38" t="str">
        <f aca="false">CONCATENATE(D2272,"-",E2272)</f>
        <v>ITACOATIARA-AM</v>
      </c>
      <c r="B2272" s="39" t="n">
        <v>-3.14</v>
      </c>
      <c r="C2272" s="39" t="n">
        <v>-58.44</v>
      </c>
      <c r="D2272" s="39" t="s">
        <v>2267</v>
      </c>
      <c r="E2272" s="39" t="s">
        <v>258</v>
      </c>
    </row>
    <row r="2273" customFormat="false" ht="15" hidden="false" customHeight="false" outlineLevel="0" collapsed="false">
      <c r="A2273" s="38" t="str">
        <f aca="false">CONCATENATE(D2273,"-",E2273)</f>
        <v>ITACURUBA-PE</v>
      </c>
      <c r="B2273" s="39" t="n">
        <v>-8.83</v>
      </c>
      <c r="C2273" s="39" t="n">
        <v>-38.7</v>
      </c>
      <c r="D2273" s="39" t="s">
        <v>2268</v>
      </c>
      <c r="E2273" s="39" t="s">
        <v>95</v>
      </c>
    </row>
    <row r="2274" customFormat="false" ht="15" hidden="false" customHeight="false" outlineLevel="0" collapsed="false">
      <c r="A2274" s="38" t="str">
        <f aca="false">CONCATENATE(D2274,"-",E2274)</f>
        <v>ITACURUBI-RS</v>
      </c>
      <c r="B2274" s="38" t="n">
        <v>-28.78</v>
      </c>
      <c r="C2274" s="38" t="n">
        <v>-55.25</v>
      </c>
      <c r="D2274" s="38" t="s">
        <v>2269</v>
      </c>
      <c r="E2274" s="38" t="s">
        <v>151</v>
      </c>
    </row>
    <row r="2275" customFormat="false" ht="15" hidden="false" customHeight="false" outlineLevel="0" collapsed="false">
      <c r="A2275" s="38" t="str">
        <f aca="false">CONCATENATE(D2275,"-",E2275)</f>
        <v>ITAETE-BA</v>
      </c>
      <c r="B2275" s="38" t="n">
        <v>-12.98</v>
      </c>
      <c r="C2275" s="38" t="n">
        <v>-40.97</v>
      </c>
      <c r="D2275" s="38" t="s">
        <v>2270</v>
      </c>
      <c r="E2275" s="38" t="s">
        <v>85</v>
      </c>
    </row>
    <row r="2276" customFormat="false" ht="15" hidden="false" customHeight="false" outlineLevel="0" collapsed="false">
      <c r="A2276" s="38" t="str">
        <f aca="false">CONCATENATE(D2276,"-",E2276)</f>
        <v>ITAGI-BA</v>
      </c>
      <c r="B2276" s="39" t="n">
        <v>-14.16</v>
      </c>
      <c r="C2276" s="39" t="n">
        <v>-40</v>
      </c>
      <c r="D2276" s="39" t="s">
        <v>2271</v>
      </c>
      <c r="E2276" s="39" t="s">
        <v>85</v>
      </c>
    </row>
    <row r="2277" customFormat="false" ht="15" hidden="false" customHeight="false" outlineLevel="0" collapsed="false">
      <c r="A2277" s="38" t="str">
        <f aca="false">CONCATENATE(D2277,"-",E2277)</f>
        <v>ITAGIBA-BA</v>
      </c>
      <c r="B2277" s="38" t="n">
        <v>-14.28</v>
      </c>
      <c r="C2277" s="38" t="n">
        <v>-39.84</v>
      </c>
      <c r="D2277" s="38" t="s">
        <v>2272</v>
      </c>
      <c r="E2277" s="38" t="s">
        <v>85</v>
      </c>
    </row>
    <row r="2278" customFormat="false" ht="15" hidden="false" customHeight="false" outlineLevel="0" collapsed="false">
      <c r="A2278" s="38" t="str">
        <f aca="false">CONCATENATE(D2278,"-",E2278)</f>
        <v>ITAGIMIRIM-BA</v>
      </c>
      <c r="B2278" s="39" t="n">
        <v>-16.08</v>
      </c>
      <c r="C2278" s="39" t="n">
        <v>-39.61</v>
      </c>
      <c r="D2278" s="39" t="s">
        <v>2273</v>
      </c>
      <c r="E2278" s="39" t="s">
        <v>85</v>
      </c>
    </row>
    <row r="2279" customFormat="false" ht="15" hidden="false" customHeight="false" outlineLevel="0" collapsed="false">
      <c r="A2279" s="38" t="str">
        <f aca="false">CONCATENATE(D2279,"-",E2279)</f>
        <v>ITAGUACU DA BAHIA-BA</v>
      </c>
      <c r="B2279" s="38" t="n">
        <v>-11.01</v>
      </c>
      <c r="C2279" s="38" t="n">
        <v>-42.39</v>
      </c>
      <c r="D2279" s="38" t="s">
        <v>2274</v>
      </c>
      <c r="E2279" s="38" t="s">
        <v>85</v>
      </c>
    </row>
    <row r="2280" customFormat="false" ht="15" hidden="false" customHeight="false" outlineLevel="0" collapsed="false">
      <c r="A2280" s="38" t="str">
        <f aca="false">CONCATENATE(D2280,"-",E2280)</f>
        <v>ITAGUACU-ES</v>
      </c>
      <c r="B2280" s="38" t="n">
        <v>-19.8</v>
      </c>
      <c r="C2280" s="38" t="n">
        <v>-40.85</v>
      </c>
      <c r="D2280" s="38" t="s">
        <v>2275</v>
      </c>
      <c r="E2280" s="38" t="s">
        <v>126</v>
      </c>
    </row>
    <row r="2281" customFormat="false" ht="15" hidden="false" customHeight="false" outlineLevel="0" collapsed="false">
      <c r="A2281" s="38" t="str">
        <f aca="false">CONCATENATE(D2281,"-",E2281)</f>
        <v>ITAGUAI-RJ</v>
      </c>
      <c r="B2281" s="39" t="n">
        <v>-22.85</v>
      </c>
      <c r="C2281" s="39" t="n">
        <v>-43.77</v>
      </c>
      <c r="D2281" s="39" t="s">
        <v>2276</v>
      </c>
      <c r="E2281" s="39" t="s">
        <v>330</v>
      </c>
    </row>
    <row r="2282" customFormat="false" ht="15" hidden="false" customHeight="false" outlineLevel="0" collapsed="false">
      <c r="A2282" s="38" t="str">
        <f aca="false">CONCATENATE(D2282,"-",E2282)</f>
        <v>ITAGUAJE-PR</v>
      </c>
      <c r="B2282" s="38" t="n">
        <v>-22.61</v>
      </c>
      <c r="C2282" s="38" t="n">
        <v>-51.96</v>
      </c>
      <c r="D2282" s="38" t="s">
        <v>2277</v>
      </c>
      <c r="E2282" s="38" t="s">
        <v>88</v>
      </c>
    </row>
    <row r="2283" customFormat="false" ht="15" hidden="false" customHeight="false" outlineLevel="0" collapsed="false">
      <c r="A2283" s="38" t="str">
        <f aca="false">CONCATENATE(D2283,"-",E2283)</f>
        <v>ITAGUARA-MG</v>
      </c>
      <c r="B2283" s="38" t="n">
        <v>-20.39</v>
      </c>
      <c r="C2283" s="38" t="n">
        <v>-44.48</v>
      </c>
      <c r="D2283" s="38" t="s">
        <v>2278</v>
      </c>
      <c r="E2283" s="38" t="s">
        <v>77</v>
      </c>
    </row>
    <row r="2284" customFormat="false" ht="15" hidden="false" customHeight="false" outlineLevel="0" collapsed="false">
      <c r="A2284" s="38" t="str">
        <f aca="false">CONCATENATE(D2284,"-",E2284)</f>
        <v>ITAGUARI-GO</v>
      </c>
      <c r="B2284" s="38" t="n">
        <v>-15.91</v>
      </c>
      <c r="C2284" s="38" t="n">
        <v>-49.6</v>
      </c>
      <c r="D2284" s="38" t="s">
        <v>2279</v>
      </c>
      <c r="E2284" s="38" t="s">
        <v>75</v>
      </c>
    </row>
    <row r="2285" customFormat="false" ht="15" hidden="false" customHeight="false" outlineLevel="0" collapsed="false">
      <c r="A2285" s="38" t="str">
        <f aca="false">CONCATENATE(D2285,"-",E2285)</f>
        <v>ITAGUARU-GO</v>
      </c>
      <c r="B2285" s="39" t="n">
        <v>-15.75</v>
      </c>
      <c r="C2285" s="39" t="n">
        <v>-49.63</v>
      </c>
      <c r="D2285" s="39" t="s">
        <v>2280</v>
      </c>
      <c r="E2285" s="39" t="s">
        <v>75</v>
      </c>
    </row>
    <row r="2286" customFormat="false" ht="15" hidden="false" customHeight="false" outlineLevel="0" collapsed="false">
      <c r="A2286" s="38" t="str">
        <f aca="false">CONCATENATE(D2286,"-",E2286)</f>
        <v>ITAGUATINS-TO</v>
      </c>
      <c r="B2286" s="39" t="n">
        <v>-5.76</v>
      </c>
      <c r="C2286" s="39" t="n">
        <v>-47.48</v>
      </c>
      <c r="D2286" s="39" t="s">
        <v>2281</v>
      </c>
      <c r="E2286" s="39" t="s">
        <v>97</v>
      </c>
    </row>
    <row r="2287" customFormat="false" ht="15" hidden="false" customHeight="false" outlineLevel="0" collapsed="false">
      <c r="A2287" s="38" t="str">
        <f aca="false">CONCATENATE(D2287,"-",E2287)</f>
        <v>ITAIBA-PE</v>
      </c>
      <c r="B2287" s="38" t="n">
        <v>-8.94</v>
      </c>
      <c r="C2287" s="38" t="n">
        <v>-37.42</v>
      </c>
      <c r="D2287" s="38" t="s">
        <v>2282</v>
      </c>
      <c r="E2287" s="38" t="s">
        <v>95</v>
      </c>
    </row>
    <row r="2288" customFormat="false" ht="15" hidden="false" customHeight="false" outlineLevel="0" collapsed="false">
      <c r="A2288" s="38" t="str">
        <f aca="false">CONCATENATE(D2288,"-",E2288)</f>
        <v>ITAICABA-CE</v>
      </c>
      <c r="B2288" s="38" t="n">
        <v>-4.67</v>
      </c>
      <c r="C2288" s="38" t="n">
        <v>-37.82</v>
      </c>
      <c r="D2288" s="38" t="s">
        <v>2283</v>
      </c>
      <c r="E2288" s="38" t="s">
        <v>83</v>
      </c>
    </row>
    <row r="2289" customFormat="false" ht="15" hidden="false" customHeight="false" outlineLevel="0" collapsed="false">
      <c r="A2289" s="38" t="str">
        <f aca="false">CONCATENATE(D2289,"-",E2289)</f>
        <v>ITAINOPOLIS-PI</v>
      </c>
      <c r="B2289" s="38" t="n">
        <v>-7.44</v>
      </c>
      <c r="C2289" s="38" t="n">
        <v>-41.47</v>
      </c>
      <c r="D2289" s="38" t="s">
        <v>2284</v>
      </c>
      <c r="E2289" s="38" t="s">
        <v>108</v>
      </c>
    </row>
    <row r="2290" customFormat="false" ht="15" hidden="false" customHeight="false" outlineLevel="0" collapsed="false">
      <c r="A2290" s="38" t="str">
        <f aca="false">CONCATENATE(D2290,"-",E2290)</f>
        <v>ITAIOPOLIS-SC</v>
      </c>
      <c r="B2290" s="39" t="n">
        <v>-26.33</v>
      </c>
      <c r="C2290" s="39" t="n">
        <v>-49.9</v>
      </c>
      <c r="D2290" s="39" t="s">
        <v>2285</v>
      </c>
      <c r="E2290" s="39" t="s">
        <v>90</v>
      </c>
    </row>
    <row r="2291" customFormat="false" ht="15" hidden="false" customHeight="false" outlineLevel="0" collapsed="false">
      <c r="A2291" s="38" t="str">
        <f aca="false">CONCATENATE(D2291,"-",E2291)</f>
        <v>ITAIPAVA DO GRAJAU-MA</v>
      </c>
      <c r="B2291" s="38" t="n">
        <v>-5.14</v>
      </c>
      <c r="C2291" s="38" t="n">
        <v>-45.79</v>
      </c>
      <c r="D2291" s="38" t="s">
        <v>2286</v>
      </c>
      <c r="E2291" s="38" t="s">
        <v>100</v>
      </c>
    </row>
    <row r="2292" customFormat="false" ht="15" hidden="false" customHeight="false" outlineLevel="0" collapsed="false">
      <c r="A2292" s="38" t="str">
        <f aca="false">CONCATENATE(D2292,"-",E2292)</f>
        <v>ITAIPE-MG</v>
      </c>
      <c r="B2292" s="39" t="n">
        <v>-17.4</v>
      </c>
      <c r="C2292" s="39" t="n">
        <v>-41.66</v>
      </c>
      <c r="D2292" s="39" t="s">
        <v>2287</v>
      </c>
      <c r="E2292" s="39" t="s">
        <v>77</v>
      </c>
    </row>
    <row r="2293" customFormat="false" ht="15" hidden="false" customHeight="false" outlineLevel="0" collapsed="false">
      <c r="A2293" s="38" t="str">
        <f aca="false">CONCATENATE(D2293,"-",E2293)</f>
        <v>ITAIPULANDIA-PR</v>
      </c>
      <c r="B2293" s="39" t="n">
        <v>-25.13</v>
      </c>
      <c r="C2293" s="39" t="n">
        <v>-54.3</v>
      </c>
      <c r="D2293" s="39" t="s">
        <v>2288</v>
      </c>
      <c r="E2293" s="39" t="s">
        <v>88</v>
      </c>
    </row>
    <row r="2294" customFormat="false" ht="15" hidden="false" customHeight="false" outlineLevel="0" collapsed="false">
      <c r="A2294" s="38" t="str">
        <f aca="false">CONCATENATE(D2294,"-",E2294)</f>
        <v>ITAI-SP</v>
      </c>
      <c r="B2294" s="38" t="n">
        <v>-23.41</v>
      </c>
      <c r="C2294" s="38" t="n">
        <v>-49.09</v>
      </c>
      <c r="D2294" s="38" t="s">
        <v>2289</v>
      </c>
      <c r="E2294" s="38" t="s">
        <v>118</v>
      </c>
    </row>
    <row r="2295" customFormat="false" ht="15" hidden="false" customHeight="false" outlineLevel="0" collapsed="false">
      <c r="A2295" s="38" t="str">
        <f aca="false">CONCATENATE(D2295,"-",E2295)</f>
        <v>ITAITINGA-CE</v>
      </c>
      <c r="B2295" s="39" t="n">
        <v>-3.96</v>
      </c>
      <c r="C2295" s="39" t="n">
        <v>-38.52</v>
      </c>
      <c r="D2295" s="39" t="s">
        <v>2290</v>
      </c>
      <c r="E2295" s="39" t="s">
        <v>83</v>
      </c>
    </row>
    <row r="2296" customFormat="false" ht="15" hidden="false" customHeight="false" outlineLevel="0" collapsed="false">
      <c r="A2296" s="38" t="str">
        <f aca="false">CONCATENATE(D2296,"-",E2296)</f>
        <v>ITAITUBA-PA</v>
      </c>
      <c r="B2296" s="38" t="n">
        <v>-4.27</v>
      </c>
      <c r="C2296" s="38" t="n">
        <v>-55.98</v>
      </c>
      <c r="D2296" s="38" t="s">
        <v>2291</v>
      </c>
      <c r="E2296" s="38" t="s">
        <v>81</v>
      </c>
    </row>
    <row r="2297" customFormat="false" ht="15" hidden="false" customHeight="false" outlineLevel="0" collapsed="false">
      <c r="A2297" s="38" t="str">
        <f aca="false">CONCATENATE(D2297,"-",E2297)</f>
        <v>ITAJA-GO</v>
      </c>
      <c r="B2297" s="38" t="n">
        <v>-19.06</v>
      </c>
      <c r="C2297" s="38" t="n">
        <v>-51.54</v>
      </c>
      <c r="D2297" s="38" t="s">
        <v>2292</v>
      </c>
      <c r="E2297" s="38" t="s">
        <v>75</v>
      </c>
    </row>
    <row r="2298" customFormat="false" ht="15" hidden="false" customHeight="false" outlineLevel="0" collapsed="false">
      <c r="A2298" s="38" t="str">
        <f aca="false">CONCATENATE(D2298,"-",E2298)</f>
        <v>ITAJAI-SC</v>
      </c>
      <c r="B2298" s="38" t="n">
        <v>-26.9</v>
      </c>
      <c r="C2298" s="38" t="n">
        <v>-48.66</v>
      </c>
      <c r="D2298" s="38" t="s">
        <v>2293</v>
      </c>
      <c r="E2298" s="38" t="s">
        <v>90</v>
      </c>
    </row>
    <row r="2299" customFormat="false" ht="15" hidden="false" customHeight="false" outlineLevel="0" collapsed="false">
      <c r="A2299" s="38" t="str">
        <f aca="false">CONCATENATE(D2299,"-",E2299)</f>
        <v>ITAJA-RN</v>
      </c>
      <c r="B2299" s="39" t="n">
        <v>-5.64</v>
      </c>
      <c r="C2299" s="39" t="n">
        <v>-36.87</v>
      </c>
      <c r="D2299" s="39" t="s">
        <v>2292</v>
      </c>
      <c r="E2299" s="39" t="s">
        <v>106</v>
      </c>
    </row>
    <row r="2300" customFormat="false" ht="15" hidden="false" customHeight="false" outlineLevel="0" collapsed="false">
      <c r="A2300" s="38" t="str">
        <f aca="false">CONCATENATE(D2300,"-",E2300)</f>
        <v>ITAJOBI-SP</v>
      </c>
      <c r="B2300" s="39" t="n">
        <v>-21.31</v>
      </c>
      <c r="C2300" s="39" t="n">
        <v>-49.05</v>
      </c>
      <c r="D2300" s="39" t="s">
        <v>2294</v>
      </c>
      <c r="E2300" s="39" t="s">
        <v>118</v>
      </c>
    </row>
    <row r="2301" customFormat="false" ht="15" hidden="false" customHeight="false" outlineLevel="0" collapsed="false">
      <c r="A2301" s="38" t="str">
        <f aca="false">CONCATENATE(D2301,"-",E2301)</f>
        <v>ITAJU DO COLONIA-BA</v>
      </c>
      <c r="B2301" s="39" t="n">
        <v>-15.14</v>
      </c>
      <c r="C2301" s="39" t="n">
        <v>-39.72</v>
      </c>
      <c r="D2301" s="39" t="s">
        <v>2295</v>
      </c>
      <c r="E2301" s="39" t="s">
        <v>85</v>
      </c>
    </row>
    <row r="2302" customFormat="false" ht="15" hidden="false" customHeight="false" outlineLevel="0" collapsed="false">
      <c r="A2302" s="38" t="str">
        <f aca="false">CONCATENATE(D2302,"-",E2302)</f>
        <v>ITAJUBA-MG</v>
      </c>
      <c r="B2302" s="38" t="n">
        <v>-22.42</v>
      </c>
      <c r="C2302" s="38" t="n">
        <v>-45.45</v>
      </c>
      <c r="D2302" s="38" t="s">
        <v>2296</v>
      </c>
      <c r="E2302" s="38" t="s">
        <v>77</v>
      </c>
    </row>
    <row r="2303" customFormat="false" ht="15" hidden="false" customHeight="false" outlineLevel="0" collapsed="false">
      <c r="A2303" s="38" t="str">
        <f aca="false">CONCATENATE(D2303,"-",E2303)</f>
        <v>ITAJUIPE-BA</v>
      </c>
      <c r="B2303" s="38" t="n">
        <v>-14.67</v>
      </c>
      <c r="C2303" s="38" t="n">
        <v>-39.37</v>
      </c>
      <c r="D2303" s="38" t="s">
        <v>2297</v>
      </c>
      <c r="E2303" s="38" t="s">
        <v>85</v>
      </c>
    </row>
    <row r="2304" customFormat="false" ht="15" hidden="false" customHeight="false" outlineLevel="0" collapsed="false">
      <c r="A2304" s="38" t="str">
        <f aca="false">CONCATENATE(D2304,"-",E2304)</f>
        <v>ITAJU-SP</v>
      </c>
      <c r="B2304" s="38" t="n">
        <v>-21.98</v>
      </c>
      <c r="C2304" s="38" t="n">
        <v>-48.8</v>
      </c>
      <c r="D2304" s="38" t="s">
        <v>2298</v>
      </c>
      <c r="E2304" s="38" t="s">
        <v>118</v>
      </c>
    </row>
    <row r="2305" customFormat="false" ht="15" hidden="false" customHeight="false" outlineLevel="0" collapsed="false">
      <c r="A2305" s="38" t="str">
        <f aca="false">CONCATENATE(D2305,"-",E2305)</f>
        <v>ITALVA-RJ</v>
      </c>
      <c r="B2305" s="38" t="n">
        <v>-21.42</v>
      </c>
      <c r="C2305" s="38" t="n">
        <v>-41.69</v>
      </c>
      <c r="D2305" s="38" t="s">
        <v>2299</v>
      </c>
      <c r="E2305" s="38" t="s">
        <v>330</v>
      </c>
    </row>
    <row r="2306" customFormat="false" ht="15" hidden="false" customHeight="false" outlineLevel="0" collapsed="false">
      <c r="A2306" s="38" t="str">
        <f aca="false">CONCATENATE(D2306,"-",E2306)</f>
        <v>ITAMARACA-PE</v>
      </c>
      <c r="B2306" s="39" t="n">
        <v>-7.74</v>
      </c>
      <c r="C2306" s="39" t="n">
        <v>-34.82</v>
      </c>
      <c r="D2306" s="39" t="s">
        <v>2300</v>
      </c>
      <c r="E2306" s="39" t="s">
        <v>95</v>
      </c>
    </row>
    <row r="2307" customFormat="false" ht="15" hidden="false" customHeight="false" outlineLevel="0" collapsed="false">
      <c r="A2307" s="38" t="str">
        <f aca="false">CONCATENATE(D2307,"-",E2307)</f>
        <v>ITAMARAJU-BA</v>
      </c>
      <c r="B2307" s="39" t="n">
        <v>-17.03</v>
      </c>
      <c r="C2307" s="39" t="n">
        <v>-39.53</v>
      </c>
      <c r="D2307" s="39" t="s">
        <v>2301</v>
      </c>
      <c r="E2307" s="39" t="s">
        <v>85</v>
      </c>
    </row>
    <row r="2308" customFormat="false" ht="15" hidden="false" customHeight="false" outlineLevel="0" collapsed="false">
      <c r="A2308" s="38" t="str">
        <f aca="false">CONCATENATE(D2308,"-",E2308)</f>
        <v>ITAMARANDIBA-MG</v>
      </c>
      <c r="B2308" s="39" t="n">
        <v>-17.85</v>
      </c>
      <c r="C2308" s="39" t="n">
        <v>-42.85</v>
      </c>
      <c r="D2308" s="39" t="s">
        <v>2302</v>
      </c>
      <c r="E2308" s="39" t="s">
        <v>77</v>
      </c>
    </row>
    <row r="2309" customFormat="false" ht="15" hidden="false" customHeight="false" outlineLevel="0" collapsed="false">
      <c r="A2309" s="38" t="str">
        <f aca="false">CONCATENATE(D2309,"-",E2309)</f>
        <v>ITAMARATI DE MINAS-MG</v>
      </c>
      <c r="B2309" s="38" t="n">
        <v>-21.41</v>
      </c>
      <c r="C2309" s="38" t="n">
        <v>-42.81</v>
      </c>
      <c r="D2309" s="38" t="s">
        <v>2303</v>
      </c>
      <c r="E2309" s="38" t="s">
        <v>77</v>
      </c>
    </row>
    <row r="2310" customFormat="false" ht="15" hidden="false" customHeight="false" outlineLevel="0" collapsed="false">
      <c r="A2310" s="38" t="str">
        <f aca="false">CONCATENATE(D2310,"-",E2310)</f>
        <v>ITAMARATI-AM</v>
      </c>
      <c r="B2310" s="38" t="n">
        <v>-6.42</v>
      </c>
      <c r="C2310" s="38" t="n">
        <v>-68.25</v>
      </c>
      <c r="D2310" s="38" t="s">
        <v>2304</v>
      </c>
      <c r="E2310" s="38" t="s">
        <v>258</v>
      </c>
    </row>
    <row r="2311" customFormat="false" ht="15" hidden="false" customHeight="false" outlineLevel="0" collapsed="false">
      <c r="A2311" s="38" t="str">
        <f aca="false">CONCATENATE(D2311,"-",E2311)</f>
        <v>ITAMARI-BA</v>
      </c>
      <c r="B2311" s="38" t="n">
        <v>-13.77</v>
      </c>
      <c r="C2311" s="38" t="n">
        <v>-39.68</v>
      </c>
      <c r="D2311" s="38" t="s">
        <v>2305</v>
      </c>
      <c r="E2311" s="38" t="s">
        <v>85</v>
      </c>
    </row>
    <row r="2312" customFormat="false" ht="15" hidden="false" customHeight="false" outlineLevel="0" collapsed="false">
      <c r="A2312" s="38" t="str">
        <f aca="false">CONCATENATE(D2312,"-",E2312)</f>
        <v>ITAMBACURI-MG</v>
      </c>
      <c r="B2312" s="39" t="n">
        <v>-18.03</v>
      </c>
      <c r="C2312" s="39" t="n">
        <v>-41.68</v>
      </c>
      <c r="D2312" s="39" t="s">
        <v>2306</v>
      </c>
      <c r="E2312" s="39" t="s">
        <v>77</v>
      </c>
    </row>
    <row r="2313" customFormat="false" ht="15" hidden="false" customHeight="false" outlineLevel="0" collapsed="false">
      <c r="A2313" s="38" t="str">
        <f aca="false">CONCATENATE(D2313,"-",E2313)</f>
        <v>ITAMBARACA-PR</v>
      </c>
      <c r="B2313" s="38" t="n">
        <v>-23.01</v>
      </c>
      <c r="C2313" s="38" t="n">
        <v>-50.4</v>
      </c>
      <c r="D2313" s="38" t="s">
        <v>2307</v>
      </c>
      <c r="E2313" s="38" t="s">
        <v>88</v>
      </c>
    </row>
    <row r="2314" customFormat="false" ht="15" hidden="false" customHeight="false" outlineLevel="0" collapsed="false">
      <c r="A2314" s="38" t="str">
        <f aca="false">CONCATENATE(D2314,"-",E2314)</f>
        <v>ITAMBE DO MATO DENTRO-MG</v>
      </c>
      <c r="B2314" s="38" t="n">
        <v>-19.41</v>
      </c>
      <c r="C2314" s="38" t="n">
        <v>-43.32</v>
      </c>
      <c r="D2314" s="38" t="s">
        <v>2308</v>
      </c>
      <c r="E2314" s="38" t="s">
        <v>77</v>
      </c>
    </row>
    <row r="2315" customFormat="false" ht="15" hidden="false" customHeight="false" outlineLevel="0" collapsed="false">
      <c r="A2315" s="38" t="str">
        <f aca="false">CONCATENATE(D2315,"-",E2315)</f>
        <v>ITAMBE-BA</v>
      </c>
      <c r="B2315" s="39" t="n">
        <v>-15.24</v>
      </c>
      <c r="C2315" s="39" t="n">
        <v>-40.62</v>
      </c>
      <c r="D2315" s="39" t="s">
        <v>2309</v>
      </c>
      <c r="E2315" s="39" t="s">
        <v>85</v>
      </c>
    </row>
    <row r="2316" customFormat="false" ht="15" hidden="false" customHeight="false" outlineLevel="0" collapsed="false">
      <c r="A2316" s="38" t="str">
        <f aca="false">CONCATENATE(D2316,"-",E2316)</f>
        <v>ITAMBE-PE</v>
      </c>
      <c r="B2316" s="38" t="n">
        <v>-7.41</v>
      </c>
      <c r="C2316" s="38" t="n">
        <v>-35.11</v>
      </c>
      <c r="D2316" s="38" t="s">
        <v>2309</v>
      </c>
      <c r="E2316" s="38" t="s">
        <v>95</v>
      </c>
    </row>
    <row r="2317" customFormat="false" ht="15" hidden="false" customHeight="false" outlineLevel="0" collapsed="false">
      <c r="A2317" s="38" t="str">
        <f aca="false">CONCATENATE(D2317,"-",E2317)</f>
        <v>ITAMBE-PR</v>
      </c>
      <c r="B2317" s="39" t="n">
        <v>-23.66</v>
      </c>
      <c r="C2317" s="39" t="n">
        <v>-51.99</v>
      </c>
      <c r="D2317" s="39" t="s">
        <v>2309</v>
      </c>
      <c r="E2317" s="39" t="s">
        <v>88</v>
      </c>
    </row>
    <row r="2318" customFormat="false" ht="15" hidden="false" customHeight="false" outlineLevel="0" collapsed="false">
      <c r="A2318" s="38" t="str">
        <f aca="false">CONCATENATE(D2318,"-",E2318)</f>
        <v>ITAMOGI-MG</v>
      </c>
      <c r="B2318" s="39" t="n">
        <v>-21.07</v>
      </c>
      <c r="C2318" s="39" t="n">
        <v>-47.04</v>
      </c>
      <c r="D2318" s="39" t="s">
        <v>2310</v>
      </c>
      <c r="E2318" s="39" t="s">
        <v>77</v>
      </c>
    </row>
    <row r="2319" customFormat="false" ht="15" hidden="false" customHeight="false" outlineLevel="0" collapsed="false">
      <c r="A2319" s="38" t="str">
        <f aca="false">CONCATENATE(D2319,"-",E2319)</f>
        <v>ITAMONTE-MG</v>
      </c>
      <c r="B2319" s="38" t="n">
        <v>-22.28</v>
      </c>
      <c r="C2319" s="38" t="n">
        <v>-44.87</v>
      </c>
      <c r="D2319" s="38" t="s">
        <v>2311</v>
      </c>
      <c r="E2319" s="38" t="s">
        <v>77</v>
      </c>
    </row>
    <row r="2320" customFormat="false" ht="15" hidden="false" customHeight="false" outlineLevel="0" collapsed="false">
      <c r="A2320" s="38" t="str">
        <f aca="false">CONCATENATE(D2320,"-",E2320)</f>
        <v>ITANAGRA-BA</v>
      </c>
      <c r="B2320" s="38" t="n">
        <v>-12.26</v>
      </c>
      <c r="C2320" s="38" t="n">
        <v>-38.04</v>
      </c>
      <c r="D2320" s="38" t="s">
        <v>2312</v>
      </c>
      <c r="E2320" s="38" t="s">
        <v>85</v>
      </c>
    </row>
    <row r="2321" customFormat="false" ht="15" hidden="false" customHeight="false" outlineLevel="0" collapsed="false">
      <c r="A2321" s="38" t="str">
        <f aca="false">CONCATENATE(D2321,"-",E2321)</f>
        <v>ITANHAEM-SP</v>
      </c>
      <c r="B2321" s="39" t="n">
        <v>-24.18</v>
      </c>
      <c r="C2321" s="39" t="n">
        <v>-46.78</v>
      </c>
      <c r="D2321" s="39" t="s">
        <v>2313</v>
      </c>
      <c r="E2321" s="39" t="s">
        <v>118</v>
      </c>
    </row>
    <row r="2322" customFormat="false" ht="15" hidden="false" customHeight="false" outlineLevel="0" collapsed="false">
      <c r="A2322" s="38" t="str">
        <f aca="false">CONCATENATE(D2322,"-",E2322)</f>
        <v>ITANHANDU-MG</v>
      </c>
      <c r="B2322" s="39" t="n">
        <v>-22.29</v>
      </c>
      <c r="C2322" s="39" t="n">
        <v>-44.93</v>
      </c>
      <c r="D2322" s="39" t="s">
        <v>2314</v>
      </c>
      <c r="E2322" s="39" t="s">
        <v>77</v>
      </c>
    </row>
    <row r="2323" customFormat="false" ht="15" hidden="false" customHeight="false" outlineLevel="0" collapsed="false">
      <c r="A2323" s="38" t="str">
        <f aca="false">CONCATENATE(D2323,"-",E2323)</f>
        <v>ITANHEM-BA</v>
      </c>
      <c r="B2323" s="39" t="n">
        <v>-17.16</v>
      </c>
      <c r="C2323" s="39" t="n">
        <v>-40.33</v>
      </c>
      <c r="D2323" s="39" t="s">
        <v>2315</v>
      </c>
      <c r="E2323" s="39" t="s">
        <v>85</v>
      </c>
    </row>
    <row r="2324" customFormat="false" ht="15" hidden="false" customHeight="false" outlineLevel="0" collapsed="false">
      <c r="A2324" s="38" t="str">
        <f aca="false">CONCATENATE(D2324,"-",E2324)</f>
        <v>ITANHOMI-MG</v>
      </c>
      <c r="B2324" s="38" t="n">
        <v>-19.17</v>
      </c>
      <c r="C2324" s="38" t="n">
        <v>-41.86</v>
      </c>
      <c r="D2324" s="38" t="s">
        <v>2316</v>
      </c>
      <c r="E2324" s="38" t="s">
        <v>77</v>
      </c>
    </row>
    <row r="2325" customFormat="false" ht="15" hidden="false" customHeight="false" outlineLevel="0" collapsed="false">
      <c r="A2325" s="38" t="str">
        <f aca="false">CONCATENATE(D2325,"-",E2325)</f>
        <v>ITAOBIM-MG</v>
      </c>
      <c r="B2325" s="39" t="n">
        <v>-16.56</v>
      </c>
      <c r="C2325" s="39" t="n">
        <v>-41.5</v>
      </c>
      <c r="D2325" s="39" t="s">
        <v>2317</v>
      </c>
      <c r="E2325" s="39" t="s">
        <v>77</v>
      </c>
    </row>
    <row r="2326" customFormat="false" ht="15" hidden="false" customHeight="false" outlineLevel="0" collapsed="false">
      <c r="A2326" s="38" t="str">
        <f aca="false">CONCATENATE(D2326,"-",E2326)</f>
        <v>ITAOCARA-RJ</v>
      </c>
      <c r="B2326" s="39" t="n">
        <v>-21.67</v>
      </c>
      <c r="C2326" s="39" t="n">
        <v>-42.08</v>
      </c>
      <c r="D2326" s="39" t="s">
        <v>2318</v>
      </c>
      <c r="E2326" s="39" t="s">
        <v>330</v>
      </c>
    </row>
    <row r="2327" customFormat="false" ht="15" hidden="false" customHeight="false" outlineLevel="0" collapsed="false">
      <c r="A2327" s="38" t="str">
        <f aca="false">CONCATENATE(D2327,"-",E2327)</f>
        <v>ITAOCA-SP</v>
      </c>
      <c r="B2327" s="38" t="n">
        <v>-24.64</v>
      </c>
      <c r="C2327" s="38" t="n">
        <v>-48.84</v>
      </c>
      <c r="D2327" s="38" t="s">
        <v>2319</v>
      </c>
      <c r="E2327" s="38" t="s">
        <v>118</v>
      </c>
    </row>
    <row r="2328" customFormat="false" ht="15" hidden="false" customHeight="false" outlineLevel="0" collapsed="false">
      <c r="A2328" s="38" t="str">
        <f aca="false">CONCATENATE(D2328,"-",E2328)</f>
        <v>ITAPACI-GO</v>
      </c>
      <c r="B2328" s="39" t="n">
        <v>-14.95</v>
      </c>
      <c r="C2328" s="39" t="n">
        <v>-49.54</v>
      </c>
      <c r="D2328" s="39" t="s">
        <v>2320</v>
      </c>
      <c r="E2328" s="39" t="s">
        <v>75</v>
      </c>
    </row>
    <row r="2329" customFormat="false" ht="15" hidden="false" customHeight="false" outlineLevel="0" collapsed="false">
      <c r="A2329" s="38" t="str">
        <f aca="false">CONCATENATE(D2329,"-",E2329)</f>
        <v>ITAPAGE-CE</v>
      </c>
      <c r="B2329" s="38" t="n">
        <v>-3.68</v>
      </c>
      <c r="C2329" s="38" t="n">
        <v>-39.58</v>
      </c>
      <c r="D2329" s="38" t="s">
        <v>2321</v>
      </c>
      <c r="E2329" s="38" t="s">
        <v>83</v>
      </c>
    </row>
    <row r="2330" customFormat="false" ht="15" hidden="false" customHeight="false" outlineLevel="0" collapsed="false">
      <c r="A2330" s="38" t="str">
        <f aca="false">CONCATENATE(D2330,"-",E2330)</f>
        <v>ITAPAGIPE-MG</v>
      </c>
      <c r="B2330" s="38" t="n">
        <v>-19.9</v>
      </c>
      <c r="C2330" s="38" t="n">
        <v>-49.38</v>
      </c>
      <c r="D2330" s="38" t="s">
        <v>2322</v>
      </c>
      <c r="E2330" s="38" t="s">
        <v>77</v>
      </c>
    </row>
    <row r="2331" customFormat="false" ht="15" hidden="false" customHeight="false" outlineLevel="0" collapsed="false">
      <c r="A2331" s="38" t="str">
        <f aca="false">CONCATENATE(D2331,"-",E2331)</f>
        <v>ITAPARICA-BA</v>
      </c>
      <c r="B2331" s="38" t="n">
        <v>-12.88</v>
      </c>
      <c r="C2331" s="38" t="n">
        <v>-38.67</v>
      </c>
      <c r="D2331" s="38" t="s">
        <v>2323</v>
      </c>
      <c r="E2331" s="38" t="s">
        <v>85</v>
      </c>
    </row>
    <row r="2332" customFormat="false" ht="15" hidden="false" customHeight="false" outlineLevel="0" collapsed="false">
      <c r="A2332" s="38" t="str">
        <f aca="false">CONCATENATE(D2332,"-",E2332)</f>
        <v>ITAPE-BA</v>
      </c>
      <c r="B2332" s="39" t="n">
        <v>-14.89</v>
      </c>
      <c r="C2332" s="39" t="n">
        <v>-39.42</v>
      </c>
      <c r="D2332" s="39" t="s">
        <v>2324</v>
      </c>
      <c r="E2332" s="39" t="s">
        <v>85</v>
      </c>
    </row>
    <row r="2333" customFormat="false" ht="15" hidden="false" customHeight="false" outlineLevel="0" collapsed="false">
      <c r="A2333" s="38" t="str">
        <f aca="false">CONCATENATE(D2333,"-",E2333)</f>
        <v>ITAPEBI-BA</v>
      </c>
      <c r="B2333" s="38" t="n">
        <v>-15.95</v>
      </c>
      <c r="C2333" s="38" t="n">
        <v>-39.53</v>
      </c>
      <c r="D2333" s="38" t="s">
        <v>2325</v>
      </c>
      <c r="E2333" s="38" t="s">
        <v>85</v>
      </c>
    </row>
    <row r="2334" customFormat="false" ht="15" hidden="false" customHeight="false" outlineLevel="0" collapsed="false">
      <c r="A2334" s="38" t="str">
        <f aca="false">CONCATENATE(D2334,"-",E2334)</f>
        <v>ITAPECERICA DA SERRA-SP</v>
      </c>
      <c r="B2334" s="39" t="n">
        <v>-23.71</v>
      </c>
      <c r="C2334" s="39" t="n">
        <v>-46.84</v>
      </c>
      <c r="D2334" s="39" t="s">
        <v>2326</v>
      </c>
      <c r="E2334" s="39" t="s">
        <v>118</v>
      </c>
    </row>
    <row r="2335" customFormat="false" ht="15" hidden="false" customHeight="false" outlineLevel="0" collapsed="false">
      <c r="A2335" s="38" t="str">
        <f aca="false">CONCATENATE(D2335,"-",E2335)</f>
        <v>ITAPECERICA-MG</v>
      </c>
      <c r="B2335" s="39" t="n">
        <v>-20.47</v>
      </c>
      <c r="C2335" s="39" t="n">
        <v>-45.12</v>
      </c>
      <c r="D2335" s="39" t="s">
        <v>2327</v>
      </c>
      <c r="E2335" s="39" t="s">
        <v>77</v>
      </c>
    </row>
    <row r="2336" customFormat="false" ht="15" hidden="false" customHeight="false" outlineLevel="0" collapsed="false">
      <c r="A2336" s="38" t="str">
        <f aca="false">CONCATENATE(D2336,"-",E2336)</f>
        <v>ITAPECURU MIRIM-MA</v>
      </c>
      <c r="B2336" s="39" t="n">
        <v>-3.39</v>
      </c>
      <c r="C2336" s="39" t="n">
        <v>-44.35</v>
      </c>
      <c r="D2336" s="39" t="s">
        <v>2328</v>
      </c>
      <c r="E2336" s="39" t="s">
        <v>100</v>
      </c>
    </row>
    <row r="2337" customFormat="false" ht="15" hidden="false" customHeight="false" outlineLevel="0" collapsed="false">
      <c r="A2337" s="38" t="str">
        <f aca="false">CONCATENATE(D2337,"-",E2337)</f>
        <v>ITAPEJARA D'OESTE-PR</v>
      </c>
      <c r="B2337" s="38" t="n">
        <v>-25.96</v>
      </c>
      <c r="C2337" s="38" t="n">
        <v>-52.81</v>
      </c>
      <c r="D2337" s="38" t="s">
        <v>2329</v>
      </c>
      <c r="E2337" s="38" t="s">
        <v>88</v>
      </c>
    </row>
    <row r="2338" customFormat="false" ht="15" hidden="false" customHeight="false" outlineLevel="0" collapsed="false">
      <c r="A2338" s="38" t="str">
        <f aca="false">CONCATENATE(D2338,"-",E2338)</f>
        <v>ITAPEMA-SC</v>
      </c>
      <c r="B2338" s="39" t="n">
        <v>-27.09</v>
      </c>
      <c r="C2338" s="39" t="n">
        <v>-48.61</v>
      </c>
      <c r="D2338" s="39" t="s">
        <v>2330</v>
      </c>
      <c r="E2338" s="39" t="s">
        <v>90</v>
      </c>
    </row>
    <row r="2339" customFormat="false" ht="15" hidden="false" customHeight="false" outlineLevel="0" collapsed="false">
      <c r="A2339" s="38" t="str">
        <f aca="false">CONCATENATE(D2339,"-",E2339)</f>
        <v>ITAPEMIRIM-ES</v>
      </c>
      <c r="B2339" s="39" t="n">
        <v>-21.01</v>
      </c>
      <c r="C2339" s="39" t="n">
        <v>-40.83</v>
      </c>
      <c r="D2339" s="39" t="s">
        <v>2331</v>
      </c>
      <c r="E2339" s="39" t="s">
        <v>126</v>
      </c>
    </row>
    <row r="2340" customFormat="false" ht="15" hidden="false" customHeight="false" outlineLevel="0" collapsed="false">
      <c r="A2340" s="38" t="str">
        <f aca="false">CONCATENATE(D2340,"-",E2340)</f>
        <v>ITAPERUCU-PR</v>
      </c>
      <c r="B2340" s="39" t="n">
        <v>-25.22</v>
      </c>
      <c r="C2340" s="39" t="n">
        <v>-49.34</v>
      </c>
      <c r="D2340" s="39" t="s">
        <v>2332</v>
      </c>
      <c r="E2340" s="39" t="s">
        <v>88</v>
      </c>
    </row>
    <row r="2341" customFormat="false" ht="15" hidden="false" customHeight="false" outlineLevel="0" collapsed="false">
      <c r="A2341" s="38" t="str">
        <f aca="false">CONCATENATE(D2341,"-",E2341)</f>
        <v>ITAPERUNA-RJ</v>
      </c>
      <c r="B2341" s="38" t="n">
        <v>-21.2</v>
      </c>
      <c r="C2341" s="38" t="n">
        <v>-41.88</v>
      </c>
      <c r="D2341" s="38" t="s">
        <v>2333</v>
      </c>
      <c r="E2341" s="38" t="s">
        <v>330</v>
      </c>
    </row>
    <row r="2342" customFormat="false" ht="15" hidden="false" customHeight="false" outlineLevel="0" collapsed="false">
      <c r="A2342" s="38" t="str">
        <f aca="false">CONCATENATE(D2342,"-",E2342)</f>
        <v>ITAPETIM-PE</v>
      </c>
      <c r="B2342" s="39" t="n">
        <v>-7.37</v>
      </c>
      <c r="C2342" s="39" t="n">
        <v>-37.19</v>
      </c>
      <c r="D2342" s="39" t="s">
        <v>2334</v>
      </c>
      <c r="E2342" s="39" t="s">
        <v>95</v>
      </c>
    </row>
    <row r="2343" customFormat="false" ht="15" hidden="false" customHeight="false" outlineLevel="0" collapsed="false">
      <c r="A2343" s="38" t="str">
        <f aca="false">CONCATENATE(D2343,"-",E2343)</f>
        <v>ITAPETINGA-BA</v>
      </c>
      <c r="B2343" s="39" t="n">
        <v>-15.24</v>
      </c>
      <c r="C2343" s="39" t="n">
        <v>-40.24</v>
      </c>
      <c r="D2343" s="39" t="s">
        <v>2335</v>
      </c>
      <c r="E2343" s="39" t="s">
        <v>85</v>
      </c>
    </row>
    <row r="2344" customFormat="false" ht="15" hidden="false" customHeight="false" outlineLevel="0" collapsed="false">
      <c r="A2344" s="38" t="str">
        <f aca="false">CONCATENATE(D2344,"-",E2344)</f>
        <v>ITAPETININGA-SP</v>
      </c>
      <c r="B2344" s="38" t="n">
        <v>-23.59</v>
      </c>
      <c r="C2344" s="38" t="n">
        <v>-48.05</v>
      </c>
      <c r="D2344" s="38" t="s">
        <v>2336</v>
      </c>
      <c r="E2344" s="38" t="s">
        <v>118</v>
      </c>
    </row>
    <row r="2345" customFormat="false" ht="15" hidden="false" customHeight="false" outlineLevel="0" collapsed="false">
      <c r="A2345" s="38" t="str">
        <f aca="false">CONCATENATE(D2345,"-",E2345)</f>
        <v>ITAPEVA-MG</v>
      </c>
      <c r="B2345" s="38" t="n">
        <v>-22.76</v>
      </c>
      <c r="C2345" s="38" t="n">
        <v>-46.22</v>
      </c>
      <c r="D2345" s="38" t="s">
        <v>2337</v>
      </c>
      <c r="E2345" s="38" t="s">
        <v>77</v>
      </c>
    </row>
    <row r="2346" customFormat="false" ht="15" hidden="false" customHeight="false" outlineLevel="0" collapsed="false">
      <c r="A2346" s="38" t="str">
        <f aca="false">CONCATENATE(D2346,"-",E2346)</f>
        <v>ITAPEVA-SP</v>
      </c>
      <c r="B2346" s="39" t="n">
        <v>-23.98</v>
      </c>
      <c r="C2346" s="39" t="n">
        <v>-48.87</v>
      </c>
      <c r="D2346" s="39" t="s">
        <v>2337</v>
      </c>
      <c r="E2346" s="39" t="s">
        <v>118</v>
      </c>
    </row>
    <row r="2347" customFormat="false" ht="15" hidden="false" customHeight="false" outlineLevel="0" collapsed="false">
      <c r="A2347" s="38" t="str">
        <f aca="false">CONCATENATE(D2347,"-",E2347)</f>
        <v>ITAPEVI-SP</v>
      </c>
      <c r="B2347" s="38" t="n">
        <v>-23.54</v>
      </c>
      <c r="C2347" s="38" t="n">
        <v>-46.93</v>
      </c>
      <c r="D2347" s="38" t="s">
        <v>2338</v>
      </c>
      <c r="E2347" s="38" t="s">
        <v>118</v>
      </c>
    </row>
    <row r="2348" customFormat="false" ht="15" hidden="false" customHeight="false" outlineLevel="0" collapsed="false">
      <c r="A2348" s="38" t="str">
        <f aca="false">CONCATENATE(D2348,"-",E2348)</f>
        <v>ITAPICURU-BA</v>
      </c>
      <c r="B2348" s="38" t="n">
        <v>-11.31</v>
      </c>
      <c r="C2348" s="38" t="n">
        <v>-38.23</v>
      </c>
      <c r="D2348" s="38" t="s">
        <v>2339</v>
      </c>
      <c r="E2348" s="38" t="s">
        <v>85</v>
      </c>
    </row>
    <row r="2349" customFormat="false" ht="15" hidden="false" customHeight="false" outlineLevel="0" collapsed="false">
      <c r="A2349" s="38" t="str">
        <f aca="false">CONCATENATE(D2349,"-",E2349)</f>
        <v>ITAPIPOCA-CE</v>
      </c>
      <c r="B2349" s="39" t="n">
        <v>-3.36</v>
      </c>
      <c r="C2349" s="39" t="n">
        <v>-39.83</v>
      </c>
      <c r="D2349" s="39" t="s">
        <v>2340</v>
      </c>
      <c r="E2349" s="39" t="s">
        <v>83</v>
      </c>
    </row>
    <row r="2350" customFormat="false" ht="15" hidden="false" customHeight="false" outlineLevel="0" collapsed="false">
      <c r="A2350" s="38" t="str">
        <f aca="false">CONCATENATE(D2350,"-",E2350)</f>
        <v>ITAPIRANGA-AM</v>
      </c>
      <c r="B2350" s="39" t="n">
        <v>-2.74</v>
      </c>
      <c r="C2350" s="39" t="n">
        <v>-58.02</v>
      </c>
      <c r="D2350" s="39" t="s">
        <v>2341</v>
      </c>
      <c r="E2350" s="39" t="s">
        <v>258</v>
      </c>
    </row>
    <row r="2351" customFormat="false" ht="15" hidden="false" customHeight="false" outlineLevel="0" collapsed="false">
      <c r="A2351" s="38" t="str">
        <f aca="false">CONCATENATE(D2351,"-",E2351)</f>
        <v>ITAPIRANGA-SC</v>
      </c>
      <c r="B2351" s="38" t="n">
        <v>-27.16</v>
      </c>
      <c r="C2351" s="38" t="n">
        <v>-53.71</v>
      </c>
      <c r="D2351" s="38" t="s">
        <v>2341</v>
      </c>
      <c r="E2351" s="38" t="s">
        <v>90</v>
      </c>
    </row>
    <row r="2352" customFormat="false" ht="15" hidden="false" customHeight="false" outlineLevel="0" collapsed="false">
      <c r="A2352" s="38" t="str">
        <f aca="false">CONCATENATE(D2352,"-",E2352)</f>
        <v>ITAPIRAPUA PAULISTA-SP</v>
      </c>
      <c r="B2352" s="38" t="n">
        <v>-24.57</v>
      </c>
      <c r="C2352" s="38" t="n">
        <v>-49.16</v>
      </c>
      <c r="D2352" s="38" t="s">
        <v>2342</v>
      </c>
      <c r="E2352" s="38" t="s">
        <v>118</v>
      </c>
    </row>
    <row r="2353" customFormat="false" ht="15" hidden="false" customHeight="false" outlineLevel="0" collapsed="false">
      <c r="A2353" s="38" t="str">
        <f aca="false">CONCATENATE(D2353,"-",E2353)</f>
        <v>ITAPIRAPUA-GO</v>
      </c>
      <c r="B2353" s="38" t="n">
        <v>-15.82</v>
      </c>
      <c r="C2353" s="38" t="n">
        <v>-50.61</v>
      </c>
      <c r="D2353" s="38" t="s">
        <v>2343</v>
      </c>
      <c r="E2353" s="38" t="s">
        <v>75</v>
      </c>
    </row>
    <row r="2354" customFormat="false" ht="15" hidden="false" customHeight="false" outlineLevel="0" collapsed="false">
      <c r="A2354" s="38" t="str">
        <f aca="false">CONCATENATE(D2354,"-",E2354)</f>
        <v>ITAPIRA-SP</v>
      </c>
      <c r="B2354" s="39" t="n">
        <v>-22.43</v>
      </c>
      <c r="C2354" s="39" t="n">
        <v>-46.82</v>
      </c>
      <c r="D2354" s="39" t="s">
        <v>2344</v>
      </c>
      <c r="E2354" s="39" t="s">
        <v>118</v>
      </c>
    </row>
    <row r="2355" customFormat="false" ht="15" hidden="false" customHeight="false" outlineLevel="0" collapsed="false">
      <c r="A2355" s="38" t="str">
        <f aca="false">CONCATENATE(D2355,"-",E2355)</f>
        <v>ITAPIRATINS-TO</v>
      </c>
      <c r="B2355" s="38" t="n">
        <v>-8.38</v>
      </c>
      <c r="C2355" s="38" t="n">
        <v>-48.11</v>
      </c>
      <c r="D2355" s="38" t="s">
        <v>2345</v>
      </c>
      <c r="E2355" s="38" t="s">
        <v>97</v>
      </c>
    </row>
    <row r="2356" customFormat="false" ht="15" hidden="false" customHeight="false" outlineLevel="0" collapsed="false">
      <c r="A2356" s="38" t="str">
        <f aca="false">CONCATENATE(D2356,"-",E2356)</f>
        <v>ITAPISSUMA-PE</v>
      </c>
      <c r="B2356" s="38" t="n">
        <v>-7.77</v>
      </c>
      <c r="C2356" s="38" t="n">
        <v>-34.89</v>
      </c>
      <c r="D2356" s="38" t="s">
        <v>2346</v>
      </c>
      <c r="E2356" s="38" t="s">
        <v>95</v>
      </c>
    </row>
    <row r="2357" customFormat="false" ht="15" hidden="false" customHeight="false" outlineLevel="0" collapsed="false">
      <c r="A2357" s="38" t="str">
        <f aca="false">CONCATENATE(D2357,"-",E2357)</f>
        <v>ITAPITANGA-BA</v>
      </c>
      <c r="B2357" s="39" t="n">
        <v>-14.42</v>
      </c>
      <c r="C2357" s="39" t="n">
        <v>-39.56</v>
      </c>
      <c r="D2357" s="39" t="s">
        <v>2347</v>
      </c>
      <c r="E2357" s="39" t="s">
        <v>85</v>
      </c>
    </row>
    <row r="2358" customFormat="false" ht="15" hidden="false" customHeight="false" outlineLevel="0" collapsed="false">
      <c r="A2358" s="38" t="str">
        <f aca="false">CONCATENATE(D2358,"-",E2358)</f>
        <v>ITAPIUNA-CE</v>
      </c>
      <c r="B2358" s="38" t="n">
        <v>-4.56</v>
      </c>
      <c r="C2358" s="38" t="n">
        <v>-38.92</v>
      </c>
      <c r="D2358" s="38" t="s">
        <v>2348</v>
      </c>
      <c r="E2358" s="38" t="s">
        <v>83</v>
      </c>
    </row>
    <row r="2359" customFormat="false" ht="15" hidden="false" customHeight="false" outlineLevel="0" collapsed="false">
      <c r="A2359" s="38" t="str">
        <f aca="false">CONCATENATE(D2359,"-",E2359)</f>
        <v>ITAPOA-SC</v>
      </c>
      <c r="B2359" s="39" t="n">
        <v>-26.11</v>
      </c>
      <c r="C2359" s="39" t="n">
        <v>-48.61</v>
      </c>
      <c r="D2359" s="39" t="s">
        <v>2349</v>
      </c>
      <c r="E2359" s="39" t="s">
        <v>90</v>
      </c>
    </row>
    <row r="2360" customFormat="false" ht="15" hidden="false" customHeight="false" outlineLevel="0" collapsed="false">
      <c r="A2360" s="38" t="str">
        <f aca="false">CONCATENATE(D2360,"-",E2360)</f>
        <v>ITAPOLIS-SP</v>
      </c>
      <c r="B2360" s="39" t="n">
        <v>-21.59</v>
      </c>
      <c r="C2360" s="39" t="n">
        <v>-48.81</v>
      </c>
      <c r="D2360" s="39" t="s">
        <v>2350</v>
      </c>
      <c r="E2360" s="39" t="s">
        <v>118</v>
      </c>
    </row>
    <row r="2361" customFormat="false" ht="15" hidden="false" customHeight="false" outlineLevel="0" collapsed="false">
      <c r="A2361" s="38" t="str">
        <f aca="false">CONCATENATE(D2361,"-",E2361)</f>
        <v>ITAPORA DO TOCANTINS-TO</v>
      </c>
      <c r="B2361" s="39" t="n">
        <v>-8.57</v>
      </c>
      <c r="C2361" s="39" t="n">
        <v>-48.68</v>
      </c>
      <c r="D2361" s="39" t="s">
        <v>2351</v>
      </c>
      <c r="E2361" s="39" t="s">
        <v>97</v>
      </c>
    </row>
    <row r="2362" customFormat="false" ht="15" hidden="false" customHeight="false" outlineLevel="0" collapsed="false">
      <c r="A2362" s="38" t="str">
        <f aca="false">CONCATENATE(D2362,"-",E2362)</f>
        <v>ITAPORA-MS</v>
      </c>
      <c r="B2362" s="38" t="n">
        <v>-22.07</v>
      </c>
      <c r="C2362" s="38" t="n">
        <v>-54.78</v>
      </c>
      <c r="D2362" s="38" t="s">
        <v>2352</v>
      </c>
      <c r="E2362" s="38" t="s">
        <v>140</v>
      </c>
    </row>
    <row r="2363" customFormat="false" ht="15" hidden="false" customHeight="false" outlineLevel="0" collapsed="false">
      <c r="A2363" s="38" t="str">
        <f aca="false">CONCATENATE(D2363,"-",E2363)</f>
        <v>ITAPORANGA D'AJUDA-SE</v>
      </c>
      <c r="B2363" s="39" t="n">
        <v>-10.99</v>
      </c>
      <c r="C2363" s="39" t="n">
        <v>-37.31</v>
      </c>
      <c r="D2363" s="39" t="s">
        <v>2353</v>
      </c>
      <c r="E2363" s="39" t="s">
        <v>294</v>
      </c>
    </row>
    <row r="2364" customFormat="false" ht="15" hidden="false" customHeight="false" outlineLevel="0" collapsed="false">
      <c r="A2364" s="38" t="str">
        <f aca="false">CONCATENATE(D2364,"-",E2364)</f>
        <v>ITAPORANGA-PB</v>
      </c>
      <c r="B2364" s="38" t="n">
        <v>-7.3</v>
      </c>
      <c r="C2364" s="38" t="n">
        <v>-38.15</v>
      </c>
      <c r="D2364" s="38" t="s">
        <v>2354</v>
      </c>
      <c r="E2364" s="38" t="s">
        <v>138</v>
      </c>
    </row>
    <row r="2365" customFormat="false" ht="15" hidden="false" customHeight="false" outlineLevel="0" collapsed="false">
      <c r="A2365" s="38" t="str">
        <f aca="false">CONCATENATE(D2365,"-",E2365)</f>
        <v>ITAPORANGA-SP</v>
      </c>
      <c r="B2365" s="38" t="n">
        <v>-23.7</v>
      </c>
      <c r="C2365" s="38" t="n">
        <v>-49.49</v>
      </c>
      <c r="D2365" s="38" t="s">
        <v>2354</v>
      </c>
      <c r="E2365" s="38" t="s">
        <v>118</v>
      </c>
    </row>
    <row r="2366" customFormat="false" ht="15" hidden="false" customHeight="false" outlineLevel="0" collapsed="false">
      <c r="A2366" s="38" t="str">
        <f aca="false">CONCATENATE(D2366,"-",E2366)</f>
        <v>ITAPOROROCA-PB</v>
      </c>
      <c r="B2366" s="39" t="n">
        <v>-6.83</v>
      </c>
      <c r="C2366" s="39" t="n">
        <v>-35.24</v>
      </c>
      <c r="D2366" s="39" t="s">
        <v>2355</v>
      </c>
      <c r="E2366" s="39" t="s">
        <v>138</v>
      </c>
    </row>
    <row r="2367" customFormat="false" ht="15" hidden="false" customHeight="false" outlineLevel="0" collapsed="false">
      <c r="A2367" s="38" t="str">
        <f aca="false">CONCATENATE(D2367,"-",E2367)</f>
        <v>ITAPUCA-RS</v>
      </c>
      <c r="B2367" s="39" t="n">
        <v>-28.78</v>
      </c>
      <c r="C2367" s="39" t="n">
        <v>-52.17</v>
      </c>
      <c r="D2367" s="39" t="s">
        <v>2356</v>
      </c>
      <c r="E2367" s="39" t="s">
        <v>151</v>
      </c>
    </row>
    <row r="2368" customFormat="false" ht="15" hidden="false" customHeight="false" outlineLevel="0" collapsed="false">
      <c r="A2368" s="38" t="str">
        <f aca="false">CONCATENATE(D2368,"-",E2368)</f>
        <v>ITAPUI-SP</v>
      </c>
      <c r="B2368" s="39" t="n">
        <v>-22.23</v>
      </c>
      <c r="C2368" s="39" t="n">
        <v>-48.71</v>
      </c>
      <c r="D2368" s="39" t="s">
        <v>2357</v>
      </c>
      <c r="E2368" s="39" t="s">
        <v>118</v>
      </c>
    </row>
    <row r="2369" customFormat="false" ht="15" hidden="false" customHeight="false" outlineLevel="0" collapsed="false">
      <c r="A2369" s="38" t="str">
        <f aca="false">CONCATENATE(D2369,"-",E2369)</f>
        <v>ITAPURANGA-GO</v>
      </c>
      <c r="B2369" s="39" t="n">
        <v>-15.56</v>
      </c>
      <c r="C2369" s="39" t="n">
        <v>-49.94</v>
      </c>
      <c r="D2369" s="39" t="s">
        <v>2358</v>
      </c>
      <c r="E2369" s="39" t="s">
        <v>75</v>
      </c>
    </row>
    <row r="2370" customFormat="false" ht="15" hidden="false" customHeight="false" outlineLevel="0" collapsed="false">
      <c r="A2370" s="38" t="str">
        <f aca="false">CONCATENATE(D2370,"-",E2370)</f>
        <v>ITAPURA-SP</v>
      </c>
      <c r="B2370" s="38" t="n">
        <v>-20.64</v>
      </c>
      <c r="C2370" s="38" t="n">
        <v>-51.5</v>
      </c>
      <c r="D2370" s="38" t="s">
        <v>2359</v>
      </c>
      <c r="E2370" s="38" t="s">
        <v>118</v>
      </c>
    </row>
    <row r="2371" customFormat="false" ht="15" hidden="false" customHeight="false" outlineLevel="0" collapsed="false">
      <c r="A2371" s="38" t="str">
        <f aca="false">CONCATENATE(D2371,"-",E2371)</f>
        <v>ITAQUAQUECETUBA-SP</v>
      </c>
      <c r="B2371" s="39" t="n">
        <v>-23.48</v>
      </c>
      <c r="C2371" s="39" t="n">
        <v>-46.34</v>
      </c>
      <c r="D2371" s="39" t="s">
        <v>2360</v>
      </c>
      <c r="E2371" s="39" t="s">
        <v>118</v>
      </c>
    </row>
    <row r="2372" customFormat="false" ht="15" hidden="false" customHeight="false" outlineLevel="0" collapsed="false">
      <c r="A2372" s="38" t="str">
        <f aca="false">CONCATENATE(D2372,"-",E2372)</f>
        <v>ITAQUARA-BA</v>
      </c>
      <c r="B2372" s="38" t="n">
        <v>-13.45</v>
      </c>
      <c r="C2372" s="38" t="n">
        <v>-39.94</v>
      </c>
      <c r="D2372" s="38" t="s">
        <v>2361</v>
      </c>
      <c r="E2372" s="38" t="s">
        <v>85</v>
      </c>
    </row>
    <row r="2373" customFormat="false" ht="15" hidden="false" customHeight="false" outlineLevel="0" collapsed="false">
      <c r="A2373" s="38" t="str">
        <f aca="false">CONCATENATE(D2373,"-",E2373)</f>
        <v>ITAQUIRAI-MS</v>
      </c>
      <c r="B2373" s="39" t="n">
        <v>-23.47</v>
      </c>
      <c r="C2373" s="39" t="n">
        <v>-54.18</v>
      </c>
      <c r="D2373" s="39" t="s">
        <v>2362</v>
      </c>
      <c r="E2373" s="39" t="s">
        <v>140</v>
      </c>
    </row>
    <row r="2374" customFormat="false" ht="15" hidden="false" customHeight="false" outlineLevel="0" collapsed="false">
      <c r="A2374" s="38" t="str">
        <f aca="false">CONCATENATE(D2374,"-",E2374)</f>
        <v>ITAQUI-RS</v>
      </c>
      <c r="B2374" s="38" t="n">
        <v>-29.12</v>
      </c>
      <c r="C2374" s="38" t="n">
        <v>-56.55</v>
      </c>
      <c r="D2374" s="38" t="s">
        <v>2363</v>
      </c>
      <c r="E2374" s="38" t="s">
        <v>151</v>
      </c>
    </row>
    <row r="2375" customFormat="false" ht="15" hidden="false" customHeight="false" outlineLevel="0" collapsed="false">
      <c r="A2375" s="38" t="str">
        <f aca="false">CONCATENATE(D2375,"-",E2375)</f>
        <v>ITAQUITINGA-PE</v>
      </c>
      <c r="B2375" s="39" t="n">
        <v>-7.66</v>
      </c>
      <c r="C2375" s="39" t="n">
        <v>-35.1</v>
      </c>
      <c r="D2375" s="39" t="s">
        <v>2364</v>
      </c>
      <c r="E2375" s="39" t="s">
        <v>95</v>
      </c>
    </row>
    <row r="2376" customFormat="false" ht="15" hidden="false" customHeight="false" outlineLevel="0" collapsed="false">
      <c r="A2376" s="38" t="str">
        <f aca="false">CONCATENATE(D2376,"-",E2376)</f>
        <v>ITARANA-ES</v>
      </c>
      <c r="B2376" s="38" t="n">
        <v>-19.87</v>
      </c>
      <c r="C2376" s="38" t="n">
        <v>-40.87</v>
      </c>
      <c r="D2376" s="38" t="s">
        <v>2365</v>
      </c>
      <c r="E2376" s="38" t="s">
        <v>126</v>
      </c>
    </row>
    <row r="2377" customFormat="false" ht="15" hidden="false" customHeight="false" outlineLevel="0" collapsed="false">
      <c r="A2377" s="38" t="str">
        <f aca="false">CONCATENATE(D2377,"-",E2377)</f>
        <v>ITARANTIM-BA</v>
      </c>
      <c r="B2377" s="39" t="n">
        <v>-15.66</v>
      </c>
      <c r="C2377" s="39" t="n">
        <v>-40.06</v>
      </c>
      <c r="D2377" s="39" t="s">
        <v>2366</v>
      </c>
      <c r="E2377" s="39" t="s">
        <v>85</v>
      </c>
    </row>
    <row r="2378" customFormat="false" ht="15" hidden="false" customHeight="false" outlineLevel="0" collapsed="false">
      <c r="A2378" s="38" t="str">
        <f aca="false">CONCATENATE(D2378,"-",E2378)</f>
        <v>ITARARE-SP</v>
      </c>
      <c r="B2378" s="38" t="n">
        <v>-24.11</v>
      </c>
      <c r="C2378" s="38" t="n">
        <v>-49.34</v>
      </c>
      <c r="D2378" s="38" t="s">
        <v>2367</v>
      </c>
      <c r="E2378" s="38" t="s">
        <v>118</v>
      </c>
    </row>
    <row r="2379" customFormat="false" ht="15" hidden="false" customHeight="false" outlineLevel="0" collapsed="false">
      <c r="A2379" s="38" t="str">
        <f aca="false">CONCATENATE(D2379,"-",E2379)</f>
        <v>ITAREMA-CE</v>
      </c>
      <c r="B2379" s="39" t="n">
        <v>-2.92</v>
      </c>
      <c r="C2379" s="39" t="n">
        <v>-39.91</v>
      </c>
      <c r="D2379" s="39" t="s">
        <v>2368</v>
      </c>
      <c r="E2379" s="39" t="s">
        <v>83</v>
      </c>
    </row>
    <row r="2380" customFormat="false" ht="15" hidden="false" customHeight="false" outlineLevel="0" collapsed="false">
      <c r="A2380" s="38" t="str">
        <f aca="false">CONCATENATE(D2380,"-",E2380)</f>
        <v>ITARIRI-SP</v>
      </c>
      <c r="B2380" s="39" t="n">
        <v>-24.28</v>
      </c>
      <c r="C2380" s="39" t="n">
        <v>-47.17</v>
      </c>
      <c r="D2380" s="39" t="s">
        <v>2369</v>
      </c>
      <c r="E2380" s="39" t="s">
        <v>118</v>
      </c>
    </row>
    <row r="2381" customFormat="false" ht="15" hidden="false" customHeight="false" outlineLevel="0" collapsed="false">
      <c r="A2381" s="38" t="str">
        <f aca="false">CONCATENATE(D2381,"-",E2381)</f>
        <v>ITARUMA-GO</v>
      </c>
      <c r="B2381" s="38" t="n">
        <v>-18.76</v>
      </c>
      <c r="C2381" s="38" t="n">
        <v>-51.34</v>
      </c>
      <c r="D2381" s="38" t="s">
        <v>2370</v>
      </c>
      <c r="E2381" s="38" t="s">
        <v>75</v>
      </c>
    </row>
    <row r="2382" customFormat="false" ht="15" hidden="false" customHeight="false" outlineLevel="0" collapsed="false">
      <c r="A2382" s="38" t="str">
        <f aca="false">CONCATENATE(D2382,"-",E2382)</f>
        <v>ITA-SC</v>
      </c>
      <c r="B2382" s="38" t="n">
        <v>-27.29</v>
      </c>
      <c r="C2382" s="38" t="n">
        <v>-52.32</v>
      </c>
      <c r="D2382" s="38" t="s">
        <v>2371</v>
      </c>
      <c r="E2382" s="38" t="s">
        <v>90</v>
      </c>
    </row>
    <row r="2383" customFormat="false" ht="15" hidden="false" customHeight="false" outlineLevel="0" collapsed="false">
      <c r="A2383" s="38" t="str">
        <f aca="false">CONCATENATE(D2383,"-",E2383)</f>
        <v>ITATIAIA-RJ</v>
      </c>
      <c r="B2383" s="39" t="n">
        <v>-22.49</v>
      </c>
      <c r="C2383" s="39" t="n">
        <v>-44.56</v>
      </c>
      <c r="D2383" s="39" t="s">
        <v>2372</v>
      </c>
      <c r="E2383" s="39" t="s">
        <v>330</v>
      </c>
    </row>
    <row r="2384" customFormat="false" ht="15" hidden="false" customHeight="false" outlineLevel="0" collapsed="false">
      <c r="A2384" s="38" t="str">
        <f aca="false">CONCATENATE(D2384,"-",E2384)</f>
        <v>ITATIAIUCU-MG</v>
      </c>
      <c r="B2384" s="39" t="n">
        <v>-20.19</v>
      </c>
      <c r="C2384" s="39" t="n">
        <v>-44.42</v>
      </c>
      <c r="D2384" s="39" t="s">
        <v>2373</v>
      </c>
      <c r="E2384" s="39" t="s">
        <v>77</v>
      </c>
    </row>
    <row r="2385" customFormat="false" ht="15" hidden="false" customHeight="false" outlineLevel="0" collapsed="false">
      <c r="A2385" s="38" t="str">
        <f aca="false">CONCATENATE(D2385,"-",E2385)</f>
        <v>ITATIBA DO SUL-RS</v>
      </c>
      <c r="B2385" s="39" t="n">
        <v>-27.38</v>
      </c>
      <c r="C2385" s="39" t="n">
        <v>-52.45</v>
      </c>
      <c r="D2385" s="39" t="s">
        <v>2374</v>
      </c>
      <c r="E2385" s="39" t="s">
        <v>151</v>
      </c>
    </row>
    <row r="2386" customFormat="false" ht="15" hidden="false" customHeight="false" outlineLevel="0" collapsed="false">
      <c r="A2386" s="38" t="str">
        <f aca="false">CONCATENATE(D2386,"-",E2386)</f>
        <v>ITATIBA-SP</v>
      </c>
      <c r="B2386" s="38" t="n">
        <v>-23</v>
      </c>
      <c r="C2386" s="38" t="n">
        <v>-46.83</v>
      </c>
      <c r="D2386" s="38" t="s">
        <v>2375</v>
      </c>
      <c r="E2386" s="38" t="s">
        <v>118</v>
      </c>
    </row>
    <row r="2387" customFormat="false" ht="15" hidden="false" customHeight="false" outlineLevel="0" collapsed="false">
      <c r="A2387" s="38" t="str">
        <f aca="false">CONCATENATE(D2387,"-",E2387)</f>
        <v>ITATIM-BA</v>
      </c>
      <c r="B2387" s="38" t="n">
        <v>-12.71</v>
      </c>
      <c r="C2387" s="38" t="n">
        <v>-39.69</v>
      </c>
      <c r="D2387" s="38" t="s">
        <v>2376</v>
      </c>
      <c r="E2387" s="38" t="s">
        <v>85</v>
      </c>
    </row>
    <row r="2388" customFormat="false" ht="15" hidden="false" customHeight="false" outlineLevel="0" collapsed="false">
      <c r="A2388" s="38" t="str">
        <f aca="false">CONCATENATE(D2388,"-",E2388)</f>
        <v>ITATINGA-SP</v>
      </c>
      <c r="B2388" s="39" t="n">
        <v>-23.1</v>
      </c>
      <c r="C2388" s="39" t="n">
        <v>-48.61</v>
      </c>
      <c r="D2388" s="39" t="s">
        <v>2377</v>
      </c>
      <c r="E2388" s="39" t="s">
        <v>118</v>
      </c>
    </row>
    <row r="2389" customFormat="false" ht="15" hidden="false" customHeight="false" outlineLevel="0" collapsed="false">
      <c r="A2389" s="38" t="str">
        <f aca="false">CONCATENATE(D2389,"-",E2389)</f>
        <v>ITATIRA-CE</v>
      </c>
      <c r="B2389" s="38" t="n">
        <v>-4.52</v>
      </c>
      <c r="C2389" s="38" t="n">
        <v>-39.62</v>
      </c>
      <c r="D2389" s="38" t="s">
        <v>2378</v>
      </c>
      <c r="E2389" s="38" t="s">
        <v>83</v>
      </c>
    </row>
    <row r="2390" customFormat="false" ht="15" hidden="false" customHeight="false" outlineLevel="0" collapsed="false">
      <c r="A2390" s="38" t="str">
        <f aca="false">CONCATENATE(D2390,"-",E2390)</f>
        <v>ITATUBA-PB</v>
      </c>
      <c r="B2390" s="38" t="n">
        <v>-7.37</v>
      </c>
      <c r="C2390" s="38" t="n">
        <v>-35.62</v>
      </c>
      <c r="D2390" s="38" t="s">
        <v>2379</v>
      </c>
      <c r="E2390" s="38" t="s">
        <v>138</v>
      </c>
    </row>
    <row r="2391" customFormat="false" ht="15" hidden="false" customHeight="false" outlineLevel="0" collapsed="false">
      <c r="A2391" s="38" t="str">
        <f aca="false">CONCATENATE(D2391,"-",E2391)</f>
        <v>ITAU DE MINAS-MG</v>
      </c>
      <c r="B2391" s="38" t="n">
        <v>-20.73</v>
      </c>
      <c r="C2391" s="38" t="n">
        <v>-46.75</v>
      </c>
      <c r="D2391" s="38" t="s">
        <v>2380</v>
      </c>
      <c r="E2391" s="38" t="s">
        <v>77</v>
      </c>
    </row>
    <row r="2392" customFormat="false" ht="15" hidden="false" customHeight="false" outlineLevel="0" collapsed="false">
      <c r="A2392" s="38" t="str">
        <f aca="false">CONCATENATE(D2392,"-",E2392)</f>
        <v>ITAUBAL-AP</v>
      </c>
      <c r="B2392" s="39" t="n">
        <v>0.71</v>
      </c>
      <c r="C2392" s="39" t="n">
        <v>-50.8</v>
      </c>
      <c r="D2392" s="39" t="s">
        <v>2381</v>
      </c>
      <c r="E2392" s="39" t="s">
        <v>275</v>
      </c>
    </row>
    <row r="2393" customFormat="false" ht="15" hidden="false" customHeight="false" outlineLevel="0" collapsed="false">
      <c r="A2393" s="38" t="str">
        <f aca="false">CONCATENATE(D2393,"-",E2393)</f>
        <v>ITAUBA-MT</v>
      </c>
      <c r="B2393" s="39" t="n">
        <v>-11.06</v>
      </c>
      <c r="C2393" s="39" t="n">
        <v>-55.27</v>
      </c>
      <c r="D2393" s="39" t="s">
        <v>2382</v>
      </c>
      <c r="E2393" s="39" t="s">
        <v>111</v>
      </c>
    </row>
    <row r="2394" customFormat="false" ht="15" hidden="false" customHeight="false" outlineLevel="0" collapsed="false">
      <c r="A2394" s="38" t="str">
        <f aca="false">CONCATENATE(D2394,"-",E2394)</f>
        <v>ITAUCU-GO</v>
      </c>
      <c r="B2394" s="39" t="n">
        <v>-16.2</v>
      </c>
      <c r="C2394" s="39" t="n">
        <v>-49.6</v>
      </c>
      <c r="D2394" s="39" t="s">
        <v>2383</v>
      </c>
      <c r="E2394" s="39" t="s">
        <v>75</v>
      </c>
    </row>
    <row r="2395" customFormat="false" ht="15" hidden="false" customHeight="false" outlineLevel="0" collapsed="false">
      <c r="A2395" s="38" t="str">
        <f aca="false">CONCATENATE(D2395,"-",E2395)</f>
        <v>ITAUEIRA-PI</v>
      </c>
      <c r="B2395" s="39" t="n">
        <v>-7.6</v>
      </c>
      <c r="C2395" s="39" t="n">
        <v>-43.02</v>
      </c>
      <c r="D2395" s="39" t="s">
        <v>2384</v>
      </c>
      <c r="E2395" s="39" t="s">
        <v>108</v>
      </c>
    </row>
    <row r="2396" customFormat="false" ht="15" hidden="false" customHeight="false" outlineLevel="0" collapsed="false">
      <c r="A2396" s="38" t="str">
        <f aca="false">CONCATENATE(D2396,"-",E2396)</f>
        <v>ITAUNA DO SUL-PR</v>
      </c>
      <c r="B2396" s="38" t="n">
        <v>-22.73</v>
      </c>
      <c r="C2396" s="38" t="n">
        <v>-52.88</v>
      </c>
      <c r="D2396" s="38" t="s">
        <v>2385</v>
      </c>
      <c r="E2396" s="38" t="s">
        <v>88</v>
      </c>
    </row>
    <row r="2397" customFormat="false" ht="15" hidden="false" customHeight="false" outlineLevel="0" collapsed="false">
      <c r="A2397" s="38" t="str">
        <f aca="false">CONCATENATE(D2397,"-",E2397)</f>
        <v>ITAUNA-MG</v>
      </c>
      <c r="B2397" s="39" t="n">
        <v>-20.07</v>
      </c>
      <c r="C2397" s="39" t="n">
        <v>-44.57</v>
      </c>
      <c r="D2397" s="39" t="s">
        <v>2386</v>
      </c>
      <c r="E2397" s="39" t="s">
        <v>77</v>
      </c>
    </row>
    <row r="2398" customFormat="false" ht="15" hidden="false" customHeight="false" outlineLevel="0" collapsed="false">
      <c r="A2398" s="38" t="str">
        <f aca="false">CONCATENATE(D2398,"-",E2398)</f>
        <v>ITAU-RN</v>
      </c>
      <c r="B2398" s="38" t="n">
        <v>-5.84</v>
      </c>
      <c r="C2398" s="38" t="n">
        <v>-37.99</v>
      </c>
      <c r="D2398" s="38" t="s">
        <v>2387</v>
      </c>
      <c r="E2398" s="38" t="s">
        <v>106</v>
      </c>
    </row>
    <row r="2399" customFormat="false" ht="15" hidden="false" customHeight="false" outlineLevel="0" collapsed="false">
      <c r="A2399" s="38" t="str">
        <f aca="false">CONCATENATE(D2399,"-",E2399)</f>
        <v>ITAVERAVA-MG</v>
      </c>
      <c r="B2399" s="38" t="n">
        <v>-20.67</v>
      </c>
      <c r="C2399" s="38" t="n">
        <v>-43.61</v>
      </c>
      <c r="D2399" s="38" t="s">
        <v>2388</v>
      </c>
      <c r="E2399" s="38" t="s">
        <v>77</v>
      </c>
    </row>
    <row r="2400" customFormat="false" ht="15" hidden="false" customHeight="false" outlineLevel="0" collapsed="false">
      <c r="A2400" s="38" t="str">
        <f aca="false">CONCATENATE(D2400,"-",E2400)</f>
        <v>ITINGA DO MARANHAO-MA</v>
      </c>
      <c r="B2400" s="38" t="n">
        <v>-4.45</v>
      </c>
      <c r="C2400" s="38" t="n">
        <v>-47.52</v>
      </c>
      <c r="D2400" s="38" t="s">
        <v>2389</v>
      </c>
      <c r="E2400" s="38" t="s">
        <v>100</v>
      </c>
    </row>
    <row r="2401" customFormat="false" ht="15" hidden="false" customHeight="false" outlineLevel="0" collapsed="false">
      <c r="A2401" s="38" t="str">
        <f aca="false">CONCATENATE(D2401,"-",E2401)</f>
        <v>ITINGA-MG</v>
      </c>
      <c r="B2401" s="39" t="n">
        <v>-16.61</v>
      </c>
      <c r="C2401" s="39" t="n">
        <v>-41.76</v>
      </c>
      <c r="D2401" s="39" t="s">
        <v>2390</v>
      </c>
      <c r="E2401" s="39" t="s">
        <v>77</v>
      </c>
    </row>
    <row r="2402" customFormat="false" ht="15" hidden="false" customHeight="false" outlineLevel="0" collapsed="false">
      <c r="A2402" s="38" t="str">
        <f aca="false">CONCATENATE(D2402,"-",E2402)</f>
        <v>ITIQUIRA-MT</v>
      </c>
      <c r="B2402" s="38" t="n">
        <v>-17.2</v>
      </c>
      <c r="C2402" s="38" t="n">
        <v>-54.15</v>
      </c>
      <c r="D2402" s="38" t="s">
        <v>2391</v>
      </c>
      <c r="E2402" s="38" t="s">
        <v>111</v>
      </c>
    </row>
    <row r="2403" customFormat="false" ht="15" hidden="false" customHeight="false" outlineLevel="0" collapsed="false">
      <c r="A2403" s="38" t="str">
        <f aca="false">CONCATENATE(D2403,"-",E2403)</f>
        <v>ITIRAPINA-SP</v>
      </c>
      <c r="B2403" s="38" t="n">
        <v>-22.25</v>
      </c>
      <c r="C2403" s="38" t="n">
        <v>-47.82</v>
      </c>
      <c r="D2403" s="38" t="s">
        <v>2392</v>
      </c>
      <c r="E2403" s="38" t="s">
        <v>118</v>
      </c>
    </row>
    <row r="2404" customFormat="false" ht="15" hidden="false" customHeight="false" outlineLevel="0" collapsed="false">
      <c r="A2404" s="38" t="str">
        <f aca="false">CONCATENATE(D2404,"-",E2404)</f>
        <v>ITIRAPUA-SP</v>
      </c>
      <c r="B2404" s="39" t="n">
        <v>-20.64</v>
      </c>
      <c r="C2404" s="39" t="n">
        <v>-47.21</v>
      </c>
      <c r="D2404" s="39" t="s">
        <v>2393</v>
      </c>
      <c r="E2404" s="39" t="s">
        <v>118</v>
      </c>
    </row>
    <row r="2405" customFormat="false" ht="15" hidden="false" customHeight="false" outlineLevel="0" collapsed="false">
      <c r="A2405" s="38" t="str">
        <f aca="false">CONCATENATE(D2405,"-",E2405)</f>
        <v>ITIRUCU-BA</v>
      </c>
      <c r="B2405" s="39" t="n">
        <v>-13.53</v>
      </c>
      <c r="C2405" s="39" t="n">
        <v>-40.15</v>
      </c>
      <c r="D2405" s="39" t="s">
        <v>2394</v>
      </c>
      <c r="E2405" s="39" t="s">
        <v>85</v>
      </c>
    </row>
    <row r="2406" customFormat="false" ht="15" hidden="false" customHeight="false" outlineLevel="0" collapsed="false">
      <c r="A2406" s="38" t="str">
        <f aca="false">CONCATENATE(D2406,"-",E2406)</f>
        <v>ITIUBA-BA</v>
      </c>
      <c r="B2406" s="38" t="n">
        <v>-10.69</v>
      </c>
      <c r="C2406" s="38" t="n">
        <v>-39.85</v>
      </c>
      <c r="D2406" s="38" t="s">
        <v>2395</v>
      </c>
      <c r="E2406" s="38" t="s">
        <v>85</v>
      </c>
    </row>
    <row r="2407" customFormat="false" ht="15" hidden="false" customHeight="false" outlineLevel="0" collapsed="false">
      <c r="A2407" s="38" t="str">
        <f aca="false">CONCATENATE(D2407,"-",E2407)</f>
        <v>ITOBI-SP</v>
      </c>
      <c r="B2407" s="38" t="n">
        <v>-21.73</v>
      </c>
      <c r="C2407" s="38" t="n">
        <v>-46.97</v>
      </c>
      <c r="D2407" s="38" t="s">
        <v>2396</v>
      </c>
      <c r="E2407" s="38" t="s">
        <v>118</v>
      </c>
    </row>
    <row r="2408" customFormat="false" ht="15" hidden="false" customHeight="false" outlineLevel="0" collapsed="false">
      <c r="A2408" s="38" t="str">
        <f aca="false">CONCATENATE(D2408,"-",E2408)</f>
        <v>ITORORO-BA</v>
      </c>
      <c r="B2408" s="39" t="n">
        <v>-15.11</v>
      </c>
      <c r="C2408" s="39" t="n">
        <v>-40.07</v>
      </c>
      <c r="D2408" s="39" t="s">
        <v>2397</v>
      </c>
      <c r="E2408" s="39" t="s">
        <v>85</v>
      </c>
    </row>
    <row r="2409" customFormat="false" ht="15" hidden="false" customHeight="false" outlineLevel="0" collapsed="false">
      <c r="A2409" s="38" t="str">
        <f aca="false">CONCATENATE(D2409,"-",E2409)</f>
        <v>ITUACU-BA</v>
      </c>
      <c r="B2409" s="38" t="n">
        <v>-13.81</v>
      </c>
      <c r="C2409" s="38" t="n">
        <v>-41.29</v>
      </c>
      <c r="D2409" s="38" t="s">
        <v>2398</v>
      </c>
      <c r="E2409" s="38" t="s">
        <v>85</v>
      </c>
    </row>
    <row r="2410" customFormat="false" ht="15" hidden="false" customHeight="false" outlineLevel="0" collapsed="false">
      <c r="A2410" s="38" t="str">
        <f aca="false">CONCATENATE(D2410,"-",E2410)</f>
        <v>ITUBERA-BA</v>
      </c>
      <c r="B2410" s="39" t="n">
        <v>-13.73</v>
      </c>
      <c r="C2410" s="39" t="n">
        <v>-39.14</v>
      </c>
      <c r="D2410" s="39" t="s">
        <v>2399</v>
      </c>
      <c r="E2410" s="39" t="s">
        <v>85</v>
      </c>
    </row>
    <row r="2411" customFormat="false" ht="15" hidden="false" customHeight="false" outlineLevel="0" collapsed="false">
      <c r="A2411" s="38" t="str">
        <f aca="false">CONCATENATE(D2411,"-",E2411)</f>
        <v>ITUETA-MG</v>
      </c>
      <c r="B2411" s="38" t="n">
        <v>-19.39</v>
      </c>
      <c r="C2411" s="38" t="n">
        <v>-41.17</v>
      </c>
      <c r="D2411" s="38" t="s">
        <v>2400</v>
      </c>
      <c r="E2411" s="38" t="s">
        <v>77</v>
      </c>
    </row>
    <row r="2412" customFormat="false" ht="15" hidden="false" customHeight="false" outlineLevel="0" collapsed="false">
      <c r="A2412" s="38" t="str">
        <f aca="false">CONCATENATE(D2412,"-",E2412)</f>
        <v>ITUIUTABA-MG</v>
      </c>
      <c r="B2412" s="39" t="n">
        <v>-18.96</v>
      </c>
      <c r="C2412" s="39" t="n">
        <v>-49.46</v>
      </c>
      <c r="D2412" s="39" t="s">
        <v>2401</v>
      </c>
      <c r="E2412" s="39" t="s">
        <v>77</v>
      </c>
    </row>
    <row r="2413" customFormat="false" ht="15" hidden="false" customHeight="false" outlineLevel="0" collapsed="false">
      <c r="A2413" s="38" t="str">
        <f aca="false">CONCATENATE(D2413,"-",E2413)</f>
        <v>ITUMBIARA-GO</v>
      </c>
      <c r="B2413" s="38" t="n">
        <v>-18.42</v>
      </c>
      <c r="C2413" s="38" t="n">
        <v>-49.21</v>
      </c>
      <c r="D2413" s="38" t="s">
        <v>2402</v>
      </c>
      <c r="E2413" s="38" t="s">
        <v>75</v>
      </c>
    </row>
    <row r="2414" customFormat="false" ht="15" hidden="false" customHeight="false" outlineLevel="0" collapsed="false">
      <c r="A2414" s="38" t="str">
        <f aca="false">CONCATENATE(D2414,"-",E2414)</f>
        <v>ITUMIRIM-MG</v>
      </c>
      <c r="B2414" s="38" t="n">
        <v>-21.31</v>
      </c>
      <c r="C2414" s="38" t="n">
        <v>-44.87</v>
      </c>
      <c r="D2414" s="38" t="s">
        <v>2403</v>
      </c>
      <c r="E2414" s="38" t="s">
        <v>77</v>
      </c>
    </row>
    <row r="2415" customFormat="false" ht="15" hidden="false" customHeight="false" outlineLevel="0" collapsed="false">
      <c r="A2415" s="38" t="str">
        <f aca="false">CONCATENATE(D2415,"-",E2415)</f>
        <v>ITUPEVA-SP</v>
      </c>
      <c r="B2415" s="38" t="n">
        <v>-23.15</v>
      </c>
      <c r="C2415" s="38" t="n">
        <v>-47.05</v>
      </c>
      <c r="D2415" s="38" t="s">
        <v>2404</v>
      </c>
      <c r="E2415" s="38" t="s">
        <v>118</v>
      </c>
    </row>
    <row r="2416" customFormat="false" ht="15" hidden="false" customHeight="false" outlineLevel="0" collapsed="false">
      <c r="A2416" s="38" t="str">
        <f aca="false">CONCATENATE(D2416,"-",E2416)</f>
        <v>ITUPIRANGA-PA</v>
      </c>
      <c r="B2416" s="39" t="n">
        <v>-5.13</v>
      </c>
      <c r="C2416" s="39" t="n">
        <v>-49.32</v>
      </c>
      <c r="D2416" s="39" t="s">
        <v>2405</v>
      </c>
      <c r="E2416" s="39" t="s">
        <v>81</v>
      </c>
    </row>
    <row r="2417" customFormat="false" ht="15" hidden="false" customHeight="false" outlineLevel="0" collapsed="false">
      <c r="A2417" s="38" t="str">
        <f aca="false">CONCATENATE(D2417,"-",E2417)</f>
        <v>ITUPORANGA-SC</v>
      </c>
      <c r="B2417" s="38" t="n">
        <v>-27.41</v>
      </c>
      <c r="C2417" s="38" t="n">
        <v>-49.6</v>
      </c>
      <c r="D2417" s="38" t="s">
        <v>2406</v>
      </c>
      <c r="E2417" s="38" t="s">
        <v>90</v>
      </c>
    </row>
    <row r="2418" customFormat="false" ht="15" hidden="false" customHeight="false" outlineLevel="0" collapsed="false">
      <c r="A2418" s="38" t="str">
        <f aca="false">CONCATENATE(D2418,"-",E2418)</f>
        <v>ITURAMA-MG</v>
      </c>
      <c r="B2418" s="39" t="n">
        <v>-19.72</v>
      </c>
      <c r="C2418" s="39" t="n">
        <v>-50.19</v>
      </c>
      <c r="D2418" s="39" t="s">
        <v>2407</v>
      </c>
      <c r="E2418" s="39" t="s">
        <v>77</v>
      </c>
    </row>
    <row r="2419" customFormat="false" ht="15" hidden="false" customHeight="false" outlineLevel="0" collapsed="false">
      <c r="A2419" s="38" t="str">
        <f aca="false">CONCATENATE(D2419,"-",E2419)</f>
        <v>ITU-SP</v>
      </c>
      <c r="B2419" s="39" t="n">
        <v>-23.26</v>
      </c>
      <c r="C2419" s="39" t="n">
        <v>-47.29</v>
      </c>
      <c r="D2419" s="39" t="s">
        <v>2408</v>
      </c>
      <c r="E2419" s="39" t="s">
        <v>118</v>
      </c>
    </row>
    <row r="2420" customFormat="false" ht="15" hidden="false" customHeight="false" outlineLevel="0" collapsed="false">
      <c r="A2420" s="38" t="str">
        <f aca="false">CONCATENATE(D2420,"-",E2420)</f>
        <v>ITUTINGA-MG</v>
      </c>
      <c r="B2420" s="38" t="n">
        <v>-21.29</v>
      </c>
      <c r="C2420" s="38" t="n">
        <v>-44.65</v>
      </c>
      <c r="D2420" s="38" t="s">
        <v>2409</v>
      </c>
      <c r="E2420" s="38" t="s">
        <v>77</v>
      </c>
    </row>
    <row r="2421" customFormat="false" ht="15" hidden="false" customHeight="false" outlineLevel="0" collapsed="false">
      <c r="A2421" s="38" t="str">
        <f aca="false">CONCATENATE(D2421,"-",E2421)</f>
        <v>ITUVERAVA-SP</v>
      </c>
      <c r="B2421" s="39" t="n">
        <v>-20.33</v>
      </c>
      <c r="C2421" s="39" t="n">
        <v>-47.78</v>
      </c>
      <c r="D2421" s="39" t="s">
        <v>2410</v>
      </c>
      <c r="E2421" s="39" t="s">
        <v>118</v>
      </c>
    </row>
    <row r="2422" customFormat="false" ht="15" hidden="false" customHeight="false" outlineLevel="0" collapsed="false">
      <c r="A2422" s="38" t="str">
        <f aca="false">CONCATENATE(D2422,"-",E2422)</f>
        <v>IUIU-BA</v>
      </c>
      <c r="B2422" s="38" t="n">
        <v>-14.41</v>
      </c>
      <c r="C2422" s="38" t="n">
        <v>-43.55</v>
      </c>
      <c r="D2422" s="38" t="s">
        <v>2411</v>
      </c>
      <c r="E2422" s="38" t="s">
        <v>85</v>
      </c>
    </row>
    <row r="2423" customFormat="false" ht="15" hidden="false" customHeight="false" outlineLevel="0" collapsed="false">
      <c r="A2423" s="38" t="str">
        <f aca="false">CONCATENATE(D2423,"-",E2423)</f>
        <v>IUNA-ES</v>
      </c>
      <c r="B2423" s="39" t="n">
        <v>-20.34</v>
      </c>
      <c r="C2423" s="39" t="n">
        <v>-41.53</v>
      </c>
      <c r="D2423" s="39" t="s">
        <v>2412</v>
      </c>
      <c r="E2423" s="39" t="s">
        <v>126</v>
      </c>
    </row>
    <row r="2424" customFormat="false" ht="15" hidden="false" customHeight="false" outlineLevel="0" collapsed="false">
      <c r="A2424" s="38" t="str">
        <f aca="false">CONCATENATE(D2424,"-",E2424)</f>
        <v>IVAIPORA-PR</v>
      </c>
      <c r="B2424" s="38" t="n">
        <v>-24.24</v>
      </c>
      <c r="C2424" s="38" t="n">
        <v>-51.68</v>
      </c>
      <c r="D2424" s="38" t="s">
        <v>2413</v>
      </c>
      <c r="E2424" s="38" t="s">
        <v>88</v>
      </c>
    </row>
    <row r="2425" customFormat="false" ht="15" hidden="false" customHeight="false" outlineLevel="0" collapsed="false">
      <c r="A2425" s="38" t="str">
        <f aca="false">CONCATENATE(D2425,"-",E2425)</f>
        <v>IVAI-PR</v>
      </c>
      <c r="B2425" s="39" t="n">
        <v>-25.01</v>
      </c>
      <c r="C2425" s="39" t="n">
        <v>-50.85</v>
      </c>
      <c r="D2425" s="39" t="s">
        <v>2414</v>
      </c>
      <c r="E2425" s="39" t="s">
        <v>88</v>
      </c>
    </row>
    <row r="2426" customFormat="false" ht="15" hidden="false" customHeight="false" outlineLevel="0" collapsed="false">
      <c r="A2426" s="38" t="str">
        <f aca="false">CONCATENATE(D2426,"-",E2426)</f>
        <v>IVATE-PR</v>
      </c>
      <c r="B2426" s="39" t="n">
        <v>-23.4</v>
      </c>
      <c r="C2426" s="39" t="n">
        <v>-53.36</v>
      </c>
      <c r="D2426" s="39" t="s">
        <v>2415</v>
      </c>
      <c r="E2426" s="39" t="s">
        <v>88</v>
      </c>
    </row>
    <row r="2427" customFormat="false" ht="15" hidden="false" customHeight="false" outlineLevel="0" collapsed="false">
      <c r="A2427" s="38" t="str">
        <f aca="false">CONCATENATE(D2427,"-",E2427)</f>
        <v>IVATUBA-PR</v>
      </c>
      <c r="B2427" s="38" t="n">
        <v>-23.61</v>
      </c>
      <c r="C2427" s="38" t="n">
        <v>-52.22</v>
      </c>
      <c r="D2427" s="38" t="s">
        <v>2416</v>
      </c>
      <c r="E2427" s="38" t="s">
        <v>88</v>
      </c>
    </row>
    <row r="2428" customFormat="false" ht="15" hidden="false" customHeight="false" outlineLevel="0" collapsed="false">
      <c r="A2428" s="38" t="str">
        <f aca="false">CONCATENATE(D2428,"-",E2428)</f>
        <v>IVINHEMA-MS</v>
      </c>
      <c r="B2428" s="38" t="n">
        <v>-22.3</v>
      </c>
      <c r="C2428" s="38" t="n">
        <v>-53.81</v>
      </c>
      <c r="D2428" s="38" t="s">
        <v>2417</v>
      </c>
      <c r="E2428" s="38" t="s">
        <v>140</v>
      </c>
    </row>
    <row r="2429" customFormat="false" ht="15" hidden="false" customHeight="false" outlineLevel="0" collapsed="false">
      <c r="A2429" s="38" t="str">
        <f aca="false">CONCATENATE(D2429,"-",E2429)</f>
        <v>IVOLANDIA-GO</v>
      </c>
      <c r="B2429" s="39" t="n">
        <v>-16.6</v>
      </c>
      <c r="C2429" s="39" t="n">
        <v>-50.79</v>
      </c>
      <c r="D2429" s="39" t="s">
        <v>2418</v>
      </c>
      <c r="E2429" s="39" t="s">
        <v>75</v>
      </c>
    </row>
    <row r="2430" customFormat="false" ht="15" hidden="false" customHeight="false" outlineLevel="0" collapsed="false">
      <c r="A2430" s="38" t="str">
        <f aca="false">CONCATENATE(D2430,"-",E2430)</f>
        <v>IVORA-RS</v>
      </c>
      <c r="B2430" s="38" t="n">
        <v>-29.52</v>
      </c>
      <c r="C2430" s="38" t="n">
        <v>-53.58</v>
      </c>
      <c r="D2430" s="38" t="s">
        <v>2419</v>
      </c>
      <c r="E2430" s="38" t="s">
        <v>151</v>
      </c>
    </row>
    <row r="2431" customFormat="false" ht="15" hidden="false" customHeight="false" outlineLevel="0" collapsed="false">
      <c r="A2431" s="38" t="str">
        <f aca="false">CONCATENATE(D2431,"-",E2431)</f>
        <v>IVOTI-RS</v>
      </c>
      <c r="B2431" s="39" t="n">
        <v>-29.59</v>
      </c>
      <c r="C2431" s="39" t="n">
        <v>-51.16</v>
      </c>
      <c r="D2431" s="39" t="s">
        <v>2420</v>
      </c>
      <c r="E2431" s="39" t="s">
        <v>151</v>
      </c>
    </row>
    <row r="2432" customFormat="false" ht="15" hidden="false" customHeight="false" outlineLevel="0" collapsed="false">
      <c r="A2432" s="38" t="str">
        <f aca="false">CONCATENATE(D2432,"-",E2432)</f>
        <v>JABOATAO DOS GUARARAPES-PE</v>
      </c>
      <c r="B2432" s="38" t="n">
        <v>-8.11</v>
      </c>
      <c r="C2432" s="38" t="n">
        <v>-35.01</v>
      </c>
      <c r="D2432" s="38" t="s">
        <v>2421</v>
      </c>
      <c r="E2432" s="38" t="s">
        <v>95</v>
      </c>
    </row>
    <row r="2433" customFormat="false" ht="15" hidden="false" customHeight="false" outlineLevel="0" collapsed="false">
      <c r="A2433" s="38" t="str">
        <f aca="false">CONCATENATE(D2433,"-",E2433)</f>
        <v>JABORANDI-BA</v>
      </c>
      <c r="B2433" s="39" t="n">
        <v>-13.61</v>
      </c>
      <c r="C2433" s="39" t="n">
        <v>-44.43</v>
      </c>
      <c r="D2433" s="39" t="s">
        <v>2422</v>
      </c>
      <c r="E2433" s="39" t="s">
        <v>85</v>
      </c>
    </row>
    <row r="2434" customFormat="false" ht="15" hidden="false" customHeight="false" outlineLevel="0" collapsed="false">
      <c r="A2434" s="38" t="str">
        <f aca="false">CONCATENATE(D2434,"-",E2434)</f>
        <v>JABORANDI-SP</v>
      </c>
      <c r="B2434" s="38" t="n">
        <v>-20.68</v>
      </c>
      <c r="C2434" s="38" t="n">
        <v>-48.41</v>
      </c>
      <c r="D2434" s="38" t="s">
        <v>2422</v>
      </c>
      <c r="E2434" s="38" t="s">
        <v>118</v>
      </c>
    </row>
    <row r="2435" customFormat="false" ht="15" hidden="false" customHeight="false" outlineLevel="0" collapsed="false">
      <c r="A2435" s="38" t="str">
        <f aca="false">CONCATENATE(D2435,"-",E2435)</f>
        <v>JABORA-SC</v>
      </c>
      <c r="B2435" s="39" t="n">
        <v>-27.17</v>
      </c>
      <c r="C2435" s="39" t="n">
        <v>-51.73</v>
      </c>
      <c r="D2435" s="39" t="s">
        <v>2423</v>
      </c>
      <c r="E2435" s="39" t="s">
        <v>90</v>
      </c>
    </row>
    <row r="2436" customFormat="false" ht="15" hidden="false" customHeight="false" outlineLevel="0" collapsed="false">
      <c r="A2436" s="38" t="str">
        <f aca="false">CONCATENATE(D2436,"-",E2436)</f>
        <v>JABOTICABAL-SP</v>
      </c>
      <c r="B2436" s="39" t="n">
        <v>-21.25</v>
      </c>
      <c r="C2436" s="39" t="n">
        <v>-48.32</v>
      </c>
      <c r="D2436" s="39" t="s">
        <v>2424</v>
      </c>
      <c r="E2436" s="39" t="s">
        <v>118</v>
      </c>
    </row>
    <row r="2437" customFormat="false" ht="15" hidden="false" customHeight="false" outlineLevel="0" collapsed="false">
      <c r="A2437" s="38" t="str">
        <f aca="false">CONCATENATE(D2437,"-",E2437)</f>
        <v>JABOTICABA-RS</v>
      </c>
      <c r="B2437" s="38" t="n">
        <v>-27.63</v>
      </c>
      <c r="C2437" s="38" t="n">
        <v>-53.27</v>
      </c>
      <c r="D2437" s="38" t="s">
        <v>2425</v>
      </c>
      <c r="E2437" s="38" t="s">
        <v>151</v>
      </c>
    </row>
    <row r="2438" customFormat="false" ht="15" hidden="false" customHeight="false" outlineLevel="0" collapsed="false">
      <c r="A2438" s="38" t="str">
        <f aca="false">CONCATENATE(D2438,"-",E2438)</f>
        <v>JABOTICATUBAS-MG</v>
      </c>
      <c r="B2438" s="39" t="n">
        <v>-19.51</v>
      </c>
      <c r="C2438" s="39" t="n">
        <v>-43.74</v>
      </c>
      <c r="D2438" s="39" t="s">
        <v>2426</v>
      </c>
      <c r="E2438" s="39" t="s">
        <v>77</v>
      </c>
    </row>
    <row r="2439" customFormat="false" ht="15" hidden="false" customHeight="false" outlineLevel="0" collapsed="false">
      <c r="A2439" s="38" t="str">
        <f aca="false">CONCATENATE(D2439,"-",E2439)</f>
        <v>JABOTI-PR</v>
      </c>
      <c r="B2439" s="39" t="n">
        <v>-23.74</v>
      </c>
      <c r="C2439" s="39" t="n">
        <v>-50.07</v>
      </c>
      <c r="D2439" s="39" t="s">
        <v>2427</v>
      </c>
      <c r="E2439" s="39" t="s">
        <v>88</v>
      </c>
    </row>
    <row r="2440" customFormat="false" ht="15" hidden="false" customHeight="false" outlineLevel="0" collapsed="false">
      <c r="A2440" s="38" t="str">
        <f aca="false">CONCATENATE(D2440,"-",E2440)</f>
        <v>JACANA-RN</v>
      </c>
      <c r="B2440" s="39" t="n">
        <v>-6.42</v>
      </c>
      <c r="C2440" s="39" t="n">
        <v>-36.2</v>
      </c>
      <c r="D2440" s="39" t="s">
        <v>2428</v>
      </c>
      <c r="E2440" s="39" t="s">
        <v>106</v>
      </c>
    </row>
    <row r="2441" customFormat="false" ht="15" hidden="false" customHeight="false" outlineLevel="0" collapsed="false">
      <c r="A2441" s="38" t="str">
        <f aca="false">CONCATENATE(D2441,"-",E2441)</f>
        <v>JACARACI-BA</v>
      </c>
      <c r="B2441" s="38" t="n">
        <v>-14.85</v>
      </c>
      <c r="C2441" s="38" t="n">
        <v>-42.43</v>
      </c>
      <c r="D2441" s="38" t="s">
        <v>2429</v>
      </c>
      <c r="E2441" s="38" t="s">
        <v>85</v>
      </c>
    </row>
    <row r="2442" customFormat="false" ht="15" hidden="false" customHeight="false" outlineLevel="0" collapsed="false">
      <c r="A2442" s="38" t="str">
        <f aca="false">CONCATENATE(D2442,"-",E2442)</f>
        <v>JACARAU-PB</v>
      </c>
      <c r="B2442" s="39" t="n">
        <v>-6.61</v>
      </c>
      <c r="C2442" s="39" t="n">
        <v>-35.29</v>
      </c>
      <c r="D2442" s="39" t="s">
        <v>2430</v>
      </c>
      <c r="E2442" s="39" t="s">
        <v>138</v>
      </c>
    </row>
    <row r="2443" customFormat="false" ht="15" hidden="false" customHeight="false" outlineLevel="0" collapsed="false">
      <c r="A2443" s="38" t="str">
        <f aca="false">CONCATENATE(D2443,"-",E2443)</f>
        <v>JACARE DOS HOMENS-AL</v>
      </c>
      <c r="B2443" s="38" t="n">
        <v>-9.63</v>
      </c>
      <c r="C2443" s="38" t="n">
        <v>-37.2</v>
      </c>
      <c r="D2443" s="38" t="s">
        <v>2431</v>
      </c>
      <c r="E2443" s="38" t="s">
        <v>137</v>
      </c>
    </row>
    <row r="2444" customFormat="false" ht="15" hidden="false" customHeight="false" outlineLevel="0" collapsed="false">
      <c r="A2444" s="38" t="str">
        <f aca="false">CONCATENATE(D2444,"-",E2444)</f>
        <v>JACAREACANGA-PA</v>
      </c>
      <c r="B2444" s="38" t="n">
        <v>-6.22</v>
      </c>
      <c r="C2444" s="38" t="n">
        <v>-57.75</v>
      </c>
      <c r="D2444" s="38" t="s">
        <v>2432</v>
      </c>
      <c r="E2444" s="38" t="s">
        <v>81</v>
      </c>
    </row>
    <row r="2445" customFormat="false" ht="15" hidden="false" customHeight="false" outlineLevel="0" collapsed="false">
      <c r="A2445" s="38" t="str">
        <f aca="false">CONCATENATE(D2445,"-",E2445)</f>
        <v>JACAREI-SP</v>
      </c>
      <c r="B2445" s="38" t="n">
        <v>-23.3</v>
      </c>
      <c r="C2445" s="38" t="n">
        <v>-45.96</v>
      </c>
      <c r="D2445" s="38" t="s">
        <v>2433</v>
      </c>
      <c r="E2445" s="38" t="s">
        <v>118</v>
      </c>
    </row>
    <row r="2446" customFormat="false" ht="15" hidden="false" customHeight="false" outlineLevel="0" collapsed="false">
      <c r="A2446" s="38" t="str">
        <f aca="false">CONCATENATE(D2446,"-",E2446)</f>
        <v>JACAREZINHO-PR</v>
      </c>
      <c r="B2446" s="38" t="n">
        <v>-23.16</v>
      </c>
      <c r="C2446" s="38" t="n">
        <v>-49.96</v>
      </c>
      <c r="D2446" s="38" t="s">
        <v>2434</v>
      </c>
      <c r="E2446" s="38" t="s">
        <v>88</v>
      </c>
    </row>
    <row r="2447" customFormat="false" ht="15" hidden="false" customHeight="false" outlineLevel="0" collapsed="false">
      <c r="A2447" s="38" t="str">
        <f aca="false">CONCATENATE(D2447,"-",E2447)</f>
        <v>JACIARA-MT</v>
      </c>
      <c r="B2447" s="39" t="n">
        <v>-15.96</v>
      </c>
      <c r="C2447" s="39" t="n">
        <v>-54.96</v>
      </c>
      <c r="D2447" s="39" t="s">
        <v>2435</v>
      </c>
      <c r="E2447" s="39" t="s">
        <v>111</v>
      </c>
    </row>
    <row r="2448" customFormat="false" ht="15" hidden="false" customHeight="false" outlineLevel="0" collapsed="false">
      <c r="A2448" s="38" t="str">
        <f aca="false">CONCATENATE(D2448,"-",E2448)</f>
        <v>JACINTO MACHADO-SC</v>
      </c>
      <c r="B2448" s="38" t="n">
        <v>-28.99</v>
      </c>
      <c r="C2448" s="38" t="n">
        <v>-49.76</v>
      </c>
      <c r="D2448" s="38" t="s">
        <v>2436</v>
      </c>
      <c r="E2448" s="38" t="s">
        <v>90</v>
      </c>
    </row>
    <row r="2449" customFormat="false" ht="15" hidden="false" customHeight="false" outlineLevel="0" collapsed="false">
      <c r="A2449" s="38" t="str">
        <f aca="false">CONCATENATE(D2449,"-",E2449)</f>
        <v>JACINTO-MG</v>
      </c>
      <c r="B2449" s="38" t="n">
        <v>-16.14</v>
      </c>
      <c r="C2449" s="38" t="n">
        <v>-40.29</v>
      </c>
      <c r="D2449" s="38" t="s">
        <v>2437</v>
      </c>
      <c r="E2449" s="38" t="s">
        <v>77</v>
      </c>
    </row>
    <row r="2450" customFormat="false" ht="15" hidden="false" customHeight="false" outlineLevel="0" collapsed="false">
      <c r="A2450" s="38" t="str">
        <f aca="false">CONCATENATE(D2450,"-",E2450)</f>
        <v>JACI-SP</v>
      </c>
      <c r="B2450" s="39" t="n">
        <v>-20.88</v>
      </c>
      <c r="C2450" s="39" t="n">
        <v>-49.57</v>
      </c>
      <c r="D2450" s="39" t="s">
        <v>2438</v>
      </c>
      <c r="E2450" s="39" t="s">
        <v>118</v>
      </c>
    </row>
    <row r="2451" customFormat="false" ht="15" hidden="false" customHeight="false" outlineLevel="0" collapsed="false">
      <c r="A2451" s="38" t="str">
        <f aca="false">CONCATENATE(D2451,"-",E2451)</f>
        <v>JACOBINA DO PIAUI-PI</v>
      </c>
      <c r="B2451" s="38" t="n">
        <v>-7.93</v>
      </c>
      <c r="C2451" s="38" t="n">
        <v>-41.21</v>
      </c>
      <c r="D2451" s="38" t="s">
        <v>2439</v>
      </c>
      <c r="E2451" s="38" t="s">
        <v>108</v>
      </c>
    </row>
    <row r="2452" customFormat="false" ht="15" hidden="false" customHeight="false" outlineLevel="0" collapsed="false">
      <c r="A2452" s="38" t="str">
        <f aca="false">CONCATENATE(D2452,"-",E2452)</f>
        <v>JACOBINA-BA</v>
      </c>
      <c r="B2452" s="39" t="n">
        <v>-11.18</v>
      </c>
      <c r="C2452" s="39" t="n">
        <v>-40.51</v>
      </c>
      <c r="D2452" s="39" t="s">
        <v>2440</v>
      </c>
      <c r="E2452" s="39" t="s">
        <v>85</v>
      </c>
    </row>
    <row r="2453" customFormat="false" ht="15" hidden="false" customHeight="false" outlineLevel="0" collapsed="false">
      <c r="A2453" s="38" t="str">
        <f aca="false">CONCATENATE(D2453,"-",E2453)</f>
        <v>JACUI-MG</v>
      </c>
      <c r="B2453" s="39" t="n">
        <v>-21.01</v>
      </c>
      <c r="C2453" s="39" t="n">
        <v>-46.74</v>
      </c>
      <c r="D2453" s="39" t="s">
        <v>2441</v>
      </c>
      <c r="E2453" s="39" t="s">
        <v>77</v>
      </c>
    </row>
    <row r="2454" customFormat="false" ht="15" hidden="false" customHeight="false" outlineLevel="0" collapsed="false">
      <c r="A2454" s="38" t="str">
        <f aca="false">CONCATENATE(D2454,"-",E2454)</f>
        <v>JACUIPE-AL</v>
      </c>
      <c r="B2454" s="39" t="n">
        <v>-8.84</v>
      </c>
      <c r="C2454" s="39" t="n">
        <v>-35.46</v>
      </c>
      <c r="D2454" s="39" t="s">
        <v>2442</v>
      </c>
      <c r="E2454" s="39" t="s">
        <v>137</v>
      </c>
    </row>
    <row r="2455" customFormat="false" ht="15" hidden="false" customHeight="false" outlineLevel="0" collapsed="false">
      <c r="A2455" s="38" t="str">
        <f aca="false">CONCATENATE(D2455,"-",E2455)</f>
        <v>JACUNDA-PA</v>
      </c>
      <c r="B2455" s="39" t="n">
        <v>-4.45</v>
      </c>
      <c r="C2455" s="39" t="n">
        <v>-49.11</v>
      </c>
      <c r="D2455" s="39" t="s">
        <v>2443</v>
      </c>
      <c r="E2455" s="39" t="s">
        <v>81</v>
      </c>
    </row>
    <row r="2456" customFormat="false" ht="15" hidden="false" customHeight="false" outlineLevel="0" collapsed="false">
      <c r="A2456" s="38" t="str">
        <f aca="false">CONCATENATE(D2456,"-",E2456)</f>
        <v>JACUPIRANGA-SP</v>
      </c>
      <c r="B2456" s="38" t="n">
        <v>-24.69</v>
      </c>
      <c r="C2456" s="38" t="n">
        <v>-48</v>
      </c>
      <c r="D2456" s="38" t="s">
        <v>2444</v>
      </c>
      <c r="E2456" s="38" t="s">
        <v>118</v>
      </c>
    </row>
    <row r="2457" customFormat="false" ht="15" hidden="false" customHeight="false" outlineLevel="0" collapsed="false">
      <c r="A2457" s="38" t="str">
        <f aca="false">CONCATENATE(D2457,"-",E2457)</f>
        <v>JACUTINGA-MG</v>
      </c>
      <c r="B2457" s="38" t="n">
        <v>-22.28</v>
      </c>
      <c r="C2457" s="38" t="n">
        <v>-46.61</v>
      </c>
      <c r="D2457" s="38" t="s">
        <v>2445</v>
      </c>
      <c r="E2457" s="38" t="s">
        <v>77</v>
      </c>
    </row>
    <row r="2458" customFormat="false" ht="15" hidden="false" customHeight="false" outlineLevel="0" collapsed="false">
      <c r="A2458" s="38" t="str">
        <f aca="false">CONCATENATE(D2458,"-",E2458)</f>
        <v>JACUTINGA-RS</v>
      </c>
      <c r="B2458" s="39" t="n">
        <v>-27.72</v>
      </c>
      <c r="C2458" s="39" t="n">
        <v>-52.53</v>
      </c>
      <c r="D2458" s="39" t="s">
        <v>2445</v>
      </c>
      <c r="E2458" s="39" t="s">
        <v>151</v>
      </c>
    </row>
    <row r="2459" customFormat="false" ht="15" hidden="false" customHeight="false" outlineLevel="0" collapsed="false">
      <c r="A2459" s="38" t="str">
        <f aca="false">CONCATENATE(D2459,"-",E2459)</f>
        <v>JAGUAPITA-PR</v>
      </c>
      <c r="B2459" s="39" t="n">
        <v>-23.11</v>
      </c>
      <c r="C2459" s="39" t="n">
        <v>-51.53</v>
      </c>
      <c r="D2459" s="39" t="s">
        <v>2446</v>
      </c>
      <c r="E2459" s="39" t="s">
        <v>88</v>
      </c>
    </row>
    <row r="2460" customFormat="false" ht="15" hidden="false" customHeight="false" outlineLevel="0" collapsed="false">
      <c r="A2460" s="38" t="str">
        <f aca="false">CONCATENATE(D2460,"-",E2460)</f>
        <v>JAGUAQUARA-BA</v>
      </c>
      <c r="B2460" s="38" t="n">
        <v>-13.53</v>
      </c>
      <c r="C2460" s="38" t="n">
        <v>-39.97</v>
      </c>
      <c r="D2460" s="38" t="s">
        <v>2447</v>
      </c>
      <c r="E2460" s="38" t="s">
        <v>85</v>
      </c>
    </row>
    <row r="2461" customFormat="false" ht="15" hidden="false" customHeight="false" outlineLevel="0" collapsed="false">
      <c r="A2461" s="38" t="str">
        <f aca="false">CONCATENATE(D2461,"-",E2461)</f>
        <v>JAGUARACU-MG</v>
      </c>
      <c r="B2461" s="39" t="n">
        <v>-19.64</v>
      </c>
      <c r="C2461" s="39" t="n">
        <v>-42.75</v>
      </c>
      <c r="D2461" s="39" t="s">
        <v>2448</v>
      </c>
      <c r="E2461" s="39" t="s">
        <v>77</v>
      </c>
    </row>
    <row r="2462" customFormat="false" ht="15" hidden="false" customHeight="false" outlineLevel="0" collapsed="false">
      <c r="A2462" s="38" t="str">
        <f aca="false">CONCATENATE(D2462,"-",E2462)</f>
        <v>JAGUARAO-RS</v>
      </c>
      <c r="B2462" s="38" t="n">
        <v>-32.56</v>
      </c>
      <c r="C2462" s="38" t="n">
        <v>-53.37</v>
      </c>
      <c r="D2462" s="38" t="s">
        <v>2449</v>
      </c>
      <c r="E2462" s="38" t="s">
        <v>151</v>
      </c>
    </row>
    <row r="2463" customFormat="false" ht="15" hidden="false" customHeight="false" outlineLevel="0" collapsed="false">
      <c r="A2463" s="38" t="str">
        <f aca="false">CONCATENATE(D2463,"-",E2463)</f>
        <v>JAGUARARI-BA</v>
      </c>
      <c r="B2463" s="39" t="n">
        <v>-10.26</v>
      </c>
      <c r="C2463" s="39" t="n">
        <v>-40.19</v>
      </c>
      <c r="D2463" s="39" t="s">
        <v>2450</v>
      </c>
      <c r="E2463" s="39" t="s">
        <v>85</v>
      </c>
    </row>
    <row r="2464" customFormat="false" ht="15" hidden="false" customHeight="false" outlineLevel="0" collapsed="false">
      <c r="A2464" s="38" t="str">
        <f aca="false">CONCATENATE(D2464,"-",E2464)</f>
        <v>JAGUARE-ES</v>
      </c>
      <c r="B2464" s="38" t="n">
        <v>-18.9</v>
      </c>
      <c r="C2464" s="38" t="n">
        <v>-40.07</v>
      </c>
      <c r="D2464" s="38" t="s">
        <v>2451</v>
      </c>
      <c r="E2464" s="38" t="s">
        <v>126</v>
      </c>
    </row>
    <row r="2465" customFormat="false" ht="15" hidden="false" customHeight="false" outlineLevel="0" collapsed="false">
      <c r="A2465" s="38" t="str">
        <f aca="false">CONCATENATE(D2465,"-",E2465)</f>
        <v>JAGUARETAMA-CE</v>
      </c>
      <c r="B2465" s="39" t="n">
        <v>-5.61</v>
      </c>
      <c r="C2465" s="39" t="n">
        <v>-38.76</v>
      </c>
      <c r="D2465" s="39" t="s">
        <v>2452</v>
      </c>
      <c r="E2465" s="39" t="s">
        <v>83</v>
      </c>
    </row>
    <row r="2466" customFormat="false" ht="15" hidden="false" customHeight="false" outlineLevel="0" collapsed="false">
      <c r="A2466" s="38" t="str">
        <f aca="false">CONCATENATE(D2466,"-",E2466)</f>
        <v>JAGUARIAIVA-PR</v>
      </c>
      <c r="B2466" s="38" t="n">
        <v>-24.25</v>
      </c>
      <c r="C2466" s="38" t="n">
        <v>-49.7</v>
      </c>
      <c r="D2466" s="38" t="s">
        <v>2453</v>
      </c>
      <c r="E2466" s="38" t="s">
        <v>88</v>
      </c>
    </row>
    <row r="2467" customFormat="false" ht="15" hidden="false" customHeight="false" outlineLevel="0" collapsed="false">
      <c r="A2467" s="38" t="str">
        <f aca="false">CONCATENATE(D2467,"-",E2467)</f>
        <v>JAGUARIBARA-CE</v>
      </c>
      <c r="B2467" s="38" t="n">
        <v>-5.65</v>
      </c>
      <c r="C2467" s="38" t="n">
        <v>-38.62</v>
      </c>
      <c r="D2467" s="38" t="s">
        <v>2454</v>
      </c>
      <c r="E2467" s="38" t="s">
        <v>83</v>
      </c>
    </row>
    <row r="2468" customFormat="false" ht="15" hidden="false" customHeight="false" outlineLevel="0" collapsed="false">
      <c r="A2468" s="38" t="str">
        <f aca="false">CONCATENATE(D2468,"-",E2468)</f>
        <v>JAGUARIBE-CE</v>
      </c>
      <c r="B2468" s="39" t="n">
        <v>-5.89</v>
      </c>
      <c r="C2468" s="39" t="n">
        <v>-38.62</v>
      </c>
      <c r="D2468" s="39" t="s">
        <v>2455</v>
      </c>
      <c r="E2468" s="39" t="s">
        <v>83</v>
      </c>
    </row>
    <row r="2469" customFormat="false" ht="15" hidden="false" customHeight="false" outlineLevel="0" collapsed="false">
      <c r="A2469" s="38" t="str">
        <f aca="false">CONCATENATE(D2469,"-",E2469)</f>
        <v>JAGUARIPE-BA</v>
      </c>
      <c r="B2469" s="38" t="n">
        <v>-13.11</v>
      </c>
      <c r="C2469" s="38" t="n">
        <v>-38.89</v>
      </c>
      <c r="D2469" s="38" t="s">
        <v>2456</v>
      </c>
      <c r="E2469" s="38" t="s">
        <v>85</v>
      </c>
    </row>
    <row r="2470" customFormat="false" ht="15" hidden="false" customHeight="false" outlineLevel="0" collapsed="false">
      <c r="A2470" s="38" t="str">
        <f aca="false">CONCATENATE(D2470,"-",E2470)</f>
        <v>JAGUARI-RS</v>
      </c>
      <c r="B2470" s="39" t="n">
        <v>-29.49</v>
      </c>
      <c r="C2470" s="39" t="n">
        <v>-54.69</v>
      </c>
      <c r="D2470" s="39" t="s">
        <v>2457</v>
      </c>
      <c r="E2470" s="39" t="s">
        <v>151</v>
      </c>
    </row>
    <row r="2471" customFormat="false" ht="15" hidden="false" customHeight="false" outlineLevel="0" collapsed="false">
      <c r="A2471" s="38" t="str">
        <f aca="false">CONCATENATE(D2471,"-",E2471)</f>
        <v>JAGUARIUNA-SP</v>
      </c>
      <c r="B2471" s="39" t="n">
        <v>-22.7</v>
      </c>
      <c r="C2471" s="39" t="n">
        <v>-46.98</v>
      </c>
      <c r="D2471" s="39" t="s">
        <v>2458</v>
      </c>
      <c r="E2471" s="39" t="s">
        <v>118</v>
      </c>
    </row>
    <row r="2472" customFormat="false" ht="15" hidden="false" customHeight="false" outlineLevel="0" collapsed="false">
      <c r="A2472" s="38" t="str">
        <f aca="false">CONCATENATE(D2472,"-",E2472)</f>
        <v>JAGUARUANA-CE</v>
      </c>
      <c r="B2472" s="38" t="n">
        <v>-4.83</v>
      </c>
      <c r="C2472" s="38" t="n">
        <v>-37.78</v>
      </c>
      <c r="D2472" s="38" t="s">
        <v>2459</v>
      </c>
      <c r="E2472" s="38" t="s">
        <v>83</v>
      </c>
    </row>
    <row r="2473" customFormat="false" ht="15" hidden="false" customHeight="false" outlineLevel="0" collapsed="false">
      <c r="A2473" s="38" t="str">
        <f aca="false">CONCATENATE(D2473,"-",E2473)</f>
        <v>JAGUARUNA-SC</v>
      </c>
      <c r="B2473" s="39" t="n">
        <v>-28.61</v>
      </c>
      <c r="C2473" s="39" t="n">
        <v>-49.02</v>
      </c>
      <c r="D2473" s="39" t="s">
        <v>2460</v>
      </c>
      <c r="E2473" s="39" t="s">
        <v>90</v>
      </c>
    </row>
    <row r="2474" customFormat="false" ht="15" hidden="false" customHeight="false" outlineLevel="0" collapsed="false">
      <c r="A2474" s="38" t="str">
        <f aca="false">CONCATENATE(D2474,"-",E2474)</f>
        <v>JAIBA-MG</v>
      </c>
      <c r="B2474" s="38" t="n">
        <v>-15.33</v>
      </c>
      <c r="C2474" s="38" t="n">
        <v>-43.67</v>
      </c>
      <c r="D2474" s="38" t="s">
        <v>2461</v>
      </c>
      <c r="E2474" s="38" t="s">
        <v>77</v>
      </c>
    </row>
    <row r="2475" customFormat="false" ht="15" hidden="false" customHeight="false" outlineLevel="0" collapsed="false">
      <c r="A2475" s="38" t="str">
        <f aca="false">CONCATENATE(D2475,"-",E2475)</f>
        <v>JAICOS-PI</v>
      </c>
      <c r="B2475" s="39" t="n">
        <v>-7.35</v>
      </c>
      <c r="C2475" s="39" t="n">
        <v>-41.13</v>
      </c>
      <c r="D2475" s="39" t="s">
        <v>2462</v>
      </c>
      <c r="E2475" s="39" t="s">
        <v>108</v>
      </c>
    </row>
    <row r="2476" customFormat="false" ht="15" hidden="false" customHeight="false" outlineLevel="0" collapsed="false">
      <c r="A2476" s="38" t="str">
        <f aca="false">CONCATENATE(D2476,"-",E2476)</f>
        <v>JALES-SP</v>
      </c>
      <c r="B2476" s="38" t="n">
        <v>-20.26</v>
      </c>
      <c r="C2476" s="38" t="n">
        <v>-50.54</v>
      </c>
      <c r="D2476" s="38" t="s">
        <v>2463</v>
      </c>
      <c r="E2476" s="38" t="s">
        <v>118</v>
      </c>
    </row>
    <row r="2477" customFormat="false" ht="15" hidden="false" customHeight="false" outlineLevel="0" collapsed="false">
      <c r="A2477" s="38" t="str">
        <f aca="false">CONCATENATE(D2477,"-",E2477)</f>
        <v>JAMARI-RO</v>
      </c>
      <c r="B2477" s="38" t="n">
        <v>-9.2</v>
      </c>
      <c r="C2477" s="38" t="n">
        <v>-63.18</v>
      </c>
      <c r="D2477" s="38" t="s">
        <v>2464</v>
      </c>
      <c r="E2477" s="38" t="s">
        <v>219</v>
      </c>
    </row>
    <row r="2478" customFormat="false" ht="15" hidden="false" customHeight="false" outlineLevel="0" collapsed="false">
      <c r="A2478" s="38" t="str">
        <f aca="false">CONCATENATE(D2478,"-",E2478)</f>
        <v>JAMBEIRO-SP</v>
      </c>
      <c r="B2478" s="39" t="n">
        <v>-23.25</v>
      </c>
      <c r="C2478" s="39" t="n">
        <v>-45.68</v>
      </c>
      <c r="D2478" s="39" t="s">
        <v>2465</v>
      </c>
      <c r="E2478" s="39" t="s">
        <v>118</v>
      </c>
    </row>
    <row r="2479" customFormat="false" ht="15" hidden="false" customHeight="false" outlineLevel="0" collapsed="false">
      <c r="A2479" s="38" t="str">
        <f aca="false">CONCATENATE(D2479,"-",E2479)</f>
        <v>JAMPRUCA-MG</v>
      </c>
      <c r="B2479" s="39" t="n">
        <v>-18.46</v>
      </c>
      <c r="C2479" s="39" t="n">
        <v>-41.8</v>
      </c>
      <c r="D2479" s="39" t="s">
        <v>2466</v>
      </c>
      <c r="E2479" s="39" t="s">
        <v>77</v>
      </c>
    </row>
    <row r="2480" customFormat="false" ht="15" hidden="false" customHeight="false" outlineLevel="0" collapsed="false">
      <c r="A2480" s="38" t="str">
        <f aca="false">CONCATENATE(D2480,"-",E2480)</f>
        <v>JANAUBA-MG</v>
      </c>
      <c r="B2480" s="38" t="n">
        <v>-15.8</v>
      </c>
      <c r="C2480" s="38" t="n">
        <v>-43.3</v>
      </c>
      <c r="D2480" s="38" t="s">
        <v>2467</v>
      </c>
      <c r="E2480" s="38" t="s">
        <v>77</v>
      </c>
    </row>
    <row r="2481" customFormat="false" ht="15" hidden="false" customHeight="false" outlineLevel="0" collapsed="false">
      <c r="A2481" s="38" t="str">
        <f aca="false">CONCATENATE(D2481,"-",E2481)</f>
        <v>JANDAIA DO SUL-PR</v>
      </c>
      <c r="B2481" s="39" t="n">
        <v>-23.6</v>
      </c>
      <c r="C2481" s="39" t="n">
        <v>-51.64</v>
      </c>
      <c r="D2481" s="39" t="s">
        <v>2468</v>
      </c>
      <c r="E2481" s="39" t="s">
        <v>88</v>
      </c>
    </row>
    <row r="2482" customFormat="false" ht="15" hidden="false" customHeight="false" outlineLevel="0" collapsed="false">
      <c r="A2482" s="38" t="str">
        <f aca="false">CONCATENATE(D2482,"-",E2482)</f>
        <v>JANDAIA-GO</v>
      </c>
      <c r="B2482" s="38" t="n">
        <v>-17.04</v>
      </c>
      <c r="C2482" s="38" t="n">
        <v>-50.14</v>
      </c>
      <c r="D2482" s="38" t="s">
        <v>2469</v>
      </c>
      <c r="E2482" s="38" t="s">
        <v>75</v>
      </c>
    </row>
    <row r="2483" customFormat="false" ht="15" hidden="false" customHeight="false" outlineLevel="0" collapsed="false">
      <c r="A2483" s="38" t="str">
        <f aca="false">CONCATENATE(D2483,"-",E2483)</f>
        <v>JANDAIRA-BA</v>
      </c>
      <c r="B2483" s="39" t="n">
        <v>-11.56</v>
      </c>
      <c r="C2483" s="39" t="n">
        <v>-37.78</v>
      </c>
      <c r="D2483" s="39" t="s">
        <v>2470</v>
      </c>
      <c r="E2483" s="39" t="s">
        <v>85</v>
      </c>
    </row>
    <row r="2484" customFormat="false" ht="15" hidden="false" customHeight="false" outlineLevel="0" collapsed="false">
      <c r="A2484" s="38" t="str">
        <f aca="false">CONCATENATE(D2484,"-",E2484)</f>
        <v>JANDAIRA-RN</v>
      </c>
      <c r="B2484" s="38" t="n">
        <v>-5.35</v>
      </c>
      <c r="C2484" s="38" t="n">
        <v>-36.12</v>
      </c>
      <c r="D2484" s="38" t="s">
        <v>2470</v>
      </c>
      <c r="E2484" s="38" t="s">
        <v>106</v>
      </c>
    </row>
    <row r="2485" customFormat="false" ht="15" hidden="false" customHeight="false" outlineLevel="0" collapsed="false">
      <c r="A2485" s="38" t="str">
        <f aca="false">CONCATENATE(D2485,"-",E2485)</f>
        <v>JANDIRA-SP</v>
      </c>
      <c r="B2485" s="38" t="n">
        <v>-23.52</v>
      </c>
      <c r="C2485" s="38" t="n">
        <v>-46.9</v>
      </c>
      <c r="D2485" s="38" t="s">
        <v>2471</v>
      </c>
      <c r="E2485" s="38" t="s">
        <v>118</v>
      </c>
    </row>
    <row r="2486" customFormat="false" ht="15" hidden="false" customHeight="false" outlineLevel="0" collapsed="false">
      <c r="A2486" s="38" t="str">
        <f aca="false">CONCATENATE(D2486,"-",E2486)</f>
        <v>JANDUIS-RN</v>
      </c>
      <c r="B2486" s="39" t="n">
        <v>-6.01</v>
      </c>
      <c r="C2486" s="39" t="n">
        <v>-37.4</v>
      </c>
      <c r="D2486" s="39" t="s">
        <v>2472</v>
      </c>
      <c r="E2486" s="39" t="s">
        <v>106</v>
      </c>
    </row>
    <row r="2487" customFormat="false" ht="15" hidden="false" customHeight="false" outlineLevel="0" collapsed="false">
      <c r="A2487" s="38" t="str">
        <f aca="false">CONCATENATE(D2487,"-",E2487)</f>
        <v>JANGADA-MT</v>
      </c>
      <c r="B2487" s="38" t="n">
        <v>-15.23</v>
      </c>
      <c r="C2487" s="38" t="n">
        <v>-56.48</v>
      </c>
      <c r="D2487" s="38" t="s">
        <v>2473</v>
      </c>
      <c r="E2487" s="38" t="s">
        <v>111</v>
      </c>
    </row>
    <row r="2488" customFormat="false" ht="15" hidden="false" customHeight="false" outlineLevel="0" collapsed="false">
      <c r="A2488" s="38" t="str">
        <f aca="false">CONCATENATE(D2488,"-",E2488)</f>
        <v>JANIOPOLIS-PR</v>
      </c>
      <c r="B2488" s="38" t="n">
        <v>-24.14</v>
      </c>
      <c r="C2488" s="38" t="n">
        <v>-52.78</v>
      </c>
      <c r="D2488" s="38" t="s">
        <v>2474</v>
      </c>
      <c r="E2488" s="38" t="s">
        <v>88</v>
      </c>
    </row>
    <row r="2489" customFormat="false" ht="15" hidden="false" customHeight="false" outlineLevel="0" collapsed="false">
      <c r="A2489" s="38" t="str">
        <f aca="false">CONCATENATE(D2489,"-",E2489)</f>
        <v>JANUARIA-MG</v>
      </c>
      <c r="B2489" s="39" t="n">
        <v>-15.48</v>
      </c>
      <c r="C2489" s="39" t="n">
        <v>-44.36</v>
      </c>
      <c r="D2489" s="39" t="s">
        <v>2475</v>
      </c>
      <c r="E2489" s="39" t="s">
        <v>77</v>
      </c>
    </row>
    <row r="2490" customFormat="false" ht="15" hidden="false" customHeight="false" outlineLevel="0" collapsed="false">
      <c r="A2490" s="38" t="str">
        <f aca="false">CONCATENATE(D2490,"-",E2490)</f>
        <v>JANUARIO CICCO-RN</v>
      </c>
      <c r="B2490" s="38" t="n">
        <v>-6.15</v>
      </c>
      <c r="C2490" s="38" t="n">
        <v>-35.6</v>
      </c>
      <c r="D2490" s="38" t="s">
        <v>2476</v>
      </c>
      <c r="E2490" s="38" t="s">
        <v>106</v>
      </c>
    </row>
    <row r="2491" customFormat="false" ht="15" hidden="false" customHeight="false" outlineLevel="0" collapsed="false">
      <c r="A2491" s="38" t="str">
        <f aca="false">CONCATENATE(D2491,"-",E2491)</f>
        <v>JAPARAIBA-MG</v>
      </c>
      <c r="B2491" s="38" t="n">
        <v>-20.14</v>
      </c>
      <c r="C2491" s="38" t="n">
        <v>-45.5</v>
      </c>
      <c r="D2491" s="38" t="s">
        <v>2477</v>
      </c>
      <c r="E2491" s="38" t="s">
        <v>77</v>
      </c>
    </row>
    <row r="2492" customFormat="false" ht="15" hidden="false" customHeight="false" outlineLevel="0" collapsed="false">
      <c r="A2492" s="38" t="str">
        <f aca="false">CONCATENATE(D2492,"-",E2492)</f>
        <v>JAPARATINGA-AL</v>
      </c>
      <c r="B2492" s="38" t="n">
        <v>-9.08</v>
      </c>
      <c r="C2492" s="38" t="n">
        <v>-35.25</v>
      </c>
      <c r="D2492" s="38" t="s">
        <v>2478</v>
      </c>
      <c r="E2492" s="38" t="s">
        <v>137</v>
      </c>
    </row>
    <row r="2493" customFormat="false" ht="15" hidden="false" customHeight="false" outlineLevel="0" collapsed="false">
      <c r="A2493" s="38" t="str">
        <f aca="false">CONCATENATE(D2493,"-",E2493)</f>
        <v>JAPARATUBA-SE</v>
      </c>
      <c r="B2493" s="38" t="n">
        <v>-10.59</v>
      </c>
      <c r="C2493" s="38" t="n">
        <v>-36.94</v>
      </c>
      <c r="D2493" s="38" t="s">
        <v>2479</v>
      </c>
      <c r="E2493" s="38" t="s">
        <v>294</v>
      </c>
    </row>
    <row r="2494" customFormat="false" ht="15" hidden="false" customHeight="false" outlineLevel="0" collapsed="false">
      <c r="A2494" s="38" t="str">
        <f aca="false">CONCATENATE(D2494,"-",E2494)</f>
        <v>JAPERI-RJ</v>
      </c>
      <c r="B2494" s="38" t="n">
        <v>-22.64</v>
      </c>
      <c r="C2494" s="38" t="n">
        <v>-43.65</v>
      </c>
      <c r="D2494" s="38" t="s">
        <v>2480</v>
      </c>
      <c r="E2494" s="38" t="s">
        <v>330</v>
      </c>
    </row>
    <row r="2495" customFormat="false" ht="15" hidden="false" customHeight="false" outlineLevel="0" collapsed="false">
      <c r="A2495" s="38" t="str">
        <f aca="false">CONCATENATE(D2495,"-",E2495)</f>
        <v>JAPIRA-PR</v>
      </c>
      <c r="B2495" s="39" t="n">
        <v>-23.81</v>
      </c>
      <c r="C2495" s="39" t="n">
        <v>-50.13</v>
      </c>
      <c r="D2495" s="39" t="s">
        <v>2481</v>
      </c>
      <c r="E2495" s="39" t="s">
        <v>88</v>
      </c>
    </row>
    <row r="2496" customFormat="false" ht="15" hidden="false" customHeight="false" outlineLevel="0" collapsed="false">
      <c r="A2496" s="38" t="str">
        <f aca="false">CONCATENATE(D2496,"-",E2496)</f>
        <v>JAPI-RN</v>
      </c>
      <c r="B2496" s="39" t="n">
        <v>-6.46</v>
      </c>
      <c r="C2496" s="39" t="n">
        <v>-35.94</v>
      </c>
      <c r="D2496" s="39" t="s">
        <v>2482</v>
      </c>
      <c r="E2496" s="39" t="s">
        <v>106</v>
      </c>
    </row>
    <row r="2497" customFormat="false" ht="15" hidden="false" customHeight="false" outlineLevel="0" collapsed="false">
      <c r="A2497" s="38" t="str">
        <f aca="false">CONCATENATE(D2497,"-",E2497)</f>
        <v>JAPOATA-SE</v>
      </c>
      <c r="B2497" s="39" t="n">
        <v>-10.34</v>
      </c>
      <c r="C2497" s="39" t="n">
        <v>-36.8</v>
      </c>
      <c r="D2497" s="39" t="s">
        <v>2483</v>
      </c>
      <c r="E2497" s="39" t="s">
        <v>294</v>
      </c>
    </row>
    <row r="2498" customFormat="false" ht="15" hidden="false" customHeight="false" outlineLevel="0" collapsed="false">
      <c r="A2498" s="38" t="str">
        <f aca="false">CONCATENATE(D2498,"-",E2498)</f>
        <v>JAPONVAR-MG</v>
      </c>
      <c r="B2498" s="39" t="n">
        <v>-15.99</v>
      </c>
      <c r="C2498" s="39" t="n">
        <v>-44.27</v>
      </c>
      <c r="D2498" s="39" t="s">
        <v>2484</v>
      </c>
      <c r="E2498" s="39" t="s">
        <v>77</v>
      </c>
    </row>
    <row r="2499" customFormat="false" ht="15" hidden="false" customHeight="false" outlineLevel="0" collapsed="false">
      <c r="A2499" s="38" t="str">
        <f aca="false">CONCATENATE(D2499,"-",E2499)</f>
        <v>JAPORA-MS</v>
      </c>
      <c r="B2499" s="39" t="n">
        <v>-23.89</v>
      </c>
      <c r="C2499" s="39" t="n">
        <v>-54.4</v>
      </c>
      <c r="D2499" s="39" t="s">
        <v>2485</v>
      </c>
      <c r="E2499" s="39" t="s">
        <v>140</v>
      </c>
    </row>
    <row r="2500" customFormat="false" ht="15" hidden="false" customHeight="false" outlineLevel="0" collapsed="false">
      <c r="A2500" s="38" t="str">
        <f aca="false">CONCATENATE(D2500,"-",E2500)</f>
        <v>JAPURA-AM</v>
      </c>
      <c r="B2500" s="38" t="n">
        <v>-1.82</v>
      </c>
      <c r="C2500" s="38" t="n">
        <v>-66.59</v>
      </c>
      <c r="D2500" s="38" t="s">
        <v>2486</v>
      </c>
      <c r="E2500" s="38" t="s">
        <v>258</v>
      </c>
    </row>
    <row r="2501" customFormat="false" ht="15" hidden="false" customHeight="false" outlineLevel="0" collapsed="false">
      <c r="A2501" s="38" t="str">
        <f aca="false">CONCATENATE(D2501,"-",E2501)</f>
        <v>JAPURA-PR</v>
      </c>
      <c r="B2501" s="38" t="n">
        <v>-23.47</v>
      </c>
      <c r="C2501" s="38" t="n">
        <v>-52.55</v>
      </c>
      <c r="D2501" s="38" t="s">
        <v>2486</v>
      </c>
      <c r="E2501" s="38" t="s">
        <v>88</v>
      </c>
    </row>
    <row r="2502" customFormat="false" ht="15" hidden="false" customHeight="false" outlineLevel="0" collapsed="false">
      <c r="A2502" s="38" t="str">
        <f aca="false">CONCATENATE(D2502,"-",E2502)</f>
        <v>JAQUEIRA-PE</v>
      </c>
      <c r="B2502" s="39" t="n">
        <v>-8.72</v>
      </c>
      <c r="C2502" s="39" t="n">
        <v>-35.79</v>
      </c>
      <c r="D2502" s="39" t="s">
        <v>2487</v>
      </c>
      <c r="E2502" s="39" t="s">
        <v>95</v>
      </c>
    </row>
    <row r="2503" customFormat="false" ht="15" hidden="false" customHeight="false" outlineLevel="0" collapsed="false">
      <c r="A2503" s="38" t="str">
        <f aca="false">CONCATENATE(D2503,"-",E2503)</f>
        <v>JAQUIRANA-RS</v>
      </c>
      <c r="B2503" s="38" t="n">
        <v>-28.88</v>
      </c>
      <c r="C2503" s="38" t="n">
        <v>-50.35</v>
      </c>
      <c r="D2503" s="38" t="s">
        <v>2488</v>
      </c>
      <c r="E2503" s="38" t="s">
        <v>151</v>
      </c>
    </row>
    <row r="2504" customFormat="false" ht="15" hidden="false" customHeight="false" outlineLevel="0" collapsed="false">
      <c r="A2504" s="38" t="str">
        <f aca="false">CONCATENATE(D2504,"-",E2504)</f>
        <v>JARAGUA DO SUL-SC</v>
      </c>
      <c r="B2504" s="38" t="n">
        <v>-26.48</v>
      </c>
      <c r="C2504" s="38" t="n">
        <v>-49.06</v>
      </c>
      <c r="D2504" s="38" t="s">
        <v>2489</v>
      </c>
      <c r="E2504" s="38" t="s">
        <v>90</v>
      </c>
    </row>
    <row r="2505" customFormat="false" ht="15" hidden="false" customHeight="false" outlineLevel="0" collapsed="false">
      <c r="A2505" s="38" t="str">
        <f aca="false">CONCATENATE(D2505,"-",E2505)</f>
        <v>JARAGUA-GO</v>
      </c>
      <c r="B2505" s="39" t="n">
        <v>-15.75</v>
      </c>
      <c r="C2505" s="39" t="n">
        <v>-49.33</v>
      </c>
      <c r="D2505" s="39" t="s">
        <v>2490</v>
      </c>
      <c r="E2505" s="39" t="s">
        <v>75</v>
      </c>
    </row>
    <row r="2506" customFormat="false" ht="15" hidden="false" customHeight="false" outlineLevel="0" collapsed="false">
      <c r="A2506" s="38" t="str">
        <f aca="false">CONCATENATE(D2506,"-",E2506)</f>
        <v>JARAGUARI-MS</v>
      </c>
      <c r="B2506" s="38" t="n">
        <v>-20.14</v>
      </c>
      <c r="C2506" s="38" t="n">
        <v>-54.39</v>
      </c>
      <c r="D2506" s="38" t="s">
        <v>2491</v>
      </c>
      <c r="E2506" s="38" t="s">
        <v>140</v>
      </c>
    </row>
    <row r="2507" customFormat="false" ht="15" hidden="false" customHeight="false" outlineLevel="0" collapsed="false">
      <c r="A2507" s="38" t="str">
        <f aca="false">CONCATENATE(D2507,"-",E2507)</f>
        <v>JARAMATAIA-AL</v>
      </c>
      <c r="B2507" s="39" t="n">
        <v>-9.65</v>
      </c>
      <c r="C2507" s="39" t="n">
        <v>-37</v>
      </c>
      <c r="D2507" s="39" t="s">
        <v>2492</v>
      </c>
      <c r="E2507" s="39" t="s">
        <v>137</v>
      </c>
    </row>
    <row r="2508" customFormat="false" ht="15" hidden="false" customHeight="false" outlineLevel="0" collapsed="false">
      <c r="A2508" s="38" t="str">
        <f aca="false">CONCATENATE(D2508,"-",E2508)</f>
        <v>JARDIM ALEGRE-PR</v>
      </c>
      <c r="B2508" s="39" t="n">
        <v>-24.17</v>
      </c>
      <c r="C2508" s="39" t="n">
        <v>-51.69</v>
      </c>
      <c r="D2508" s="39" t="s">
        <v>2493</v>
      </c>
      <c r="E2508" s="39" t="s">
        <v>88</v>
      </c>
    </row>
    <row r="2509" customFormat="false" ht="15" hidden="false" customHeight="false" outlineLevel="0" collapsed="false">
      <c r="A2509" s="38" t="str">
        <f aca="false">CONCATENATE(D2509,"-",E2509)</f>
        <v>JARDIM DE ANGICOS-RN</v>
      </c>
      <c r="B2509" s="38" t="n">
        <v>-5.65</v>
      </c>
      <c r="C2509" s="38" t="n">
        <v>-35.96</v>
      </c>
      <c r="D2509" s="38" t="s">
        <v>2494</v>
      </c>
      <c r="E2509" s="38" t="s">
        <v>106</v>
      </c>
    </row>
    <row r="2510" customFormat="false" ht="15" hidden="false" customHeight="false" outlineLevel="0" collapsed="false">
      <c r="A2510" s="38" t="str">
        <f aca="false">CONCATENATE(D2510,"-",E2510)</f>
        <v>JARDIM DE PIRANHAS-RN</v>
      </c>
      <c r="B2510" s="39" t="n">
        <v>-6.37</v>
      </c>
      <c r="C2510" s="39" t="n">
        <v>-37.35</v>
      </c>
      <c r="D2510" s="39" t="s">
        <v>2495</v>
      </c>
      <c r="E2510" s="39" t="s">
        <v>106</v>
      </c>
    </row>
    <row r="2511" customFormat="false" ht="15" hidden="false" customHeight="false" outlineLevel="0" collapsed="false">
      <c r="A2511" s="38" t="str">
        <f aca="false">CONCATENATE(D2511,"-",E2511)</f>
        <v>JARDIM DO MULATO-PI</v>
      </c>
      <c r="B2511" s="38" t="n">
        <v>-6.09</v>
      </c>
      <c r="C2511" s="38" t="n">
        <v>-42.63</v>
      </c>
      <c r="D2511" s="38" t="s">
        <v>2496</v>
      </c>
      <c r="E2511" s="38" t="s">
        <v>108</v>
      </c>
    </row>
    <row r="2512" customFormat="false" ht="15" hidden="false" customHeight="false" outlineLevel="0" collapsed="false">
      <c r="A2512" s="38" t="str">
        <f aca="false">CONCATENATE(D2512,"-",E2512)</f>
        <v>JARDIM DO SERIDO-RN</v>
      </c>
      <c r="B2512" s="38" t="n">
        <v>-6.58</v>
      </c>
      <c r="C2512" s="38" t="n">
        <v>-36.77</v>
      </c>
      <c r="D2512" s="38" t="s">
        <v>2497</v>
      </c>
      <c r="E2512" s="38" t="s">
        <v>106</v>
      </c>
    </row>
    <row r="2513" customFormat="false" ht="15" hidden="false" customHeight="false" outlineLevel="0" collapsed="false">
      <c r="A2513" s="38" t="str">
        <f aca="false">CONCATENATE(D2513,"-",E2513)</f>
        <v>JARDIM OLINDA-PR</v>
      </c>
      <c r="B2513" s="38" t="n">
        <v>-22.54</v>
      </c>
      <c r="C2513" s="38" t="n">
        <v>-52.06</v>
      </c>
      <c r="D2513" s="38" t="s">
        <v>2498</v>
      </c>
      <c r="E2513" s="38" t="s">
        <v>88</v>
      </c>
    </row>
    <row r="2514" customFormat="false" ht="15" hidden="false" customHeight="false" outlineLevel="0" collapsed="false">
      <c r="A2514" s="38" t="str">
        <f aca="false">CONCATENATE(D2514,"-",E2514)</f>
        <v>JARDIM-CE</v>
      </c>
      <c r="B2514" s="39" t="n">
        <v>-7.58</v>
      </c>
      <c r="C2514" s="39" t="n">
        <v>-39.29</v>
      </c>
      <c r="D2514" s="39" t="s">
        <v>2499</v>
      </c>
      <c r="E2514" s="39" t="s">
        <v>83</v>
      </c>
    </row>
    <row r="2515" customFormat="false" ht="15" hidden="false" customHeight="false" outlineLevel="0" collapsed="false">
      <c r="A2515" s="38" t="str">
        <f aca="false">CONCATENATE(D2515,"-",E2515)</f>
        <v>JARDIM-MS</v>
      </c>
      <c r="B2515" s="39" t="n">
        <v>-21.48</v>
      </c>
      <c r="C2515" s="39" t="n">
        <v>-56.13</v>
      </c>
      <c r="D2515" s="39" t="s">
        <v>2499</v>
      </c>
      <c r="E2515" s="39" t="s">
        <v>140</v>
      </c>
    </row>
    <row r="2516" customFormat="false" ht="15" hidden="false" customHeight="false" outlineLevel="0" collapsed="false">
      <c r="A2516" s="38" t="str">
        <f aca="false">CONCATENATE(D2516,"-",E2516)</f>
        <v>JARDINOPOLIS-SC</v>
      </c>
      <c r="B2516" s="39" t="n">
        <v>-26.72</v>
      </c>
      <c r="C2516" s="39" t="n">
        <v>-52.86</v>
      </c>
      <c r="D2516" s="39" t="s">
        <v>2500</v>
      </c>
      <c r="E2516" s="39" t="s">
        <v>90</v>
      </c>
    </row>
    <row r="2517" customFormat="false" ht="15" hidden="false" customHeight="false" outlineLevel="0" collapsed="false">
      <c r="A2517" s="38" t="str">
        <f aca="false">CONCATENATE(D2517,"-",E2517)</f>
        <v>JARDINOPOLIS-SP</v>
      </c>
      <c r="B2517" s="39" t="n">
        <v>-21.01</v>
      </c>
      <c r="C2517" s="39" t="n">
        <v>-47.76</v>
      </c>
      <c r="D2517" s="39" t="s">
        <v>2500</v>
      </c>
      <c r="E2517" s="39" t="s">
        <v>118</v>
      </c>
    </row>
    <row r="2518" customFormat="false" ht="15" hidden="false" customHeight="false" outlineLevel="0" collapsed="false">
      <c r="A2518" s="38" t="str">
        <f aca="false">CONCATENATE(D2518,"-",E2518)</f>
        <v>JARINU-SP</v>
      </c>
      <c r="B2518" s="38" t="n">
        <v>-23.1</v>
      </c>
      <c r="C2518" s="38" t="n">
        <v>-46.72</v>
      </c>
      <c r="D2518" s="38" t="s">
        <v>2501</v>
      </c>
      <c r="E2518" s="38" t="s">
        <v>118</v>
      </c>
    </row>
    <row r="2519" customFormat="false" ht="15" hidden="false" customHeight="false" outlineLevel="0" collapsed="false">
      <c r="A2519" s="38" t="str">
        <f aca="false">CONCATENATE(D2519,"-",E2519)</f>
        <v>JARI-RS</v>
      </c>
      <c r="B2519" s="39" t="n">
        <v>-29.29</v>
      </c>
      <c r="C2519" s="39" t="n">
        <v>-54.22</v>
      </c>
      <c r="D2519" s="39" t="s">
        <v>2502</v>
      </c>
      <c r="E2519" s="39" t="s">
        <v>151</v>
      </c>
    </row>
    <row r="2520" customFormat="false" ht="15" hidden="false" customHeight="false" outlineLevel="0" collapsed="false">
      <c r="A2520" s="38" t="str">
        <f aca="false">CONCATENATE(D2520,"-",E2520)</f>
        <v>JARU-RO</v>
      </c>
      <c r="B2520" s="39" t="n">
        <v>-10.43</v>
      </c>
      <c r="C2520" s="39" t="n">
        <v>-62.46</v>
      </c>
      <c r="D2520" s="39" t="s">
        <v>2503</v>
      </c>
      <c r="E2520" s="39" t="s">
        <v>219</v>
      </c>
    </row>
    <row r="2521" customFormat="false" ht="15" hidden="false" customHeight="false" outlineLevel="0" collapsed="false">
      <c r="A2521" s="38" t="str">
        <f aca="false">CONCATENATE(D2521,"-",E2521)</f>
        <v>JATAI-GO</v>
      </c>
      <c r="B2521" s="38" t="n">
        <v>-17.88</v>
      </c>
      <c r="C2521" s="38" t="n">
        <v>-51.71</v>
      </c>
      <c r="D2521" s="38" t="s">
        <v>2504</v>
      </c>
      <c r="E2521" s="38" t="s">
        <v>75</v>
      </c>
    </row>
    <row r="2522" customFormat="false" ht="15" hidden="false" customHeight="false" outlineLevel="0" collapsed="false">
      <c r="A2522" s="38" t="str">
        <f aca="false">CONCATENATE(D2522,"-",E2522)</f>
        <v>JATAIZINHO-PR</v>
      </c>
      <c r="B2522" s="39" t="n">
        <v>-23.25</v>
      </c>
      <c r="C2522" s="39" t="n">
        <v>-50.98</v>
      </c>
      <c r="D2522" s="39" t="s">
        <v>2505</v>
      </c>
      <c r="E2522" s="39" t="s">
        <v>88</v>
      </c>
    </row>
    <row r="2523" customFormat="false" ht="15" hidden="false" customHeight="false" outlineLevel="0" collapsed="false">
      <c r="A2523" s="38" t="str">
        <f aca="false">CONCATENATE(D2523,"-",E2523)</f>
        <v>JATAUBA-PE</v>
      </c>
      <c r="B2523" s="38" t="n">
        <v>-7.99</v>
      </c>
      <c r="C2523" s="38" t="n">
        <v>-36.49</v>
      </c>
      <c r="D2523" s="38" t="s">
        <v>2506</v>
      </c>
      <c r="E2523" s="38" t="s">
        <v>95</v>
      </c>
    </row>
    <row r="2524" customFormat="false" ht="15" hidden="false" customHeight="false" outlineLevel="0" collapsed="false">
      <c r="A2524" s="38" t="str">
        <f aca="false">CONCATENATE(D2524,"-",E2524)</f>
        <v>JATEI-MS</v>
      </c>
      <c r="B2524" s="38" t="n">
        <v>-22.48</v>
      </c>
      <c r="C2524" s="38" t="n">
        <v>-54.3</v>
      </c>
      <c r="D2524" s="38" t="s">
        <v>2507</v>
      </c>
      <c r="E2524" s="38" t="s">
        <v>140</v>
      </c>
    </row>
    <row r="2525" customFormat="false" ht="15" hidden="false" customHeight="false" outlineLevel="0" collapsed="false">
      <c r="A2525" s="38" t="str">
        <f aca="false">CONCATENATE(D2525,"-",E2525)</f>
        <v>JATI-CE</v>
      </c>
      <c r="B2525" s="38" t="n">
        <v>-7.68</v>
      </c>
      <c r="C2525" s="38" t="n">
        <v>-39.01</v>
      </c>
      <c r="D2525" s="38" t="s">
        <v>2508</v>
      </c>
      <c r="E2525" s="38" t="s">
        <v>83</v>
      </c>
    </row>
    <row r="2526" customFormat="false" ht="15" hidden="false" customHeight="false" outlineLevel="0" collapsed="false">
      <c r="A2526" s="38" t="str">
        <f aca="false">CONCATENATE(D2526,"-",E2526)</f>
        <v>JATOBA DO PIAUI-PI</v>
      </c>
      <c r="B2526" s="39" t="n">
        <v>-4.77</v>
      </c>
      <c r="C2526" s="39" t="n">
        <v>-41.81</v>
      </c>
      <c r="D2526" s="39" t="s">
        <v>2509</v>
      </c>
      <c r="E2526" s="39" t="s">
        <v>108</v>
      </c>
    </row>
    <row r="2527" customFormat="false" ht="15" hidden="false" customHeight="false" outlineLevel="0" collapsed="false">
      <c r="A2527" s="38" t="str">
        <f aca="false">CONCATENATE(D2527,"-",E2527)</f>
        <v>JATOBA-MA</v>
      </c>
      <c r="B2527" s="39" t="n">
        <v>-5.81</v>
      </c>
      <c r="C2527" s="39" t="n">
        <v>-44.22</v>
      </c>
      <c r="D2527" s="39" t="s">
        <v>2510</v>
      </c>
      <c r="E2527" s="39" t="s">
        <v>100</v>
      </c>
    </row>
    <row r="2528" customFormat="false" ht="15" hidden="false" customHeight="false" outlineLevel="0" collapsed="false">
      <c r="A2528" s="38" t="str">
        <f aca="false">CONCATENATE(D2528,"-",E2528)</f>
        <v>JATOBA-PE</v>
      </c>
      <c r="B2528" s="39" t="n">
        <v>-9.18</v>
      </c>
      <c r="C2528" s="39" t="n">
        <v>-38.26</v>
      </c>
      <c r="D2528" s="39" t="s">
        <v>2510</v>
      </c>
      <c r="E2528" s="39" t="s">
        <v>95</v>
      </c>
    </row>
    <row r="2529" customFormat="false" ht="15" hidden="false" customHeight="false" outlineLevel="0" collapsed="false">
      <c r="A2529" s="38" t="str">
        <f aca="false">CONCATENATE(D2529,"-",E2529)</f>
        <v>JAU DO TOCANTINS-TO</v>
      </c>
      <c r="B2529" s="38" t="n">
        <v>-12.65</v>
      </c>
      <c r="C2529" s="38" t="n">
        <v>-48.59</v>
      </c>
      <c r="D2529" s="38" t="s">
        <v>2511</v>
      </c>
      <c r="E2529" s="38" t="s">
        <v>97</v>
      </c>
    </row>
    <row r="2530" customFormat="false" ht="15" hidden="false" customHeight="false" outlineLevel="0" collapsed="false">
      <c r="A2530" s="38" t="str">
        <f aca="false">CONCATENATE(D2530,"-",E2530)</f>
        <v>JAUPACI-GO</v>
      </c>
      <c r="B2530" s="39" t="n">
        <v>-16.17</v>
      </c>
      <c r="C2530" s="39" t="n">
        <v>-50.95</v>
      </c>
      <c r="D2530" s="39" t="s">
        <v>2512</v>
      </c>
      <c r="E2530" s="39" t="s">
        <v>75</v>
      </c>
    </row>
    <row r="2531" customFormat="false" ht="15" hidden="false" customHeight="false" outlineLevel="0" collapsed="false">
      <c r="A2531" s="38" t="str">
        <f aca="false">CONCATENATE(D2531,"-",E2531)</f>
        <v>JAURU-MT</v>
      </c>
      <c r="B2531" s="39" t="n">
        <v>-15.34</v>
      </c>
      <c r="C2531" s="39" t="n">
        <v>-58.86</v>
      </c>
      <c r="D2531" s="39" t="s">
        <v>2513</v>
      </c>
      <c r="E2531" s="39" t="s">
        <v>111</v>
      </c>
    </row>
    <row r="2532" customFormat="false" ht="15" hidden="false" customHeight="false" outlineLevel="0" collapsed="false">
      <c r="A2532" s="38" t="str">
        <f aca="false">CONCATENATE(D2532,"-",E2532)</f>
        <v>JAU-SP</v>
      </c>
      <c r="B2532" s="39" t="n">
        <v>-22.29</v>
      </c>
      <c r="C2532" s="39" t="n">
        <v>-48.55</v>
      </c>
      <c r="D2532" s="39" t="s">
        <v>2514</v>
      </c>
      <c r="E2532" s="39" t="s">
        <v>118</v>
      </c>
    </row>
    <row r="2533" customFormat="false" ht="15" hidden="false" customHeight="false" outlineLevel="0" collapsed="false">
      <c r="A2533" s="38" t="str">
        <f aca="false">CONCATENATE(D2533,"-",E2533)</f>
        <v>JECEABA-MG</v>
      </c>
      <c r="B2533" s="38" t="n">
        <v>-20.53</v>
      </c>
      <c r="C2533" s="38" t="n">
        <v>-43.98</v>
      </c>
      <c r="D2533" s="38" t="s">
        <v>2515</v>
      </c>
      <c r="E2533" s="38" t="s">
        <v>77</v>
      </c>
    </row>
    <row r="2534" customFormat="false" ht="15" hidden="false" customHeight="false" outlineLevel="0" collapsed="false">
      <c r="A2534" s="38" t="str">
        <f aca="false">CONCATENATE(D2534,"-",E2534)</f>
        <v>JENIPAPO DE MINAS-MG</v>
      </c>
      <c r="B2534" s="39" t="n">
        <v>-17.08</v>
      </c>
      <c r="C2534" s="39" t="n">
        <v>-42.25</v>
      </c>
      <c r="D2534" s="39" t="s">
        <v>2516</v>
      </c>
      <c r="E2534" s="39" t="s">
        <v>77</v>
      </c>
    </row>
    <row r="2535" customFormat="false" ht="15" hidden="false" customHeight="false" outlineLevel="0" collapsed="false">
      <c r="A2535" s="38" t="str">
        <f aca="false">CONCATENATE(D2535,"-",E2535)</f>
        <v>JENIPAPO DOS VIEIRAS-MA</v>
      </c>
      <c r="B2535" s="38" t="n">
        <v>-5.37</v>
      </c>
      <c r="C2535" s="38" t="n">
        <v>-45.63</v>
      </c>
      <c r="D2535" s="38" t="s">
        <v>2517</v>
      </c>
      <c r="E2535" s="38" t="s">
        <v>100</v>
      </c>
    </row>
    <row r="2536" customFormat="false" ht="15" hidden="false" customHeight="false" outlineLevel="0" collapsed="false">
      <c r="A2536" s="38" t="str">
        <f aca="false">CONCATENATE(D2536,"-",E2536)</f>
        <v>JEQUERI-MG</v>
      </c>
      <c r="B2536" s="38" t="n">
        <v>-20.45</v>
      </c>
      <c r="C2536" s="38" t="n">
        <v>-42.66</v>
      </c>
      <c r="D2536" s="38" t="s">
        <v>2518</v>
      </c>
      <c r="E2536" s="38" t="s">
        <v>77</v>
      </c>
    </row>
    <row r="2537" customFormat="false" ht="15" hidden="false" customHeight="false" outlineLevel="0" collapsed="false">
      <c r="A2537" s="38" t="str">
        <f aca="false">CONCATENATE(D2537,"-",E2537)</f>
        <v>JEQUIE-BA</v>
      </c>
      <c r="B2537" s="38" t="n">
        <v>-13.85</v>
      </c>
      <c r="C2537" s="38" t="n">
        <v>-40.08</v>
      </c>
      <c r="D2537" s="38" t="s">
        <v>2519</v>
      </c>
      <c r="E2537" s="38" t="s">
        <v>85</v>
      </c>
    </row>
    <row r="2538" customFormat="false" ht="15" hidden="false" customHeight="false" outlineLevel="0" collapsed="false">
      <c r="A2538" s="38" t="str">
        <f aca="false">CONCATENATE(D2538,"-",E2538)</f>
        <v>JEQUITAI-MG</v>
      </c>
      <c r="B2538" s="39" t="n">
        <v>-17.23</v>
      </c>
      <c r="C2538" s="39" t="n">
        <v>-44.44</v>
      </c>
      <c r="D2538" s="39" t="s">
        <v>2520</v>
      </c>
      <c r="E2538" s="39" t="s">
        <v>77</v>
      </c>
    </row>
    <row r="2539" customFormat="false" ht="15" hidden="false" customHeight="false" outlineLevel="0" collapsed="false">
      <c r="A2539" s="38" t="str">
        <f aca="false">CONCATENATE(D2539,"-",E2539)</f>
        <v>JEQUITIBA-MG</v>
      </c>
      <c r="B2539" s="38" t="n">
        <v>-19.23</v>
      </c>
      <c r="C2539" s="38" t="n">
        <v>-44.02</v>
      </c>
      <c r="D2539" s="38" t="s">
        <v>2521</v>
      </c>
      <c r="E2539" s="38" t="s">
        <v>77</v>
      </c>
    </row>
    <row r="2540" customFormat="false" ht="15" hidden="false" customHeight="false" outlineLevel="0" collapsed="false">
      <c r="A2540" s="38" t="str">
        <f aca="false">CONCATENATE(D2540,"-",E2540)</f>
        <v>JEQUITINHONHA-MG</v>
      </c>
      <c r="B2540" s="39" t="n">
        <v>-16.43</v>
      </c>
      <c r="C2540" s="39" t="n">
        <v>-41</v>
      </c>
      <c r="D2540" s="39" t="s">
        <v>2522</v>
      </c>
      <c r="E2540" s="39" t="s">
        <v>77</v>
      </c>
    </row>
    <row r="2541" customFormat="false" ht="15" hidden="false" customHeight="false" outlineLevel="0" collapsed="false">
      <c r="A2541" s="38" t="str">
        <f aca="false">CONCATENATE(D2541,"-",E2541)</f>
        <v>JEREMOABO-BA</v>
      </c>
      <c r="B2541" s="39" t="n">
        <v>-10.06</v>
      </c>
      <c r="C2541" s="39" t="n">
        <v>-38.35</v>
      </c>
      <c r="D2541" s="39" t="s">
        <v>2523</v>
      </c>
      <c r="E2541" s="39" t="s">
        <v>85</v>
      </c>
    </row>
    <row r="2542" customFormat="false" ht="15" hidden="false" customHeight="false" outlineLevel="0" collapsed="false">
      <c r="A2542" s="38" t="str">
        <f aca="false">CONCATENATE(D2542,"-",E2542)</f>
        <v>JERICO-PB</v>
      </c>
      <c r="B2542" s="38" t="n">
        <v>-6.55</v>
      </c>
      <c r="C2542" s="38" t="n">
        <v>-37.8</v>
      </c>
      <c r="D2542" s="38" t="s">
        <v>2524</v>
      </c>
      <c r="E2542" s="38" t="s">
        <v>138</v>
      </c>
    </row>
    <row r="2543" customFormat="false" ht="15" hidden="false" customHeight="false" outlineLevel="0" collapsed="false">
      <c r="A2543" s="38" t="str">
        <f aca="false">CONCATENATE(D2543,"-",E2543)</f>
        <v>JERIQUARA-SP</v>
      </c>
      <c r="B2543" s="38" t="n">
        <v>-20.31</v>
      </c>
      <c r="C2543" s="38" t="n">
        <v>-47.58</v>
      </c>
      <c r="D2543" s="38" t="s">
        <v>2525</v>
      </c>
      <c r="E2543" s="38" t="s">
        <v>118</v>
      </c>
    </row>
    <row r="2544" customFormat="false" ht="15" hidden="false" customHeight="false" outlineLevel="0" collapsed="false">
      <c r="A2544" s="38" t="str">
        <f aca="false">CONCATENATE(D2544,"-",E2544)</f>
        <v>JERONIMO MONTEIRO-ES</v>
      </c>
      <c r="B2544" s="39" t="n">
        <v>-20.78</v>
      </c>
      <c r="C2544" s="39" t="n">
        <v>-41.39</v>
      </c>
      <c r="D2544" s="39" t="s">
        <v>2526</v>
      </c>
      <c r="E2544" s="39" t="s">
        <v>126</v>
      </c>
    </row>
    <row r="2545" customFormat="false" ht="15" hidden="false" customHeight="false" outlineLevel="0" collapsed="false">
      <c r="A2545" s="38" t="str">
        <f aca="false">CONCATENATE(D2545,"-",E2545)</f>
        <v>JERUMENHA-PI</v>
      </c>
      <c r="B2545" s="38" t="n">
        <v>-7.08</v>
      </c>
      <c r="C2545" s="38" t="n">
        <v>-43.51</v>
      </c>
      <c r="D2545" s="38" t="s">
        <v>2527</v>
      </c>
      <c r="E2545" s="38" t="s">
        <v>108</v>
      </c>
    </row>
    <row r="2546" customFormat="false" ht="15" hidden="false" customHeight="false" outlineLevel="0" collapsed="false">
      <c r="A2546" s="38" t="str">
        <f aca="false">CONCATENATE(D2546,"-",E2546)</f>
        <v>JESUANIA-MG</v>
      </c>
      <c r="B2546" s="38" t="n">
        <v>-21.99</v>
      </c>
      <c r="C2546" s="38" t="n">
        <v>-45.29</v>
      </c>
      <c r="D2546" s="38" t="s">
        <v>2528</v>
      </c>
      <c r="E2546" s="38" t="s">
        <v>77</v>
      </c>
    </row>
    <row r="2547" customFormat="false" ht="15" hidden="false" customHeight="false" outlineLevel="0" collapsed="false">
      <c r="A2547" s="38" t="str">
        <f aca="false">CONCATENATE(D2547,"-",E2547)</f>
        <v>JESUITAS-PR</v>
      </c>
      <c r="B2547" s="38" t="n">
        <v>-24.38</v>
      </c>
      <c r="C2547" s="38" t="n">
        <v>-53.38</v>
      </c>
      <c r="D2547" s="38" t="s">
        <v>2529</v>
      </c>
      <c r="E2547" s="38" t="s">
        <v>88</v>
      </c>
    </row>
    <row r="2548" customFormat="false" ht="15" hidden="false" customHeight="false" outlineLevel="0" collapsed="false">
      <c r="A2548" s="38" t="str">
        <f aca="false">CONCATENATE(D2548,"-",E2548)</f>
        <v>JESUPOLIS-GO</v>
      </c>
      <c r="B2548" s="38" t="n">
        <v>-15.95</v>
      </c>
      <c r="C2548" s="38" t="n">
        <v>-49.37</v>
      </c>
      <c r="D2548" s="38" t="s">
        <v>2530</v>
      </c>
      <c r="E2548" s="38" t="s">
        <v>75</v>
      </c>
    </row>
    <row r="2549" customFormat="false" ht="15" hidden="false" customHeight="false" outlineLevel="0" collapsed="false">
      <c r="A2549" s="38" t="str">
        <f aca="false">CONCATENATE(D2549,"-",E2549)</f>
        <v>JIJOCA DE JERICOACOARA-CE</v>
      </c>
      <c r="B2549" s="39" t="n">
        <v>-2.79</v>
      </c>
      <c r="C2549" s="39" t="n">
        <v>-40.51</v>
      </c>
      <c r="D2549" s="39" t="s">
        <v>2531</v>
      </c>
      <c r="E2549" s="39" t="s">
        <v>83</v>
      </c>
    </row>
    <row r="2550" customFormat="false" ht="15" hidden="false" customHeight="false" outlineLevel="0" collapsed="false">
      <c r="A2550" s="38" t="str">
        <f aca="false">CONCATENATE(D2550,"-",E2550)</f>
        <v>JI-PARANA-RO</v>
      </c>
      <c r="B2550" s="38" t="n">
        <v>-10.88</v>
      </c>
      <c r="C2550" s="38" t="n">
        <v>-61.94</v>
      </c>
      <c r="D2550" s="38" t="s">
        <v>2532</v>
      </c>
      <c r="E2550" s="38" t="s">
        <v>219</v>
      </c>
    </row>
    <row r="2551" customFormat="false" ht="15" hidden="false" customHeight="false" outlineLevel="0" collapsed="false">
      <c r="A2551" s="38" t="str">
        <f aca="false">CONCATENATE(D2551,"-",E2551)</f>
        <v>JIQUIRICA-BA</v>
      </c>
      <c r="B2551" s="38" t="n">
        <v>-13.25</v>
      </c>
      <c r="C2551" s="38" t="n">
        <v>-39.57</v>
      </c>
      <c r="D2551" s="38" t="s">
        <v>2533</v>
      </c>
      <c r="E2551" s="38" t="s">
        <v>85</v>
      </c>
    </row>
    <row r="2552" customFormat="false" ht="15" hidden="false" customHeight="false" outlineLevel="0" collapsed="false">
      <c r="A2552" s="38" t="str">
        <f aca="false">CONCATENATE(D2552,"-",E2552)</f>
        <v>JITAUNA-BA</v>
      </c>
      <c r="B2552" s="39" t="n">
        <v>-14.01</v>
      </c>
      <c r="C2552" s="39" t="n">
        <v>-39.88</v>
      </c>
      <c r="D2552" s="39" t="s">
        <v>2534</v>
      </c>
      <c r="E2552" s="39" t="s">
        <v>85</v>
      </c>
    </row>
    <row r="2553" customFormat="false" ht="15" hidden="false" customHeight="false" outlineLevel="0" collapsed="false">
      <c r="A2553" s="38" t="str">
        <f aca="false">CONCATENATE(D2553,"-",E2553)</f>
        <v>JOACABA-SC</v>
      </c>
      <c r="B2553" s="38" t="n">
        <v>-27.17</v>
      </c>
      <c r="C2553" s="38" t="n">
        <v>-51.5</v>
      </c>
      <c r="D2553" s="38" t="s">
        <v>2535</v>
      </c>
      <c r="E2553" s="38" t="s">
        <v>90</v>
      </c>
    </row>
    <row r="2554" customFormat="false" ht="15" hidden="false" customHeight="false" outlineLevel="0" collapsed="false">
      <c r="A2554" s="38" t="str">
        <f aca="false">CONCATENATE(D2554,"-",E2554)</f>
        <v>JOAIMA-MG</v>
      </c>
      <c r="B2554" s="39" t="n">
        <v>-16.65</v>
      </c>
      <c r="C2554" s="39" t="n">
        <v>-41.03</v>
      </c>
      <c r="D2554" s="39" t="s">
        <v>2536</v>
      </c>
      <c r="E2554" s="39" t="s">
        <v>77</v>
      </c>
    </row>
    <row r="2555" customFormat="false" ht="15" hidden="false" customHeight="false" outlineLevel="0" collapsed="false">
      <c r="A2555" s="38" t="str">
        <f aca="false">CONCATENATE(D2555,"-",E2555)</f>
        <v>JOANESIA-MG</v>
      </c>
      <c r="B2555" s="38" t="n">
        <v>-19.17</v>
      </c>
      <c r="C2555" s="38" t="n">
        <v>-42.67</v>
      </c>
      <c r="D2555" s="38" t="s">
        <v>2537</v>
      </c>
      <c r="E2555" s="38" t="s">
        <v>77</v>
      </c>
    </row>
    <row r="2556" customFormat="false" ht="15" hidden="false" customHeight="false" outlineLevel="0" collapsed="false">
      <c r="A2556" s="38" t="str">
        <f aca="false">CONCATENATE(D2556,"-",E2556)</f>
        <v>JOANOPOLIS-SP</v>
      </c>
      <c r="B2556" s="39" t="n">
        <v>-22.93</v>
      </c>
      <c r="C2556" s="39" t="n">
        <v>-46.27</v>
      </c>
      <c r="D2556" s="39" t="s">
        <v>2538</v>
      </c>
      <c r="E2556" s="39" t="s">
        <v>118</v>
      </c>
    </row>
    <row r="2557" customFormat="false" ht="15" hidden="false" customHeight="false" outlineLevel="0" collapsed="false">
      <c r="A2557" s="38" t="str">
        <f aca="false">CONCATENATE(D2557,"-",E2557)</f>
        <v>JOAO ALFREDO-PE</v>
      </c>
      <c r="B2557" s="38" t="n">
        <v>-7.85</v>
      </c>
      <c r="C2557" s="38" t="n">
        <v>-35.58</v>
      </c>
      <c r="D2557" s="38" t="s">
        <v>2539</v>
      </c>
      <c r="E2557" s="38" t="s">
        <v>95</v>
      </c>
    </row>
    <row r="2558" customFormat="false" ht="15" hidden="false" customHeight="false" outlineLevel="0" collapsed="false">
      <c r="A2558" s="38" t="str">
        <f aca="false">CONCATENATE(D2558,"-",E2558)</f>
        <v>JOAO CAMARA-RN</v>
      </c>
      <c r="B2558" s="39" t="n">
        <v>-5.53</v>
      </c>
      <c r="C2558" s="39" t="n">
        <v>-35.82</v>
      </c>
      <c r="D2558" s="39" t="s">
        <v>2540</v>
      </c>
      <c r="E2558" s="39" t="s">
        <v>106</v>
      </c>
    </row>
    <row r="2559" customFormat="false" ht="15" hidden="false" customHeight="false" outlineLevel="0" collapsed="false">
      <c r="A2559" s="38" t="str">
        <f aca="false">CONCATENATE(D2559,"-",E2559)</f>
        <v>JOAO COSTA-PI</v>
      </c>
      <c r="B2559" s="39" t="n">
        <v>-8.51</v>
      </c>
      <c r="C2559" s="39" t="n">
        <v>-42.41</v>
      </c>
      <c r="D2559" s="39" t="s">
        <v>2541</v>
      </c>
      <c r="E2559" s="39" t="s">
        <v>108</v>
      </c>
    </row>
    <row r="2560" customFormat="false" ht="15" hidden="false" customHeight="false" outlineLevel="0" collapsed="false">
      <c r="A2560" s="38" t="str">
        <f aca="false">CONCATENATE(D2560,"-",E2560)</f>
        <v>JOAO DIAS-RN</v>
      </c>
      <c r="B2560" s="38" t="n">
        <v>-6.27</v>
      </c>
      <c r="C2560" s="38" t="n">
        <v>-37.79</v>
      </c>
      <c r="D2560" s="38" t="s">
        <v>2542</v>
      </c>
      <c r="E2560" s="38" t="s">
        <v>106</v>
      </c>
    </row>
    <row r="2561" customFormat="false" ht="15" hidden="false" customHeight="false" outlineLevel="0" collapsed="false">
      <c r="A2561" s="38" t="str">
        <f aca="false">CONCATENATE(D2561,"-",E2561)</f>
        <v>JOAO DOURADO-BA</v>
      </c>
      <c r="B2561" s="38" t="n">
        <v>-11.35</v>
      </c>
      <c r="C2561" s="38" t="n">
        <v>-41.66</v>
      </c>
      <c r="D2561" s="38" t="s">
        <v>2543</v>
      </c>
      <c r="E2561" s="38" t="s">
        <v>85</v>
      </c>
    </row>
    <row r="2562" customFormat="false" ht="15" hidden="false" customHeight="false" outlineLevel="0" collapsed="false">
      <c r="A2562" s="38" t="str">
        <f aca="false">CONCATENATE(D2562,"-",E2562)</f>
        <v>JOAO LISBOA-MA</v>
      </c>
      <c r="B2562" s="39" t="n">
        <v>-5.44</v>
      </c>
      <c r="C2562" s="39" t="n">
        <v>-47.4</v>
      </c>
      <c r="D2562" s="39" t="s">
        <v>2544</v>
      </c>
      <c r="E2562" s="39" t="s">
        <v>100</v>
      </c>
    </row>
    <row r="2563" customFormat="false" ht="15" hidden="false" customHeight="false" outlineLevel="0" collapsed="false">
      <c r="A2563" s="38" t="str">
        <f aca="false">CONCATENATE(D2563,"-",E2563)</f>
        <v>JOAO MONLEVADE-MG</v>
      </c>
      <c r="B2563" s="39" t="n">
        <v>-19.81</v>
      </c>
      <c r="C2563" s="39" t="n">
        <v>-43.17</v>
      </c>
      <c r="D2563" s="39" t="s">
        <v>2545</v>
      </c>
      <c r="E2563" s="39" t="s">
        <v>77</v>
      </c>
    </row>
    <row r="2564" customFormat="false" ht="15" hidden="false" customHeight="false" outlineLevel="0" collapsed="false">
      <c r="A2564" s="38" t="str">
        <f aca="false">CONCATENATE(D2564,"-",E2564)</f>
        <v>JOAO NEIVA-ES</v>
      </c>
      <c r="B2564" s="38" t="n">
        <v>-19.75</v>
      </c>
      <c r="C2564" s="38" t="n">
        <v>-40.38</v>
      </c>
      <c r="D2564" s="38" t="s">
        <v>2546</v>
      </c>
      <c r="E2564" s="38" t="s">
        <v>126</v>
      </c>
    </row>
    <row r="2565" customFormat="false" ht="15" hidden="false" customHeight="false" outlineLevel="0" collapsed="false">
      <c r="A2565" s="38" t="str">
        <f aca="false">CONCATENATE(D2565,"-",E2565)</f>
        <v>JOAO PESSOA-PB</v>
      </c>
      <c r="B2565" s="39" t="n">
        <v>-7.11</v>
      </c>
      <c r="C2565" s="39" t="n">
        <v>-34.86</v>
      </c>
      <c r="D2565" s="39" t="s">
        <v>2547</v>
      </c>
      <c r="E2565" s="39" t="s">
        <v>138</v>
      </c>
    </row>
    <row r="2566" customFormat="false" ht="15" hidden="false" customHeight="false" outlineLevel="0" collapsed="false">
      <c r="A2566" s="38" t="str">
        <f aca="false">CONCATENATE(D2566,"-",E2566)</f>
        <v>JOAO PINHEIRO-MG</v>
      </c>
      <c r="B2566" s="38" t="n">
        <v>-17.74</v>
      </c>
      <c r="C2566" s="38" t="n">
        <v>-46.17</v>
      </c>
      <c r="D2566" s="38" t="s">
        <v>2548</v>
      </c>
      <c r="E2566" s="38" t="s">
        <v>77</v>
      </c>
    </row>
    <row r="2567" customFormat="false" ht="15" hidden="false" customHeight="false" outlineLevel="0" collapsed="false">
      <c r="A2567" s="38" t="str">
        <f aca="false">CONCATENATE(D2567,"-",E2567)</f>
        <v>JOAO RAMALHO-SP</v>
      </c>
      <c r="B2567" s="38" t="n">
        <v>-22.25</v>
      </c>
      <c r="C2567" s="38" t="n">
        <v>-50.76</v>
      </c>
      <c r="D2567" s="38" t="s">
        <v>2549</v>
      </c>
      <c r="E2567" s="38" t="s">
        <v>118</v>
      </c>
    </row>
    <row r="2568" customFormat="false" ht="15" hidden="false" customHeight="false" outlineLevel="0" collapsed="false">
      <c r="A2568" s="38" t="str">
        <f aca="false">CONCATENATE(D2568,"-",E2568)</f>
        <v>JOAQUIM FELICIO-MG</v>
      </c>
      <c r="B2568" s="39" t="n">
        <v>-17.75</v>
      </c>
      <c r="C2568" s="39" t="n">
        <v>-44.17</v>
      </c>
      <c r="D2568" s="39" t="s">
        <v>2550</v>
      </c>
      <c r="E2568" s="39" t="s">
        <v>77</v>
      </c>
    </row>
    <row r="2569" customFormat="false" ht="15" hidden="false" customHeight="false" outlineLevel="0" collapsed="false">
      <c r="A2569" s="38" t="str">
        <f aca="false">CONCATENATE(D2569,"-",E2569)</f>
        <v>JOAQUIM GOMES-AL</v>
      </c>
      <c r="B2569" s="38" t="n">
        <v>-9.13</v>
      </c>
      <c r="C2569" s="38" t="n">
        <v>-35.74</v>
      </c>
      <c r="D2569" s="38" t="s">
        <v>2551</v>
      </c>
      <c r="E2569" s="38" t="s">
        <v>137</v>
      </c>
    </row>
    <row r="2570" customFormat="false" ht="15" hidden="false" customHeight="false" outlineLevel="0" collapsed="false">
      <c r="A2570" s="38" t="str">
        <f aca="false">CONCATENATE(D2570,"-",E2570)</f>
        <v>JOAQUIM NABUCO-PE</v>
      </c>
      <c r="B2570" s="39" t="n">
        <v>-8.62</v>
      </c>
      <c r="C2570" s="39" t="n">
        <v>-35.53</v>
      </c>
      <c r="D2570" s="39" t="s">
        <v>2552</v>
      </c>
      <c r="E2570" s="39" t="s">
        <v>95</v>
      </c>
    </row>
    <row r="2571" customFormat="false" ht="15" hidden="false" customHeight="false" outlineLevel="0" collapsed="false">
      <c r="A2571" s="38" t="str">
        <f aca="false">CONCATENATE(D2571,"-",E2571)</f>
        <v>JOAQUIM PIRES-PI</v>
      </c>
      <c r="B2571" s="38" t="n">
        <v>-3.5</v>
      </c>
      <c r="C2571" s="38" t="n">
        <v>-42.19</v>
      </c>
      <c r="D2571" s="38" t="s">
        <v>2553</v>
      </c>
      <c r="E2571" s="38" t="s">
        <v>108</v>
      </c>
    </row>
    <row r="2572" customFormat="false" ht="15" hidden="false" customHeight="false" outlineLevel="0" collapsed="false">
      <c r="A2572" s="38" t="str">
        <f aca="false">CONCATENATE(D2572,"-",E2572)</f>
        <v>JOAQUIM TAVORA-PR</v>
      </c>
      <c r="B2572" s="39" t="n">
        <v>-23.49</v>
      </c>
      <c r="C2572" s="39" t="n">
        <v>-49.9</v>
      </c>
      <c r="D2572" s="39" t="s">
        <v>2554</v>
      </c>
      <c r="E2572" s="39" t="s">
        <v>88</v>
      </c>
    </row>
    <row r="2573" customFormat="false" ht="15" hidden="false" customHeight="false" outlineLevel="0" collapsed="false">
      <c r="A2573" s="38" t="str">
        <f aca="false">CONCATENATE(D2573,"-",E2573)</f>
        <v>JOCA MARQUES-PI</v>
      </c>
      <c r="B2573" s="39" t="n">
        <v>-3.47</v>
      </c>
      <c r="C2573" s="39" t="n">
        <v>-42.42</v>
      </c>
      <c r="D2573" s="39" t="s">
        <v>2555</v>
      </c>
      <c r="E2573" s="39" t="s">
        <v>108</v>
      </c>
    </row>
    <row r="2574" customFormat="false" ht="15" hidden="false" customHeight="false" outlineLevel="0" collapsed="false">
      <c r="A2574" s="38" t="str">
        <f aca="false">CONCATENATE(D2574,"-",E2574)</f>
        <v>JOIA-RS</v>
      </c>
      <c r="B2574" s="38" t="n">
        <v>-28.64</v>
      </c>
      <c r="C2574" s="38" t="n">
        <v>-54.12</v>
      </c>
      <c r="D2574" s="38" t="s">
        <v>2556</v>
      </c>
      <c r="E2574" s="38" t="s">
        <v>151</v>
      </c>
    </row>
    <row r="2575" customFormat="false" ht="15" hidden="false" customHeight="false" outlineLevel="0" collapsed="false">
      <c r="A2575" s="38" t="str">
        <f aca="false">CONCATENATE(D2575,"-",E2575)</f>
        <v>JOINVILLE-SC</v>
      </c>
      <c r="B2575" s="39" t="n">
        <v>-26.3</v>
      </c>
      <c r="C2575" s="39" t="n">
        <v>-48.84</v>
      </c>
      <c r="D2575" s="39" t="s">
        <v>2557</v>
      </c>
      <c r="E2575" s="39" t="s">
        <v>90</v>
      </c>
    </row>
    <row r="2576" customFormat="false" ht="15" hidden="false" customHeight="false" outlineLevel="0" collapsed="false">
      <c r="A2576" s="38" t="str">
        <f aca="false">CONCATENATE(D2576,"-",E2576)</f>
        <v>JORDANIA-MG</v>
      </c>
      <c r="B2576" s="38" t="n">
        <v>-15.9</v>
      </c>
      <c r="C2576" s="38" t="n">
        <v>-40.17</v>
      </c>
      <c r="D2576" s="38" t="s">
        <v>2558</v>
      </c>
      <c r="E2576" s="38" t="s">
        <v>77</v>
      </c>
    </row>
    <row r="2577" customFormat="false" ht="15" hidden="false" customHeight="false" outlineLevel="0" collapsed="false">
      <c r="A2577" s="38" t="str">
        <f aca="false">CONCATENATE(D2577,"-",E2577)</f>
        <v>JORDAO-AC</v>
      </c>
      <c r="B2577" s="38" t="n">
        <v>-9.43</v>
      </c>
      <c r="C2577" s="38" t="n">
        <v>-71.88</v>
      </c>
      <c r="D2577" s="38" t="s">
        <v>2559</v>
      </c>
      <c r="E2577" s="38" t="s">
        <v>113</v>
      </c>
    </row>
    <row r="2578" customFormat="false" ht="15" hidden="false" customHeight="false" outlineLevel="0" collapsed="false">
      <c r="A2578" s="38" t="str">
        <f aca="false">CONCATENATE(D2578,"-",E2578)</f>
        <v>JOSE BOITEUX-SC</v>
      </c>
      <c r="B2578" s="38" t="n">
        <v>-26.95</v>
      </c>
      <c r="C2578" s="38" t="n">
        <v>-49.62</v>
      </c>
      <c r="D2578" s="38" t="s">
        <v>2560</v>
      </c>
      <c r="E2578" s="38" t="s">
        <v>90</v>
      </c>
    </row>
    <row r="2579" customFormat="false" ht="15" hidden="false" customHeight="false" outlineLevel="0" collapsed="false">
      <c r="A2579" s="38" t="str">
        <f aca="false">CONCATENATE(D2579,"-",E2579)</f>
        <v>JOSE BONIFACIO-SP</v>
      </c>
      <c r="B2579" s="39" t="n">
        <v>-21.05</v>
      </c>
      <c r="C2579" s="39" t="n">
        <v>-49.68</v>
      </c>
      <c r="D2579" s="39" t="s">
        <v>2561</v>
      </c>
      <c r="E2579" s="39" t="s">
        <v>118</v>
      </c>
    </row>
    <row r="2580" customFormat="false" ht="15" hidden="false" customHeight="false" outlineLevel="0" collapsed="false">
      <c r="A2580" s="38" t="str">
        <f aca="false">CONCATENATE(D2580,"-",E2580)</f>
        <v>JOSE DA PENHA-RN</v>
      </c>
      <c r="B2580" s="39" t="n">
        <v>-6.31</v>
      </c>
      <c r="C2580" s="39" t="n">
        <v>-38.28</v>
      </c>
      <c r="D2580" s="39" t="s">
        <v>2562</v>
      </c>
      <c r="E2580" s="39" t="s">
        <v>106</v>
      </c>
    </row>
    <row r="2581" customFormat="false" ht="15" hidden="false" customHeight="false" outlineLevel="0" collapsed="false">
      <c r="A2581" s="38" t="str">
        <f aca="false">CONCATENATE(D2581,"-",E2581)</f>
        <v>JOSE DE FREITAS-PI</v>
      </c>
      <c r="B2581" s="38" t="n">
        <v>-4.75</v>
      </c>
      <c r="C2581" s="38" t="n">
        <v>-42.57</v>
      </c>
      <c r="D2581" s="38" t="s">
        <v>2563</v>
      </c>
      <c r="E2581" s="38" t="s">
        <v>108</v>
      </c>
    </row>
    <row r="2582" customFormat="false" ht="15" hidden="false" customHeight="false" outlineLevel="0" collapsed="false">
      <c r="A2582" s="38" t="str">
        <f aca="false">CONCATENATE(D2582,"-",E2582)</f>
        <v>JOSE GONCALVES DE MINAS-MG</v>
      </c>
      <c r="B2582" s="39" t="n">
        <v>-16.9</v>
      </c>
      <c r="C2582" s="39" t="n">
        <v>-42.6</v>
      </c>
      <c r="D2582" s="39" t="s">
        <v>2564</v>
      </c>
      <c r="E2582" s="39" t="s">
        <v>77</v>
      </c>
    </row>
    <row r="2583" customFormat="false" ht="15" hidden="false" customHeight="false" outlineLevel="0" collapsed="false">
      <c r="A2583" s="38" t="str">
        <f aca="false">CONCATENATE(D2583,"-",E2583)</f>
        <v>JOSE RAYDAN-MG</v>
      </c>
      <c r="B2583" s="38" t="n">
        <v>-18.21</v>
      </c>
      <c r="C2583" s="38" t="n">
        <v>-42.49</v>
      </c>
      <c r="D2583" s="38" t="s">
        <v>2565</v>
      </c>
      <c r="E2583" s="38" t="s">
        <v>77</v>
      </c>
    </row>
    <row r="2584" customFormat="false" ht="15" hidden="false" customHeight="false" outlineLevel="0" collapsed="false">
      <c r="A2584" s="38" t="str">
        <f aca="false">CONCATENATE(D2584,"-",E2584)</f>
        <v>JOSELANDIA-MA</v>
      </c>
      <c r="B2584" s="38" t="n">
        <v>-4.96</v>
      </c>
      <c r="C2584" s="38" t="n">
        <v>-44.7</v>
      </c>
      <c r="D2584" s="38" t="s">
        <v>2566</v>
      </c>
      <c r="E2584" s="38" t="s">
        <v>100</v>
      </c>
    </row>
    <row r="2585" customFormat="false" ht="15" hidden="false" customHeight="false" outlineLevel="0" collapsed="false">
      <c r="A2585" s="38" t="str">
        <f aca="false">CONCATENATE(D2585,"-",E2585)</f>
        <v>JOSENOPOLIS-MG</v>
      </c>
      <c r="B2585" s="39" t="n">
        <v>-16.54</v>
      </c>
      <c r="C2585" s="39" t="n">
        <v>-42.51</v>
      </c>
      <c r="D2585" s="39" t="s">
        <v>2567</v>
      </c>
      <c r="E2585" s="39" t="s">
        <v>77</v>
      </c>
    </row>
    <row r="2586" customFormat="false" ht="15" hidden="false" customHeight="false" outlineLevel="0" collapsed="false">
      <c r="A2586" s="38" t="str">
        <f aca="false">CONCATENATE(D2586,"-",E2586)</f>
        <v>JOVIANIA-GO</v>
      </c>
      <c r="B2586" s="39" t="n">
        <v>-17.8</v>
      </c>
      <c r="C2586" s="39" t="n">
        <v>-49.61</v>
      </c>
      <c r="D2586" s="39" t="s">
        <v>2568</v>
      </c>
      <c r="E2586" s="39" t="s">
        <v>75</v>
      </c>
    </row>
    <row r="2587" customFormat="false" ht="15" hidden="false" customHeight="false" outlineLevel="0" collapsed="false">
      <c r="A2587" s="38" t="str">
        <f aca="false">CONCATENATE(D2587,"-",E2587)</f>
        <v>JUARA-MT</v>
      </c>
      <c r="B2587" s="38" t="n">
        <v>-11.25</v>
      </c>
      <c r="C2587" s="38" t="n">
        <v>-57.52</v>
      </c>
      <c r="D2587" s="38" t="s">
        <v>2569</v>
      </c>
      <c r="E2587" s="38" t="s">
        <v>111</v>
      </c>
    </row>
    <row r="2588" customFormat="false" ht="15" hidden="false" customHeight="false" outlineLevel="0" collapsed="false">
      <c r="A2588" s="38" t="str">
        <f aca="false">CONCATENATE(D2588,"-",E2588)</f>
        <v>JUAREZ TAVORA-PB</v>
      </c>
      <c r="B2588" s="38" t="n">
        <v>-7.17</v>
      </c>
      <c r="C2588" s="38" t="n">
        <v>-35.58</v>
      </c>
      <c r="D2588" s="38" t="s">
        <v>2570</v>
      </c>
      <c r="E2588" s="38" t="s">
        <v>138</v>
      </c>
    </row>
    <row r="2589" customFormat="false" ht="15" hidden="false" customHeight="false" outlineLevel="0" collapsed="false">
      <c r="A2589" s="38" t="str">
        <f aca="false">CONCATENATE(D2589,"-",E2589)</f>
        <v>JUARINA-TO</v>
      </c>
      <c r="B2589" s="39" t="n">
        <v>-8.11</v>
      </c>
      <c r="C2589" s="39" t="n">
        <v>-49.06</v>
      </c>
      <c r="D2589" s="39" t="s">
        <v>2571</v>
      </c>
      <c r="E2589" s="39" t="s">
        <v>97</v>
      </c>
    </row>
    <row r="2590" customFormat="false" ht="15" hidden="false" customHeight="false" outlineLevel="0" collapsed="false">
      <c r="A2590" s="38" t="str">
        <f aca="false">CONCATENATE(D2590,"-",E2590)</f>
        <v>JUATUBA-MG</v>
      </c>
      <c r="B2590" s="38" t="n">
        <v>-19.95</v>
      </c>
      <c r="C2590" s="38" t="n">
        <v>-44.34</v>
      </c>
      <c r="D2590" s="38" t="s">
        <v>2572</v>
      </c>
      <c r="E2590" s="38" t="s">
        <v>77</v>
      </c>
    </row>
    <row r="2591" customFormat="false" ht="15" hidden="false" customHeight="false" outlineLevel="0" collapsed="false">
      <c r="A2591" s="38" t="str">
        <f aca="false">CONCATENATE(D2591,"-",E2591)</f>
        <v>JUAZEIRINHO-PB</v>
      </c>
      <c r="B2591" s="39" t="n">
        <v>-7.06</v>
      </c>
      <c r="C2591" s="39" t="n">
        <v>-36.57</v>
      </c>
      <c r="D2591" s="39" t="s">
        <v>2573</v>
      </c>
      <c r="E2591" s="39" t="s">
        <v>138</v>
      </c>
    </row>
    <row r="2592" customFormat="false" ht="15" hidden="false" customHeight="false" outlineLevel="0" collapsed="false">
      <c r="A2592" s="38" t="str">
        <f aca="false">CONCATENATE(D2592,"-",E2592)</f>
        <v>JUAZEIRO DO NORTE-CE</v>
      </c>
      <c r="B2592" s="38" t="n">
        <v>-7.21</v>
      </c>
      <c r="C2592" s="38" t="n">
        <v>-39.31</v>
      </c>
      <c r="D2592" s="38" t="s">
        <v>2574</v>
      </c>
      <c r="E2592" s="38" t="s">
        <v>83</v>
      </c>
    </row>
    <row r="2593" customFormat="false" ht="15" hidden="false" customHeight="false" outlineLevel="0" collapsed="false">
      <c r="A2593" s="38" t="str">
        <f aca="false">CONCATENATE(D2593,"-",E2593)</f>
        <v>JUAZEIRO DO PIAUI-PI</v>
      </c>
      <c r="B2593" s="39" t="n">
        <v>-5.17</v>
      </c>
      <c r="C2593" s="39" t="n">
        <v>-41.7</v>
      </c>
      <c r="D2593" s="39" t="s">
        <v>2575</v>
      </c>
      <c r="E2593" s="39" t="s">
        <v>108</v>
      </c>
    </row>
    <row r="2594" customFormat="false" ht="15" hidden="false" customHeight="false" outlineLevel="0" collapsed="false">
      <c r="A2594" s="38" t="str">
        <f aca="false">CONCATENATE(D2594,"-",E2594)</f>
        <v>JUAZEIRO-BA</v>
      </c>
      <c r="B2594" s="39" t="n">
        <v>-9.41</v>
      </c>
      <c r="C2594" s="39" t="n">
        <v>-40.5</v>
      </c>
      <c r="D2594" s="39" t="s">
        <v>2576</v>
      </c>
      <c r="E2594" s="39" t="s">
        <v>85</v>
      </c>
    </row>
    <row r="2595" customFormat="false" ht="15" hidden="false" customHeight="false" outlineLevel="0" collapsed="false">
      <c r="A2595" s="38" t="str">
        <f aca="false">CONCATENATE(D2595,"-",E2595)</f>
        <v>JUCAS-CE</v>
      </c>
      <c r="B2595" s="39" t="n">
        <v>-6.52</v>
      </c>
      <c r="C2595" s="39" t="n">
        <v>-39.52</v>
      </c>
      <c r="D2595" s="39" t="s">
        <v>2577</v>
      </c>
      <c r="E2595" s="39" t="s">
        <v>83</v>
      </c>
    </row>
    <row r="2596" customFormat="false" ht="15" hidden="false" customHeight="false" outlineLevel="0" collapsed="false">
      <c r="A2596" s="38" t="str">
        <f aca="false">CONCATENATE(D2596,"-",E2596)</f>
        <v>JUCATI-PE</v>
      </c>
      <c r="B2596" s="38" t="n">
        <v>-8.7</v>
      </c>
      <c r="C2596" s="38" t="n">
        <v>-36.48</v>
      </c>
      <c r="D2596" s="38" t="s">
        <v>2578</v>
      </c>
      <c r="E2596" s="38" t="s">
        <v>95</v>
      </c>
    </row>
    <row r="2597" customFormat="false" ht="15" hidden="false" customHeight="false" outlineLevel="0" collapsed="false">
      <c r="A2597" s="38" t="str">
        <f aca="false">CONCATENATE(D2597,"-",E2597)</f>
        <v>JUCURUCU-BA</v>
      </c>
      <c r="B2597" s="38" t="n">
        <v>-16.84</v>
      </c>
      <c r="C2597" s="38" t="n">
        <v>-40.15</v>
      </c>
      <c r="D2597" s="38" t="s">
        <v>2579</v>
      </c>
      <c r="E2597" s="38" t="s">
        <v>85</v>
      </c>
    </row>
    <row r="2598" customFormat="false" ht="15" hidden="false" customHeight="false" outlineLevel="0" collapsed="false">
      <c r="A2598" s="38" t="str">
        <f aca="false">CONCATENATE(D2598,"-",E2598)</f>
        <v>JUCURUTU-RN</v>
      </c>
      <c r="B2598" s="38" t="n">
        <v>-6.03</v>
      </c>
      <c r="C2598" s="38" t="n">
        <v>-37.02</v>
      </c>
      <c r="D2598" s="38" t="s">
        <v>2580</v>
      </c>
      <c r="E2598" s="38" t="s">
        <v>106</v>
      </c>
    </row>
    <row r="2599" customFormat="false" ht="15" hidden="false" customHeight="false" outlineLevel="0" collapsed="false">
      <c r="A2599" s="38" t="str">
        <f aca="false">CONCATENATE(D2599,"-",E2599)</f>
        <v>JUINA-MT</v>
      </c>
      <c r="B2599" s="39" t="n">
        <v>-11.37</v>
      </c>
      <c r="C2599" s="39" t="n">
        <v>-58.74</v>
      </c>
      <c r="D2599" s="39" t="s">
        <v>2581</v>
      </c>
      <c r="E2599" s="39" t="s">
        <v>111</v>
      </c>
    </row>
    <row r="2600" customFormat="false" ht="15" hidden="false" customHeight="false" outlineLevel="0" collapsed="false">
      <c r="A2600" s="38" t="str">
        <f aca="false">CONCATENATE(D2600,"-",E2600)</f>
        <v>JUIZ DE FORA-MG</v>
      </c>
      <c r="B2600" s="39" t="n">
        <v>-21.76</v>
      </c>
      <c r="C2600" s="39" t="n">
        <v>-43.35</v>
      </c>
      <c r="D2600" s="39" t="s">
        <v>2582</v>
      </c>
      <c r="E2600" s="39" t="s">
        <v>77</v>
      </c>
    </row>
    <row r="2601" customFormat="false" ht="15" hidden="false" customHeight="false" outlineLevel="0" collapsed="false">
      <c r="A2601" s="38" t="str">
        <f aca="false">CONCATENATE(D2601,"-",E2601)</f>
        <v>JULIO BORGES-PI</v>
      </c>
      <c r="B2601" s="38" t="n">
        <v>-10.32</v>
      </c>
      <c r="C2601" s="38" t="n">
        <v>-44.23</v>
      </c>
      <c r="D2601" s="38" t="s">
        <v>2583</v>
      </c>
      <c r="E2601" s="38" t="s">
        <v>108</v>
      </c>
    </row>
    <row r="2602" customFormat="false" ht="15" hidden="false" customHeight="false" outlineLevel="0" collapsed="false">
      <c r="A2602" s="38" t="str">
        <f aca="false">CONCATENATE(D2602,"-",E2602)</f>
        <v>JULIO DE CASTILHOS-RS</v>
      </c>
      <c r="B2602" s="39" t="n">
        <v>-29.22</v>
      </c>
      <c r="C2602" s="39" t="n">
        <v>-53.68</v>
      </c>
      <c r="D2602" s="39" t="s">
        <v>2584</v>
      </c>
      <c r="E2602" s="39" t="s">
        <v>151</v>
      </c>
    </row>
    <row r="2603" customFormat="false" ht="15" hidden="false" customHeight="false" outlineLevel="0" collapsed="false">
      <c r="A2603" s="38" t="str">
        <f aca="false">CONCATENATE(D2603,"-",E2603)</f>
        <v>JULIO MESQUITA-SP</v>
      </c>
      <c r="B2603" s="38" t="n">
        <v>-22</v>
      </c>
      <c r="C2603" s="38" t="n">
        <v>-49.78</v>
      </c>
      <c r="D2603" s="38" t="s">
        <v>2585</v>
      </c>
      <c r="E2603" s="38" t="s">
        <v>118</v>
      </c>
    </row>
    <row r="2604" customFormat="false" ht="15" hidden="false" customHeight="false" outlineLevel="0" collapsed="false">
      <c r="A2604" s="38" t="str">
        <f aca="false">CONCATENATE(D2604,"-",E2604)</f>
        <v>JUMIRIM-SP</v>
      </c>
      <c r="B2604" s="39" t="n">
        <v>-23.08</v>
      </c>
      <c r="C2604" s="39" t="n">
        <v>-47.78</v>
      </c>
      <c r="D2604" s="39" t="s">
        <v>2586</v>
      </c>
      <c r="E2604" s="39" t="s">
        <v>118</v>
      </c>
    </row>
    <row r="2605" customFormat="false" ht="15" hidden="false" customHeight="false" outlineLevel="0" collapsed="false">
      <c r="A2605" s="38" t="str">
        <f aca="false">CONCATENATE(D2605,"-",E2605)</f>
        <v>JUNCO DO MARANHAO-MA</v>
      </c>
      <c r="B2605" s="39" t="n">
        <v>-1.84</v>
      </c>
      <c r="C2605" s="39" t="n">
        <v>-46.09</v>
      </c>
      <c r="D2605" s="39" t="s">
        <v>2587</v>
      </c>
      <c r="E2605" s="39" t="s">
        <v>100</v>
      </c>
    </row>
    <row r="2606" customFormat="false" ht="15" hidden="false" customHeight="false" outlineLevel="0" collapsed="false">
      <c r="A2606" s="38" t="str">
        <f aca="false">CONCATENATE(D2606,"-",E2606)</f>
        <v>JUNCO DO SERIDO-PB</v>
      </c>
      <c r="B2606" s="38" t="n">
        <v>-6.99</v>
      </c>
      <c r="C2606" s="38" t="n">
        <v>-36.71</v>
      </c>
      <c r="D2606" s="38" t="s">
        <v>2588</v>
      </c>
      <c r="E2606" s="38" t="s">
        <v>138</v>
      </c>
    </row>
    <row r="2607" customFormat="false" ht="15" hidden="false" customHeight="false" outlineLevel="0" collapsed="false">
      <c r="A2607" s="38" t="str">
        <f aca="false">CONCATENATE(D2607,"-",E2607)</f>
        <v>JUNDIA-AL</v>
      </c>
      <c r="B2607" s="39" t="n">
        <v>-8.93</v>
      </c>
      <c r="C2607" s="39" t="n">
        <v>-35.57</v>
      </c>
      <c r="D2607" s="39" t="s">
        <v>2589</v>
      </c>
      <c r="E2607" s="39" t="s">
        <v>137</v>
      </c>
    </row>
    <row r="2608" customFormat="false" ht="15" hidden="false" customHeight="false" outlineLevel="0" collapsed="false">
      <c r="A2608" s="38" t="str">
        <f aca="false">CONCATENATE(D2608,"-",E2608)</f>
        <v>JUNDIAI DO SUL-PR</v>
      </c>
      <c r="B2608" s="38" t="n">
        <v>-23.43</v>
      </c>
      <c r="C2608" s="38" t="n">
        <v>-50.24</v>
      </c>
      <c r="D2608" s="38" t="s">
        <v>2590</v>
      </c>
      <c r="E2608" s="38" t="s">
        <v>88</v>
      </c>
    </row>
    <row r="2609" customFormat="false" ht="15" hidden="false" customHeight="false" outlineLevel="0" collapsed="false">
      <c r="A2609" s="38" t="str">
        <f aca="false">CONCATENATE(D2609,"-",E2609)</f>
        <v>JUNDIAI-SP</v>
      </c>
      <c r="B2609" s="38" t="n">
        <v>-23.18</v>
      </c>
      <c r="C2609" s="38" t="n">
        <v>-46.88</v>
      </c>
      <c r="D2609" s="38" t="s">
        <v>2591</v>
      </c>
      <c r="E2609" s="38" t="s">
        <v>118</v>
      </c>
    </row>
    <row r="2610" customFormat="false" ht="15" hidden="false" customHeight="false" outlineLevel="0" collapsed="false">
      <c r="A2610" s="38" t="str">
        <f aca="false">CONCATENATE(D2610,"-",E2610)</f>
        <v>JUNQUEIRO-AL</v>
      </c>
      <c r="B2610" s="38" t="n">
        <v>-9.92</v>
      </c>
      <c r="C2610" s="38" t="n">
        <v>-36.47</v>
      </c>
      <c r="D2610" s="38" t="s">
        <v>2592</v>
      </c>
      <c r="E2610" s="38" t="s">
        <v>137</v>
      </c>
    </row>
    <row r="2611" customFormat="false" ht="15" hidden="false" customHeight="false" outlineLevel="0" collapsed="false">
      <c r="A2611" s="38" t="str">
        <f aca="false">CONCATENATE(D2611,"-",E2611)</f>
        <v>JUNQUEIROPOLIS-SP</v>
      </c>
      <c r="B2611" s="39" t="n">
        <v>-21.51</v>
      </c>
      <c r="C2611" s="39" t="n">
        <v>-51.43</v>
      </c>
      <c r="D2611" s="39" t="s">
        <v>2593</v>
      </c>
      <c r="E2611" s="39" t="s">
        <v>118</v>
      </c>
    </row>
    <row r="2612" customFormat="false" ht="15" hidden="false" customHeight="false" outlineLevel="0" collapsed="false">
      <c r="A2612" s="38" t="str">
        <f aca="false">CONCATENATE(D2612,"-",E2612)</f>
        <v>JUPIA-SC</v>
      </c>
      <c r="B2612" s="39" t="n">
        <v>-26.39</v>
      </c>
      <c r="C2612" s="39" t="n">
        <v>-52.72</v>
      </c>
      <c r="D2612" s="39" t="s">
        <v>2594</v>
      </c>
      <c r="E2612" s="39" t="s">
        <v>90</v>
      </c>
    </row>
    <row r="2613" customFormat="false" ht="15" hidden="false" customHeight="false" outlineLevel="0" collapsed="false">
      <c r="A2613" s="38" t="str">
        <f aca="false">CONCATENATE(D2613,"-",E2613)</f>
        <v>JUPI-PE</v>
      </c>
      <c r="B2613" s="39" t="n">
        <v>-8.71</v>
      </c>
      <c r="C2613" s="39" t="n">
        <v>-36.41</v>
      </c>
      <c r="D2613" s="39" t="s">
        <v>2595</v>
      </c>
      <c r="E2613" s="39" t="s">
        <v>95</v>
      </c>
    </row>
    <row r="2614" customFormat="false" ht="15" hidden="false" customHeight="false" outlineLevel="0" collapsed="false">
      <c r="A2614" s="38" t="str">
        <f aca="false">CONCATENATE(D2614,"-",E2614)</f>
        <v>JUQUIA-SP</v>
      </c>
      <c r="B2614" s="38" t="n">
        <v>-24.32</v>
      </c>
      <c r="C2614" s="38" t="n">
        <v>-47.63</v>
      </c>
      <c r="D2614" s="38" t="s">
        <v>2596</v>
      </c>
      <c r="E2614" s="38" t="s">
        <v>118</v>
      </c>
    </row>
    <row r="2615" customFormat="false" ht="15" hidden="false" customHeight="false" outlineLevel="0" collapsed="false">
      <c r="A2615" s="38" t="str">
        <f aca="false">CONCATENATE(D2615,"-",E2615)</f>
        <v>JUQUITIBA-SP</v>
      </c>
      <c r="B2615" s="39" t="n">
        <v>-23.93</v>
      </c>
      <c r="C2615" s="39" t="n">
        <v>-47.06</v>
      </c>
      <c r="D2615" s="39" t="s">
        <v>2597</v>
      </c>
      <c r="E2615" s="39" t="s">
        <v>118</v>
      </c>
    </row>
    <row r="2616" customFormat="false" ht="15" hidden="false" customHeight="false" outlineLevel="0" collapsed="false">
      <c r="A2616" s="38" t="str">
        <f aca="false">CONCATENATE(D2616,"-",E2616)</f>
        <v>JURAMENTO-MG</v>
      </c>
      <c r="B2616" s="38" t="n">
        <v>-16.84</v>
      </c>
      <c r="C2616" s="38" t="n">
        <v>-43.58</v>
      </c>
      <c r="D2616" s="38" t="s">
        <v>2598</v>
      </c>
      <c r="E2616" s="38" t="s">
        <v>77</v>
      </c>
    </row>
    <row r="2617" customFormat="false" ht="15" hidden="false" customHeight="false" outlineLevel="0" collapsed="false">
      <c r="A2617" s="38" t="str">
        <f aca="false">CONCATENATE(D2617,"-",E2617)</f>
        <v>JURANDA-PR</v>
      </c>
      <c r="B2617" s="39" t="n">
        <v>-24.42</v>
      </c>
      <c r="C2617" s="39" t="n">
        <v>-52.84</v>
      </c>
      <c r="D2617" s="39" t="s">
        <v>2599</v>
      </c>
      <c r="E2617" s="39" t="s">
        <v>88</v>
      </c>
    </row>
    <row r="2618" customFormat="false" ht="15" hidden="false" customHeight="false" outlineLevel="0" collapsed="false">
      <c r="A2618" s="38" t="str">
        <f aca="false">CONCATENATE(D2618,"-",E2618)</f>
        <v>JUREMA-PE</v>
      </c>
      <c r="B2618" s="38" t="n">
        <v>-8.71</v>
      </c>
      <c r="C2618" s="38" t="n">
        <v>-36.13</v>
      </c>
      <c r="D2618" s="38" t="s">
        <v>2600</v>
      </c>
      <c r="E2618" s="38" t="s">
        <v>95</v>
      </c>
    </row>
    <row r="2619" customFormat="false" ht="15" hidden="false" customHeight="false" outlineLevel="0" collapsed="false">
      <c r="A2619" s="38" t="str">
        <f aca="false">CONCATENATE(D2619,"-",E2619)</f>
        <v>JUREMA-PI</v>
      </c>
      <c r="B2619" s="39" t="n">
        <v>-9.23</v>
      </c>
      <c r="C2619" s="39" t="n">
        <v>-43.12</v>
      </c>
      <c r="D2619" s="39" t="s">
        <v>2600</v>
      </c>
      <c r="E2619" s="39" t="s">
        <v>108</v>
      </c>
    </row>
    <row r="2620" customFormat="false" ht="15" hidden="false" customHeight="false" outlineLevel="0" collapsed="false">
      <c r="A2620" s="38" t="str">
        <f aca="false">CONCATENATE(D2620,"-",E2620)</f>
        <v>JURIPIRANGA-PB</v>
      </c>
      <c r="B2620" s="39" t="n">
        <v>-7.37</v>
      </c>
      <c r="C2620" s="39" t="n">
        <v>-35.23</v>
      </c>
      <c r="D2620" s="39" t="s">
        <v>2601</v>
      </c>
      <c r="E2620" s="39" t="s">
        <v>138</v>
      </c>
    </row>
    <row r="2621" customFormat="false" ht="15" hidden="false" customHeight="false" outlineLevel="0" collapsed="false">
      <c r="A2621" s="38" t="str">
        <f aca="false">CONCATENATE(D2621,"-",E2621)</f>
        <v>JURUA-AM</v>
      </c>
      <c r="B2621" s="39" t="n">
        <v>-3.48</v>
      </c>
      <c r="C2621" s="39" t="n">
        <v>-66.06</v>
      </c>
      <c r="D2621" s="39" t="s">
        <v>2602</v>
      </c>
      <c r="E2621" s="39" t="s">
        <v>258</v>
      </c>
    </row>
    <row r="2622" customFormat="false" ht="15" hidden="false" customHeight="false" outlineLevel="0" collapsed="false">
      <c r="A2622" s="38" t="str">
        <f aca="false">CONCATENATE(D2622,"-",E2622)</f>
        <v>JURUAIA-MG</v>
      </c>
      <c r="B2622" s="39" t="n">
        <v>-21.25</v>
      </c>
      <c r="C2622" s="39" t="n">
        <v>-46.57</v>
      </c>
      <c r="D2622" s="39" t="s">
        <v>2603</v>
      </c>
      <c r="E2622" s="39" t="s">
        <v>77</v>
      </c>
    </row>
    <row r="2623" customFormat="false" ht="15" hidden="false" customHeight="false" outlineLevel="0" collapsed="false">
      <c r="A2623" s="38" t="str">
        <f aca="false">CONCATENATE(D2623,"-",E2623)</f>
        <v>JURUENA-MT</v>
      </c>
      <c r="B2623" s="38" t="n">
        <v>-10.31</v>
      </c>
      <c r="C2623" s="38" t="n">
        <v>-58.35</v>
      </c>
      <c r="D2623" s="38" t="s">
        <v>2604</v>
      </c>
      <c r="E2623" s="38" t="s">
        <v>111</v>
      </c>
    </row>
    <row r="2624" customFormat="false" ht="15" hidden="false" customHeight="false" outlineLevel="0" collapsed="false">
      <c r="A2624" s="38" t="str">
        <f aca="false">CONCATENATE(D2624,"-",E2624)</f>
        <v>JURU-PB</v>
      </c>
      <c r="B2624" s="38" t="n">
        <v>-7.53</v>
      </c>
      <c r="C2624" s="38" t="n">
        <v>-37.81</v>
      </c>
      <c r="D2624" s="38" t="s">
        <v>2605</v>
      </c>
      <c r="E2624" s="38" t="s">
        <v>138</v>
      </c>
    </row>
    <row r="2625" customFormat="false" ht="15" hidden="false" customHeight="false" outlineLevel="0" collapsed="false">
      <c r="A2625" s="38" t="str">
        <f aca="false">CONCATENATE(D2625,"-",E2625)</f>
        <v>JURUTI-PA</v>
      </c>
      <c r="B2625" s="38" t="n">
        <v>-2.15</v>
      </c>
      <c r="C2625" s="38" t="n">
        <v>-56.09</v>
      </c>
      <c r="D2625" s="38" t="s">
        <v>2606</v>
      </c>
      <c r="E2625" s="38" t="s">
        <v>81</v>
      </c>
    </row>
    <row r="2626" customFormat="false" ht="15" hidden="false" customHeight="false" outlineLevel="0" collapsed="false">
      <c r="A2626" s="38" t="str">
        <f aca="false">CONCATENATE(D2626,"-",E2626)</f>
        <v>JUSCIMEIRA-MT</v>
      </c>
      <c r="B2626" s="39" t="n">
        <v>-16.05</v>
      </c>
      <c r="C2626" s="39" t="n">
        <v>-54.88</v>
      </c>
      <c r="D2626" s="39" t="s">
        <v>2607</v>
      </c>
      <c r="E2626" s="39" t="s">
        <v>111</v>
      </c>
    </row>
    <row r="2627" customFormat="false" ht="15" hidden="false" customHeight="false" outlineLevel="0" collapsed="false">
      <c r="A2627" s="38" t="str">
        <f aca="false">CONCATENATE(D2627,"-",E2627)</f>
        <v>JUSSARA-BA</v>
      </c>
      <c r="B2627" s="39" t="n">
        <v>-11.04</v>
      </c>
      <c r="C2627" s="39" t="n">
        <v>-41.96</v>
      </c>
      <c r="D2627" s="39" t="s">
        <v>2608</v>
      </c>
      <c r="E2627" s="39" t="s">
        <v>85</v>
      </c>
    </row>
    <row r="2628" customFormat="false" ht="15" hidden="false" customHeight="false" outlineLevel="0" collapsed="false">
      <c r="A2628" s="38" t="str">
        <f aca="false">CONCATENATE(D2628,"-",E2628)</f>
        <v>JUSSARA-GO</v>
      </c>
      <c r="B2628" s="38" t="n">
        <v>-15.86</v>
      </c>
      <c r="C2628" s="38" t="n">
        <v>-50.86</v>
      </c>
      <c r="D2628" s="38" t="s">
        <v>2608</v>
      </c>
      <c r="E2628" s="38" t="s">
        <v>75</v>
      </c>
    </row>
    <row r="2629" customFormat="false" ht="15" hidden="false" customHeight="false" outlineLevel="0" collapsed="false">
      <c r="A2629" s="38" t="str">
        <f aca="false">CONCATENATE(D2629,"-",E2629)</f>
        <v>JUSSARA-PR</v>
      </c>
      <c r="B2629" s="38" t="n">
        <v>-23.62</v>
      </c>
      <c r="C2629" s="38" t="n">
        <v>-52.46</v>
      </c>
      <c r="D2629" s="38" t="s">
        <v>2608</v>
      </c>
      <c r="E2629" s="38" t="s">
        <v>88</v>
      </c>
    </row>
    <row r="2630" customFormat="false" ht="15" hidden="false" customHeight="false" outlineLevel="0" collapsed="false">
      <c r="A2630" s="38" t="str">
        <f aca="false">CONCATENATE(D2630,"-",E2630)</f>
        <v>JUSSARI-BA</v>
      </c>
      <c r="B2630" s="38" t="n">
        <v>-15.19</v>
      </c>
      <c r="C2630" s="38" t="n">
        <v>-39.49</v>
      </c>
      <c r="D2630" s="38" t="s">
        <v>2609</v>
      </c>
      <c r="E2630" s="38" t="s">
        <v>85</v>
      </c>
    </row>
    <row r="2631" customFormat="false" ht="15" hidden="false" customHeight="false" outlineLevel="0" collapsed="false">
      <c r="A2631" s="38" t="str">
        <f aca="false">CONCATENATE(D2631,"-",E2631)</f>
        <v>JUSSIAPE-BA</v>
      </c>
      <c r="B2631" s="39" t="n">
        <v>-13.51</v>
      </c>
      <c r="C2631" s="39" t="n">
        <v>-41.59</v>
      </c>
      <c r="D2631" s="39" t="s">
        <v>2610</v>
      </c>
      <c r="E2631" s="39" t="s">
        <v>85</v>
      </c>
    </row>
    <row r="2632" customFormat="false" ht="15" hidden="false" customHeight="false" outlineLevel="0" collapsed="false">
      <c r="A2632" s="38" t="str">
        <f aca="false">CONCATENATE(D2632,"-",E2632)</f>
        <v>JUTAI-AM</v>
      </c>
      <c r="B2632" s="38" t="n">
        <v>-2.74</v>
      </c>
      <c r="C2632" s="38" t="n">
        <v>-66.76</v>
      </c>
      <c r="D2632" s="38" t="s">
        <v>2611</v>
      </c>
      <c r="E2632" s="38" t="s">
        <v>258</v>
      </c>
    </row>
    <row r="2633" customFormat="false" ht="15" hidden="false" customHeight="false" outlineLevel="0" collapsed="false">
      <c r="A2633" s="38" t="str">
        <f aca="false">CONCATENATE(D2633,"-",E2633)</f>
        <v>JUTI-MS</v>
      </c>
      <c r="B2633" s="39" t="n">
        <v>-22.86</v>
      </c>
      <c r="C2633" s="39" t="n">
        <v>-54.6</v>
      </c>
      <c r="D2633" s="39" t="s">
        <v>2612</v>
      </c>
      <c r="E2633" s="39" t="s">
        <v>140</v>
      </c>
    </row>
    <row r="2634" customFormat="false" ht="15" hidden="false" customHeight="false" outlineLevel="0" collapsed="false">
      <c r="A2634" s="38" t="str">
        <f aca="false">CONCATENATE(D2634,"-",E2634)</f>
        <v>JUVENILIA-MG</v>
      </c>
      <c r="B2634" s="38" t="n">
        <v>-14.26</v>
      </c>
      <c r="C2634" s="38" t="n">
        <v>-44.16</v>
      </c>
      <c r="D2634" s="38" t="s">
        <v>2613</v>
      </c>
      <c r="E2634" s="38" t="s">
        <v>77</v>
      </c>
    </row>
    <row r="2635" customFormat="false" ht="15" hidden="false" customHeight="false" outlineLevel="0" collapsed="false">
      <c r="A2635" s="38" t="str">
        <f aca="false">CONCATENATE(D2635,"-",E2635)</f>
        <v>KALORE-PR</v>
      </c>
      <c r="B2635" s="39" t="n">
        <v>-23.81</v>
      </c>
      <c r="C2635" s="39" t="n">
        <v>-51.66</v>
      </c>
      <c r="D2635" s="39" t="s">
        <v>2614</v>
      </c>
      <c r="E2635" s="39" t="s">
        <v>88</v>
      </c>
    </row>
    <row r="2636" customFormat="false" ht="15" hidden="false" customHeight="false" outlineLevel="0" collapsed="false">
      <c r="A2636" s="38" t="str">
        <f aca="false">CONCATENATE(D2636,"-",E2636)</f>
        <v>LABREA-AM</v>
      </c>
      <c r="B2636" s="39" t="n">
        <v>-7.25</v>
      </c>
      <c r="C2636" s="39" t="n">
        <v>-64.79</v>
      </c>
      <c r="D2636" s="39" t="s">
        <v>2615</v>
      </c>
      <c r="E2636" s="39" t="s">
        <v>258</v>
      </c>
    </row>
    <row r="2637" customFormat="false" ht="15" hidden="false" customHeight="false" outlineLevel="0" collapsed="false">
      <c r="A2637" s="38" t="str">
        <f aca="false">CONCATENATE(D2637,"-",E2637)</f>
        <v>LACERDOPOLIS-SC</v>
      </c>
      <c r="B2637" s="38" t="n">
        <v>-27.26</v>
      </c>
      <c r="C2637" s="38" t="n">
        <v>-51.55</v>
      </c>
      <c r="D2637" s="38" t="s">
        <v>2616</v>
      </c>
      <c r="E2637" s="38" t="s">
        <v>90</v>
      </c>
    </row>
    <row r="2638" customFormat="false" ht="15" hidden="false" customHeight="false" outlineLevel="0" collapsed="false">
      <c r="A2638" s="38" t="str">
        <f aca="false">CONCATENATE(D2638,"-",E2638)</f>
        <v>LADAINHA-MG</v>
      </c>
      <c r="B2638" s="39" t="n">
        <v>-17.63</v>
      </c>
      <c r="C2638" s="39" t="n">
        <v>-41.73</v>
      </c>
      <c r="D2638" s="39" t="s">
        <v>2617</v>
      </c>
      <c r="E2638" s="39" t="s">
        <v>77</v>
      </c>
    </row>
    <row r="2639" customFormat="false" ht="15" hidden="false" customHeight="false" outlineLevel="0" collapsed="false">
      <c r="A2639" s="38" t="str">
        <f aca="false">CONCATENATE(D2639,"-",E2639)</f>
        <v>LADARIO-MS</v>
      </c>
      <c r="B2639" s="38" t="n">
        <v>-19</v>
      </c>
      <c r="C2639" s="38" t="n">
        <v>-57.6</v>
      </c>
      <c r="D2639" s="38" t="s">
        <v>2618</v>
      </c>
      <c r="E2639" s="38" t="s">
        <v>140</v>
      </c>
    </row>
    <row r="2640" customFormat="false" ht="15" hidden="false" customHeight="false" outlineLevel="0" collapsed="false">
      <c r="A2640" s="38" t="str">
        <f aca="false">CONCATENATE(D2640,"-",E2640)</f>
        <v>LAFAIETE COUTINHO-BA</v>
      </c>
      <c r="B2640" s="38" t="n">
        <v>-13.65</v>
      </c>
      <c r="C2640" s="38" t="n">
        <v>-40.21</v>
      </c>
      <c r="D2640" s="38" t="s">
        <v>2619</v>
      </c>
      <c r="E2640" s="38" t="s">
        <v>85</v>
      </c>
    </row>
    <row r="2641" customFormat="false" ht="15" hidden="false" customHeight="false" outlineLevel="0" collapsed="false">
      <c r="A2641" s="38" t="str">
        <f aca="false">CONCATENATE(D2641,"-",E2641)</f>
        <v>LAGAMAR-MG</v>
      </c>
      <c r="B2641" s="38" t="n">
        <v>-18.17</v>
      </c>
      <c r="C2641" s="38" t="n">
        <v>-46.8</v>
      </c>
      <c r="D2641" s="38" t="s">
        <v>2620</v>
      </c>
      <c r="E2641" s="38" t="s">
        <v>77</v>
      </c>
    </row>
    <row r="2642" customFormat="false" ht="15" hidden="false" customHeight="false" outlineLevel="0" collapsed="false">
      <c r="A2642" s="38" t="str">
        <f aca="false">CONCATENATE(D2642,"-",E2642)</f>
        <v>LAGARTO-SE</v>
      </c>
      <c r="B2642" s="38" t="n">
        <v>-10.91</v>
      </c>
      <c r="C2642" s="38" t="n">
        <v>-37.65</v>
      </c>
      <c r="D2642" s="38" t="s">
        <v>2621</v>
      </c>
      <c r="E2642" s="38" t="s">
        <v>294</v>
      </c>
    </row>
    <row r="2643" customFormat="false" ht="15" hidden="false" customHeight="false" outlineLevel="0" collapsed="false">
      <c r="A2643" s="38" t="str">
        <f aca="false">CONCATENATE(D2643,"-",E2643)</f>
        <v>LAGES-SC</v>
      </c>
      <c r="B2643" s="39" t="n">
        <v>-27.81</v>
      </c>
      <c r="C2643" s="39" t="n">
        <v>-50.32</v>
      </c>
      <c r="D2643" s="39" t="s">
        <v>2622</v>
      </c>
      <c r="E2643" s="39" t="s">
        <v>90</v>
      </c>
    </row>
    <row r="2644" customFormat="false" ht="15" hidden="false" customHeight="false" outlineLevel="0" collapsed="false">
      <c r="A2644" s="38" t="str">
        <f aca="false">CONCATENATE(D2644,"-",E2644)</f>
        <v>LAGO DA PEDRA-MA</v>
      </c>
      <c r="B2644" s="38" t="n">
        <v>-4.28</v>
      </c>
      <c r="C2644" s="38" t="n">
        <v>-45.24</v>
      </c>
      <c r="D2644" s="38" t="s">
        <v>2623</v>
      </c>
      <c r="E2644" s="38" t="s">
        <v>100</v>
      </c>
    </row>
    <row r="2645" customFormat="false" ht="15" hidden="false" customHeight="false" outlineLevel="0" collapsed="false">
      <c r="A2645" s="38" t="str">
        <f aca="false">CONCATENATE(D2645,"-",E2645)</f>
        <v>LAGO DO JUNCO-MA</v>
      </c>
      <c r="B2645" s="39" t="n">
        <v>-4.44</v>
      </c>
      <c r="C2645" s="39" t="n">
        <v>-44.93</v>
      </c>
      <c r="D2645" s="39" t="s">
        <v>2624</v>
      </c>
      <c r="E2645" s="39" t="s">
        <v>100</v>
      </c>
    </row>
    <row r="2646" customFormat="false" ht="15" hidden="false" customHeight="false" outlineLevel="0" collapsed="false">
      <c r="A2646" s="38" t="str">
        <f aca="false">CONCATENATE(D2646,"-",E2646)</f>
        <v>LAGO DOS RODRIGUES-MA</v>
      </c>
      <c r="B2646" s="38" t="n">
        <v>-4.49</v>
      </c>
      <c r="C2646" s="38" t="n">
        <v>-44.89</v>
      </c>
      <c r="D2646" s="38" t="s">
        <v>2625</v>
      </c>
      <c r="E2646" s="38" t="s">
        <v>100</v>
      </c>
    </row>
    <row r="2647" customFormat="false" ht="15" hidden="false" customHeight="false" outlineLevel="0" collapsed="false">
      <c r="A2647" s="38" t="str">
        <f aca="false">CONCATENATE(D2647,"-",E2647)</f>
        <v>LAGO VERDE-MA</v>
      </c>
      <c r="B2647" s="39" t="n">
        <v>-3.95</v>
      </c>
      <c r="C2647" s="39" t="n">
        <v>-44.82</v>
      </c>
      <c r="D2647" s="39" t="s">
        <v>2626</v>
      </c>
      <c r="E2647" s="39" t="s">
        <v>100</v>
      </c>
    </row>
    <row r="2648" customFormat="false" ht="15" hidden="false" customHeight="false" outlineLevel="0" collapsed="false">
      <c r="A2648" s="38" t="str">
        <f aca="false">CONCATENATE(D2648,"-",E2648)</f>
        <v>LAGOA ALEGRE-PI</v>
      </c>
      <c r="B2648" s="38" t="n">
        <v>-4.51</v>
      </c>
      <c r="C2648" s="38" t="n">
        <v>-42.62</v>
      </c>
      <c r="D2648" s="38" t="s">
        <v>2627</v>
      </c>
      <c r="E2648" s="38" t="s">
        <v>108</v>
      </c>
    </row>
    <row r="2649" customFormat="false" ht="15" hidden="false" customHeight="false" outlineLevel="0" collapsed="false">
      <c r="A2649" s="38" t="str">
        <f aca="false">CONCATENATE(D2649,"-",E2649)</f>
        <v>LAGOA DA CANOA-AL</v>
      </c>
      <c r="B2649" s="39" t="n">
        <v>-9.83</v>
      </c>
      <c r="C2649" s="39" t="n">
        <v>-36.73</v>
      </c>
      <c r="D2649" s="39" t="s">
        <v>2628</v>
      </c>
      <c r="E2649" s="39" t="s">
        <v>137</v>
      </c>
    </row>
    <row r="2650" customFormat="false" ht="15" hidden="false" customHeight="false" outlineLevel="0" collapsed="false">
      <c r="A2650" s="38" t="str">
        <f aca="false">CONCATENATE(D2650,"-",E2650)</f>
        <v>LAGOA DA CONFUSAO-TO</v>
      </c>
      <c r="B2650" s="38" t="n">
        <v>-10.79</v>
      </c>
      <c r="C2650" s="38" t="n">
        <v>-49.62</v>
      </c>
      <c r="D2650" s="38" t="s">
        <v>2629</v>
      </c>
      <c r="E2650" s="38" t="s">
        <v>97</v>
      </c>
    </row>
    <row r="2651" customFormat="false" ht="15" hidden="false" customHeight="false" outlineLevel="0" collapsed="false">
      <c r="A2651" s="38" t="str">
        <f aca="false">CONCATENATE(D2651,"-",E2651)</f>
        <v>LAGOA DA PRATA-MG</v>
      </c>
      <c r="B2651" s="39" t="n">
        <v>-20.02</v>
      </c>
      <c r="C2651" s="39" t="n">
        <v>-45.54</v>
      </c>
      <c r="D2651" s="39" t="s">
        <v>2630</v>
      </c>
      <c r="E2651" s="39" t="s">
        <v>77</v>
      </c>
    </row>
    <row r="2652" customFormat="false" ht="15" hidden="false" customHeight="false" outlineLevel="0" collapsed="false">
      <c r="A2652" s="38" t="str">
        <f aca="false">CONCATENATE(D2652,"-",E2652)</f>
        <v>LAGOA D'ANTA-RN</v>
      </c>
      <c r="B2652" s="39" t="n">
        <v>-6.39</v>
      </c>
      <c r="C2652" s="39" t="n">
        <v>-35.59</v>
      </c>
      <c r="D2652" s="39" t="s">
        <v>2631</v>
      </c>
      <c r="E2652" s="39" t="s">
        <v>106</v>
      </c>
    </row>
    <row r="2653" customFormat="false" ht="15" hidden="false" customHeight="false" outlineLevel="0" collapsed="false">
      <c r="A2653" s="38" t="str">
        <f aca="false">CONCATENATE(D2653,"-",E2653)</f>
        <v>LAGOA DE DENTRO-PB</v>
      </c>
      <c r="B2653" s="38" t="n">
        <v>-6.67</v>
      </c>
      <c r="C2653" s="38" t="n">
        <v>-35.37</v>
      </c>
      <c r="D2653" s="38" t="s">
        <v>2632</v>
      </c>
      <c r="E2653" s="38" t="s">
        <v>138</v>
      </c>
    </row>
    <row r="2654" customFormat="false" ht="15" hidden="false" customHeight="false" outlineLevel="0" collapsed="false">
      <c r="A2654" s="38" t="str">
        <f aca="false">CONCATENATE(D2654,"-",E2654)</f>
        <v>LAGOA DE PEDRAS-RN</v>
      </c>
      <c r="B2654" s="38" t="n">
        <v>-6.14</v>
      </c>
      <c r="C2654" s="38" t="n">
        <v>-35.43</v>
      </c>
      <c r="D2654" s="38" t="s">
        <v>2633</v>
      </c>
      <c r="E2654" s="38" t="s">
        <v>106</v>
      </c>
    </row>
    <row r="2655" customFormat="false" ht="15" hidden="false" customHeight="false" outlineLevel="0" collapsed="false">
      <c r="A2655" s="38" t="str">
        <f aca="false">CONCATENATE(D2655,"-",E2655)</f>
        <v>LAGOA DE SAO FRANCISCO-PI</v>
      </c>
      <c r="B2655" s="39" t="n">
        <v>-4.39</v>
      </c>
      <c r="C2655" s="39" t="n">
        <v>-41.6</v>
      </c>
      <c r="D2655" s="39" t="s">
        <v>2634</v>
      </c>
      <c r="E2655" s="39" t="s">
        <v>108</v>
      </c>
    </row>
    <row r="2656" customFormat="false" ht="15" hidden="false" customHeight="false" outlineLevel="0" collapsed="false">
      <c r="A2656" s="38" t="str">
        <f aca="false">CONCATENATE(D2656,"-",E2656)</f>
        <v>LAGOA DE VELHOS-RN</v>
      </c>
      <c r="B2656" s="39" t="n">
        <v>-6</v>
      </c>
      <c r="C2656" s="39" t="n">
        <v>-35.87</v>
      </c>
      <c r="D2656" s="39" t="s">
        <v>2635</v>
      </c>
      <c r="E2656" s="39" t="s">
        <v>106</v>
      </c>
    </row>
    <row r="2657" customFormat="false" ht="15" hidden="false" customHeight="false" outlineLevel="0" collapsed="false">
      <c r="A2657" s="38" t="str">
        <f aca="false">CONCATENATE(D2657,"-",E2657)</f>
        <v>LAGOA DO BARRO DO PIAUI-PI</v>
      </c>
      <c r="B2657" s="38" t="n">
        <v>-8.47</v>
      </c>
      <c r="C2657" s="38" t="n">
        <v>-41.52</v>
      </c>
      <c r="D2657" s="38" t="s">
        <v>2636</v>
      </c>
      <c r="E2657" s="38" t="s">
        <v>108</v>
      </c>
    </row>
    <row r="2658" customFormat="false" ht="15" hidden="false" customHeight="false" outlineLevel="0" collapsed="false">
      <c r="A2658" s="38" t="str">
        <f aca="false">CONCATENATE(D2658,"-",E2658)</f>
        <v>LAGOA DO CARRO-PE</v>
      </c>
      <c r="B2658" s="39" t="n">
        <v>-7.84</v>
      </c>
      <c r="C2658" s="39" t="n">
        <v>-35.32</v>
      </c>
      <c r="D2658" s="39" t="s">
        <v>2637</v>
      </c>
      <c r="E2658" s="39" t="s">
        <v>95</v>
      </c>
    </row>
    <row r="2659" customFormat="false" ht="15" hidden="false" customHeight="false" outlineLevel="0" collapsed="false">
      <c r="A2659" s="38" t="str">
        <f aca="false">CONCATENATE(D2659,"-",E2659)</f>
        <v>LAGOA DO ITAENGA-PE</v>
      </c>
      <c r="B2659" s="38" t="n">
        <v>-7.93</v>
      </c>
      <c r="C2659" s="38" t="n">
        <v>-35.29</v>
      </c>
      <c r="D2659" s="38" t="s">
        <v>2638</v>
      </c>
      <c r="E2659" s="38" t="s">
        <v>95</v>
      </c>
    </row>
    <row r="2660" customFormat="false" ht="15" hidden="false" customHeight="false" outlineLevel="0" collapsed="false">
      <c r="A2660" s="38" t="str">
        <f aca="false">CONCATENATE(D2660,"-",E2660)</f>
        <v>LAGOA DO MATO-MA</v>
      </c>
      <c r="B2660" s="38" t="n">
        <v>-6.04</v>
      </c>
      <c r="C2660" s="38" t="n">
        <v>-43.52</v>
      </c>
      <c r="D2660" s="38" t="s">
        <v>2639</v>
      </c>
      <c r="E2660" s="38" t="s">
        <v>100</v>
      </c>
    </row>
    <row r="2661" customFormat="false" ht="15" hidden="false" customHeight="false" outlineLevel="0" collapsed="false">
      <c r="A2661" s="38" t="str">
        <f aca="false">CONCATENATE(D2661,"-",E2661)</f>
        <v>LAGOA DO OURO-PE</v>
      </c>
      <c r="B2661" s="39" t="n">
        <v>-9.12</v>
      </c>
      <c r="C2661" s="39" t="n">
        <v>-36.45</v>
      </c>
      <c r="D2661" s="39" t="s">
        <v>2640</v>
      </c>
      <c r="E2661" s="39" t="s">
        <v>95</v>
      </c>
    </row>
    <row r="2662" customFormat="false" ht="15" hidden="false" customHeight="false" outlineLevel="0" collapsed="false">
      <c r="A2662" s="38" t="str">
        <f aca="false">CONCATENATE(D2662,"-",E2662)</f>
        <v>LAGOA DO PIAUI-PI</v>
      </c>
      <c r="B2662" s="39" t="n">
        <v>-5.41</v>
      </c>
      <c r="C2662" s="39" t="n">
        <v>-42.64</v>
      </c>
      <c r="D2662" s="39" t="s">
        <v>2641</v>
      </c>
      <c r="E2662" s="39" t="s">
        <v>108</v>
      </c>
    </row>
    <row r="2663" customFormat="false" ht="15" hidden="false" customHeight="false" outlineLevel="0" collapsed="false">
      <c r="A2663" s="38" t="str">
        <f aca="false">CONCATENATE(D2663,"-",E2663)</f>
        <v>LAGOA DO SITIO-PI</v>
      </c>
      <c r="B2663" s="38" t="n">
        <v>-6.51</v>
      </c>
      <c r="C2663" s="38" t="n">
        <v>-41.58</v>
      </c>
      <c r="D2663" s="38" t="s">
        <v>2642</v>
      </c>
      <c r="E2663" s="38" t="s">
        <v>108</v>
      </c>
    </row>
    <row r="2664" customFormat="false" ht="15" hidden="false" customHeight="false" outlineLevel="0" collapsed="false">
      <c r="A2664" s="38" t="str">
        <f aca="false">CONCATENATE(D2664,"-",E2664)</f>
        <v>LAGOA DO TOCANTINS-TO</v>
      </c>
      <c r="B2664" s="39" t="n">
        <v>-10.37</v>
      </c>
      <c r="C2664" s="39" t="n">
        <v>-47.55</v>
      </c>
      <c r="D2664" s="39" t="s">
        <v>2643</v>
      </c>
      <c r="E2664" s="39" t="s">
        <v>97</v>
      </c>
    </row>
    <row r="2665" customFormat="false" ht="15" hidden="false" customHeight="false" outlineLevel="0" collapsed="false">
      <c r="A2665" s="38" t="str">
        <f aca="false">CONCATENATE(D2665,"-",E2665)</f>
        <v>LAGOA DOS GATOS-PE</v>
      </c>
      <c r="B2665" s="38" t="n">
        <v>-8.65</v>
      </c>
      <c r="C2665" s="38" t="n">
        <v>-35.9</v>
      </c>
      <c r="D2665" s="38" t="s">
        <v>2644</v>
      </c>
      <c r="E2665" s="38" t="s">
        <v>95</v>
      </c>
    </row>
    <row r="2666" customFormat="false" ht="15" hidden="false" customHeight="false" outlineLevel="0" collapsed="false">
      <c r="A2666" s="38" t="str">
        <f aca="false">CONCATENATE(D2666,"-",E2666)</f>
        <v>LAGOA DOS PATOS-MG</v>
      </c>
      <c r="B2666" s="38" t="n">
        <v>-16.98</v>
      </c>
      <c r="C2666" s="38" t="n">
        <v>-44.58</v>
      </c>
      <c r="D2666" s="38" t="s">
        <v>2645</v>
      </c>
      <c r="E2666" s="38" t="s">
        <v>77</v>
      </c>
    </row>
    <row r="2667" customFormat="false" ht="15" hidden="false" customHeight="false" outlineLevel="0" collapsed="false">
      <c r="A2667" s="38" t="str">
        <f aca="false">CONCATENATE(D2667,"-",E2667)</f>
        <v>LAGOA DOS PATOS-RS</v>
      </c>
      <c r="B2667" s="38" t="n">
        <v>-31.2</v>
      </c>
      <c r="C2667" s="38" t="n">
        <v>-51.39</v>
      </c>
      <c r="D2667" s="38" t="s">
        <v>2645</v>
      </c>
      <c r="E2667" s="38" t="s">
        <v>151</v>
      </c>
    </row>
    <row r="2668" customFormat="false" ht="15" hidden="false" customHeight="false" outlineLevel="0" collapsed="false">
      <c r="A2668" s="38" t="str">
        <f aca="false">CONCATENATE(D2668,"-",E2668)</f>
        <v>LAGOA DOS TRES CANTOS-RS</v>
      </c>
      <c r="B2668" s="39" t="n">
        <v>-28.57</v>
      </c>
      <c r="C2668" s="39" t="n">
        <v>-52.85</v>
      </c>
      <c r="D2668" s="39" t="s">
        <v>2646</v>
      </c>
      <c r="E2668" s="39" t="s">
        <v>151</v>
      </c>
    </row>
    <row r="2669" customFormat="false" ht="15" hidden="false" customHeight="false" outlineLevel="0" collapsed="false">
      <c r="A2669" s="38" t="str">
        <f aca="false">CONCATENATE(D2669,"-",E2669)</f>
        <v>LAGOA DOURADA-MG</v>
      </c>
      <c r="B2669" s="39" t="n">
        <v>-20.91</v>
      </c>
      <c r="C2669" s="39" t="n">
        <v>-44.07</v>
      </c>
      <c r="D2669" s="39" t="s">
        <v>2647</v>
      </c>
      <c r="E2669" s="39" t="s">
        <v>77</v>
      </c>
    </row>
    <row r="2670" customFormat="false" ht="15" hidden="false" customHeight="false" outlineLevel="0" collapsed="false">
      <c r="A2670" s="38" t="str">
        <f aca="false">CONCATENATE(D2670,"-",E2670)</f>
        <v>LAGOA FORMOSA-MG</v>
      </c>
      <c r="B2670" s="38" t="n">
        <v>-18.77</v>
      </c>
      <c r="C2670" s="38" t="n">
        <v>-46.4</v>
      </c>
      <c r="D2670" s="38" t="s">
        <v>2648</v>
      </c>
      <c r="E2670" s="38" t="s">
        <v>77</v>
      </c>
    </row>
    <row r="2671" customFormat="false" ht="15" hidden="false" customHeight="false" outlineLevel="0" collapsed="false">
      <c r="A2671" s="38" t="str">
        <f aca="false">CONCATENATE(D2671,"-",E2671)</f>
        <v>LAGOA GRANDE DO MARANHAO-MA</v>
      </c>
      <c r="B2671" s="39" t="n">
        <v>-4.81</v>
      </c>
      <c r="C2671" s="39" t="n">
        <v>-45.33</v>
      </c>
      <c r="D2671" s="39" t="s">
        <v>2649</v>
      </c>
      <c r="E2671" s="39" t="s">
        <v>100</v>
      </c>
    </row>
    <row r="2672" customFormat="false" ht="15" hidden="false" customHeight="false" outlineLevel="0" collapsed="false">
      <c r="A2672" s="38" t="str">
        <f aca="false">CONCATENATE(D2672,"-",E2672)</f>
        <v>LAGOA GRANDE-MG</v>
      </c>
      <c r="B2672" s="39" t="n">
        <v>-17.83</v>
      </c>
      <c r="C2672" s="39" t="n">
        <v>-46.51</v>
      </c>
      <c r="D2672" s="39" t="s">
        <v>2650</v>
      </c>
      <c r="E2672" s="39" t="s">
        <v>77</v>
      </c>
    </row>
    <row r="2673" customFormat="false" ht="15" hidden="false" customHeight="false" outlineLevel="0" collapsed="false">
      <c r="A2673" s="38" t="str">
        <f aca="false">CONCATENATE(D2673,"-",E2673)</f>
        <v>LAGOA GRANDE-PE</v>
      </c>
      <c r="B2673" s="39" t="n">
        <v>-8.99</v>
      </c>
      <c r="C2673" s="39" t="n">
        <v>-40.27</v>
      </c>
      <c r="D2673" s="39" t="s">
        <v>2650</v>
      </c>
      <c r="E2673" s="39" t="s">
        <v>95</v>
      </c>
    </row>
    <row r="2674" customFormat="false" ht="15" hidden="false" customHeight="false" outlineLevel="0" collapsed="false">
      <c r="A2674" s="38" t="str">
        <f aca="false">CONCATENATE(D2674,"-",E2674)</f>
        <v>LAGOA MIRIM-RS</v>
      </c>
      <c r="B2674" s="38" t="n">
        <v>-31.2</v>
      </c>
      <c r="C2674" s="38" t="n">
        <v>-51.39</v>
      </c>
      <c r="D2674" s="38" t="s">
        <v>2651</v>
      </c>
      <c r="E2674" s="38" t="s">
        <v>151</v>
      </c>
    </row>
    <row r="2675" customFormat="false" ht="15" hidden="false" customHeight="false" outlineLevel="0" collapsed="false">
      <c r="A2675" s="38" t="str">
        <f aca="false">CONCATENATE(D2675,"-",E2675)</f>
        <v>LAGOA NOVA-RN</v>
      </c>
      <c r="B2675" s="38" t="n">
        <v>-6.09</v>
      </c>
      <c r="C2675" s="38" t="n">
        <v>-36.46</v>
      </c>
      <c r="D2675" s="38" t="s">
        <v>2652</v>
      </c>
      <c r="E2675" s="38" t="s">
        <v>106</v>
      </c>
    </row>
    <row r="2676" customFormat="false" ht="15" hidden="false" customHeight="false" outlineLevel="0" collapsed="false">
      <c r="A2676" s="38" t="str">
        <f aca="false">CONCATENATE(D2676,"-",E2676)</f>
        <v>LAGOA REAL-BA</v>
      </c>
      <c r="B2676" s="39" t="n">
        <v>-14.03</v>
      </c>
      <c r="C2676" s="39" t="n">
        <v>-42.14</v>
      </c>
      <c r="D2676" s="39" t="s">
        <v>2653</v>
      </c>
      <c r="E2676" s="39" t="s">
        <v>85</v>
      </c>
    </row>
    <row r="2677" customFormat="false" ht="15" hidden="false" customHeight="false" outlineLevel="0" collapsed="false">
      <c r="A2677" s="38" t="str">
        <f aca="false">CONCATENATE(D2677,"-",E2677)</f>
        <v>LAGOA SALGADA-RN</v>
      </c>
      <c r="B2677" s="39" t="n">
        <v>-6.13</v>
      </c>
      <c r="C2677" s="39" t="n">
        <v>-35.49</v>
      </c>
      <c r="D2677" s="39" t="s">
        <v>2654</v>
      </c>
      <c r="E2677" s="39" t="s">
        <v>106</v>
      </c>
    </row>
    <row r="2678" customFormat="false" ht="15" hidden="false" customHeight="false" outlineLevel="0" collapsed="false">
      <c r="A2678" s="38" t="str">
        <f aca="false">CONCATENATE(D2678,"-",E2678)</f>
        <v>LAGOA SANTA-MG</v>
      </c>
      <c r="B2678" s="38" t="n">
        <v>-19.62</v>
      </c>
      <c r="C2678" s="38" t="n">
        <v>-43.89</v>
      </c>
      <c r="D2678" s="38" t="s">
        <v>2655</v>
      </c>
      <c r="E2678" s="38" t="s">
        <v>77</v>
      </c>
    </row>
    <row r="2679" customFormat="false" ht="15" hidden="false" customHeight="false" outlineLevel="0" collapsed="false">
      <c r="A2679" s="38" t="str">
        <f aca="false">CONCATENATE(D2679,"-",E2679)</f>
        <v>LAGOA SECA-PB</v>
      </c>
      <c r="B2679" s="39" t="n">
        <v>-7.17</v>
      </c>
      <c r="C2679" s="39" t="n">
        <v>-35.85</v>
      </c>
      <c r="D2679" s="39" t="s">
        <v>2656</v>
      </c>
      <c r="E2679" s="39" t="s">
        <v>138</v>
      </c>
    </row>
    <row r="2680" customFormat="false" ht="15" hidden="false" customHeight="false" outlineLevel="0" collapsed="false">
      <c r="A2680" s="38" t="str">
        <f aca="false">CONCATENATE(D2680,"-",E2680)</f>
        <v>LAGOA VERMELHA-RS</v>
      </c>
      <c r="B2680" s="39" t="n">
        <v>-28.2</v>
      </c>
      <c r="C2680" s="39" t="n">
        <v>-51.52</v>
      </c>
      <c r="D2680" s="39" t="s">
        <v>2657</v>
      </c>
      <c r="E2680" s="39" t="s">
        <v>151</v>
      </c>
    </row>
    <row r="2681" customFormat="false" ht="15" hidden="false" customHeight="false" outlineLevel="0" collapsed="false">
      <c r="A2681" s="38" t="str">
        <f aca="false">CONCATENATE(D2681,"-",E2681)</f>
        <v>LAGOAO-RS</v>
      </c>
      <c r="B2681" s="38" t="n">
        <v>-29.23</v>
      </c>
      <c r="C2681" s="38" t="n">
        <v>-52.79</v>
      </c>
      <c r="D2681" s="38" t="s">
        <v>2658</v>
      </c>
      <c r="E2681" s="38" t="s">
        <v>151</v>
      </c>
    </row>
    <row r="2682" customFormat="false" ht="15" hidden="false" customHeight="false" outlineLevel="0" collapsed="false">
      <c r="A2682" s="38" t="str">
        <f aca="false">CONCATENATE(D2682,"-",E2682)</f>
        <v>LAGOA-PB</v>
      </c>
      <c r="B2682" s="39" t="n">
        <v>-6.57</v>
      </c>
      <c r="C2682" s="39" t="n">
        <v>-37.91</v>
      </c>
      <c r="D2682" s="39" t="s">
        <v>2659</v>
      </c>
      <c r="E2682" s="39" t="s">
        <v>138</v>
      </c>
    </row>
    <row r="2683" customFormat="false" ht="15" hidden="false" customHeight="false" outlineLevel="0" collapsed="false">
      <c r="A2683" s="38" t="str">
        <f aca="false">CONCATENATE(D2683,"-",E2683)</f>
        <v>LAGOINHA DO PIAUI-PI</v>
      </c>
      <c r="B2683" s="39" t="n">
        <v>-5.83</v>
      </c>
      <c r="C2683" s="39" t="n">
        <v>-42.62</v>
      </c>
      <c r="D2683" s="39" t="s">
        <v>2660</v>
      </c>
      <c r="E2683" s="39" t="s">
        <v>108</v>
      </c>
    </row>
    <row r="2684" customFormat="false" ht="15" hidden="false" customHeight="false" outlineLevel="0" collapsed="false">
      <c r="A2684" s="38" t="str">
        <f aca="false">CONCATENATE(D2684,"-",E2684)</f>
        <v>LAGOINHA-SP</v>
      </c>
      <c r="B2684" s="38" t="n">
        <v>-23.09</v>
      </c>
      <c r="C2684" s="38" t="n">
        <v>-45.19</v>
      </c>
      <c r="D2684" s="38" t="s">
        <v>2661</v>
      </c>
      <c r="E2684" s="38" t="s">
        <v>118</v>
      </c>
    </row>
    <row r="2685" customFormat="false" ht="15" hidden="false" customHeight="false" outlineLevel="0" collapsed="false">
      <c r="A2685" s="38" t="str">
        <f aca="false">CONCATENATE(D2685,"-",E2685)</f>
        <v>LAGUNA CARAPA-MS</v>
      </c>
      <c r="B2685" s="39" t="n">
        <v>-22.54</v>
      </c>
      <c r="C2685" s="39" t="n">
        <v>-55.15</v>
      </c>
      <c r="D2685" s="39" t="s">
        <v>2662</v>
      </c>
      <c r="E2685" s="39" t="s">
        <v>140</v>
      </c>
    </row>
    <row r="2686" customFormat="false" ht="15" hidden="false" customHeight="false" outlineLevel="0" collapsed="false">
      <c r="A2686" s="38" t="str">
        <f aca="false">CONCATENATE(D2686,"-",E2686)</f>
        <v>LAGUNA-SC</v>
      </c>
      <c r="B2686" s="38" t="n">
        <v>-28.48</v>
      </c>
      <c r="C2686" s="38" t="n">
        <v>-48.78</v>
      </c>
      <c r="D2686" s="38" t="s">
        <v>2663</v>
      </c>
      <c r="E2686" s="38" t="s">
        <v>90</v>
      </c>
    </row>
    <row r="2687" customFormat="false" ht="15" hidden="false" customHeight="false" outlineLevel="0" collapsed="false">
      <c r="A2687" s="38" t="str">
        <f aca="false">CONCATENATE(D2687,"-",E2687)</f>
        <v>LAJE DO MURIAE-RJ</v>
      </c>
      <c r="B2687" s="39" t="n">
        <v>-21.2</v>
      </c>
      <c r="C2687" s="39" t="n">
        <v>-42.12</v>
      </c>
      <c r="D2687" s="39" t="s">
        <v>2664</v>
      </c>
      <c r="E2687" s="39" t="s">
        <v>330</v>
      </c>
    </row>
    <row r="2688" customFormat="false" ht="15" hidden="false" customHeight="false" outlineLevel="0" collapsed="false">
      <c r="A2688" s="38" t="str">
        <f aca="false">CONCATENATE(D2688,"-",E2688)</f>
        <v>LAJEADO DO BUGRE-RS</v>
      </c>
      <c r="B2688" s="38" t="n">
        <v>-27.68</v>
      </c>
      <c r="C2688" s="38" t="n">
        <v>-53.18</v>
      </c>
      <c r="D2688" s="38" t="s">
        <v>2665</v>
      </c>
      <c r="E2688" s="38" t="s">
        <v>151</v>
      </c>
    </row>
    <row r="2689" customFormat="false" ht="15" hidden="false" customHeight="false" outlineLevel="0" collapsed="false">
      <c r="A2689" s="38" t="str">
        <f aca="false">CONCATENATE(D2689,"-",E2689)</f>
        <v>LAJEADO GRANDE-SC</v>
      </c>
      <c r="B2689" s="39" t="n">
        <v>-26.85</v>
      </c>
      <c r="C2689" s="39" t="n">
        <v>-52.56</v>
      </c>
      <c r="D2689" s="39" t="s">
        <v>2666</v>
      </c>
      <c r="E2689" s="39" t="s">
        <v>90</v>
      </c>
    </row>
    <row r="2690" customFormat="false" ht="15" hidden="false" customHeight="false" outlineLevel="0" collapsed="false">
      <c r="A2690" s="38" t="str">
        <f aca="false">CONCATENATE(D2690,"-",E2690)</f>
        <v>LAJEADO NOVO-MA</v>
      </c>
      <c r="B2690" s="38" t="n">
        <v>-6.18</v>
      </c>
      <c r="C2690" s="38" t="n">
        <v>-47.03</v>
      </c>
      <c r="D2690" s="38" t="s">
        <v>2667</v>
      </c>
      <c r="E2690" s="38" t="s">
        <v>100</v>
      </c>
    </row>
    <row r="2691" customFormat="false" ht="15" hidden="false" customHeight="false" outlineLevel="0" collapsed="false">
      <c r="A2691" s="38" t="str">
        <f aca="false">CONCATENATE(D2691,"-",E2691)</f>
        <v>LAJEADO-RS</v>
      </c>
      <c r="B2691" s="39" t="n">
        <v>-29.46</v>
      </c>
      <c r="C2691" s="39" t="n">
        <v>-51.96</v>
      </c>
      <c r="D2691" s="39" t="s">
        <v>2668</v>
      </c>
      <c r="E2691" s="39" t="s">
        <v>151</v>
      </c>
    </row>
    <row r="2692" customFormat="false" ht="15" hidden="false" customHeight="false" outlineLevel="0" collapsed="false">
      <c r="A2692" s="38" t="str">
        <f aca="false">CONCATENATE(D2692,"-",E2692)</f>
        <v>LAJEADO-TO</v>
      </c>
      <c r="B2692" s="38" t="n">
        <v>-9.75</v>
      </c>
      <c r="C2692" s="38" t="n">
        <v>-48.35</v>
      </c>
      <c r="D2692" s="38" t="s">
        <v>2668</v>
      </c>
      <c r="E2692" s="38" t="s">
        <v>97</v>
      </c>
    </row>
    <row r="2693" customFormat="false" ht="15" hidden="false" customHeight="false" outlineLevel="0" collapsed="false">
      <c r="A2693" s="38" t="str">
        <f aca="false">CONCATENATE(D2693,"-",E2693)</f>
        <v>LAJE-BA</v>
      </c>
      <c r="B2693" s="38" t="n">
        <v>-13.18</v>
      </c>
      <c r="C2693" s="38" t="n">
        <v>-39.42</v>
      </c>
      <c r="D2693" s="38" t="s">
        <v>2669</v>
      </c>
      <c r="E2693" s="38" t="s">
        <v>85</v>
      </c>
    </row>
    <row r="2694" customFormat="false" ht="15" hidden="false" customHeight="false" outlineLevel="0" collapsed="false">
      <c r="A2694" s="38" t="str">
        <f aca="false">CONCATENATE(D2694,"-",E2694)</f>
        <v>LAJEDAO-BA</v>
      </c>
      <c r="B2694" s="39" t="n">
        <v>-17.61</v>
      </c>
      <c r="C2694" s="39" t="n">
        <v>-40.34</v>
      </c>
      <c r="D2694" s="39" t="s">
        <v>2670</v>
      </c>
      <c r="E2694" s="39" t="s">
        <v>85</v>
      </c>
    </row>
    <row r="2695" customFormat="false" ht="15" hidden="false" customHeight="false" outlineLevel="0" collapsed="false">
      <c r="A2695" s="38" t="str">
        <f aca="false">CONCATENATE(D2695,"-",E2695)</f>
        <v>LAJEDINHO-BA</v>
      </c>
      <c r="B2695" s="38" t="n">
        <v>-12.35</v>
      </c>
      <c r="C2695" s="38" t="n">
        <v>-40.9</v>
      </c>
      <c r="D2695" s="38" t="s">
        <v>2671</v>
      </c>
      <c r="E2695" s="38" t="s">
        <v>85</v>
      </c>
    </row>
    <row r="2696" customFormat="false" ht="15" hidden="false" customHeight="false" outlineLevel="0" collapsed="false">
      <c r="A2696" s="38" t="str">
        <f aca="false">CONCATENATE(D2696,"-",E2696)</f>
        <v>LAJEDO DO TABOCAL-BA</v>
      </c>
      <c r="B2696" s="39" t="n">
        <v>-13.47</v>
      </c>
      <c r="C2696" s="39" t="n">
        <v>-40.22</v>
      </c>
      <c r="D2696" s="39" t="s">
        <v>2672</v>
      </c>
      <c r="E2696" s="39" t="s">
        <v>85</v>
      </c>
    </row>
    <row r="2697" customFormat="false" ht="15" hidden="false" customHeight="false" outlineLevel="0" collapsed="false">
      <c r="A2697" s="38" t="str">
        <f aca="false">CONCATENATE(D2697,"-",E2697)</f>
        <v>LAJEDO-PE</v>
      </c>
      <c r="B2697" s="38" t="n">
        <v>-8.66</v>
      </c>
      <c r="C2697" s="38" t="n">
        <v>-36.32</v>
      </c>
      <c r="D2697" s="38" t="s">
        <v>2673</v>
      </c>
      <c r="E2697" s="38" t="s">
        <v>95</v>
      </c>
    </row>
    <row r="2698" customFormat="false" ht="15" hidden="false" customHeight="false" outlineLevel="0" collapsed="false">
      <c r="A2698" s="38" t="str">
        <f aca="false">CONCATENATE(D2698,"-",E2698)</f>
        <v>LAJES PINTADAS-RN</v>
      </c>
      <c r="B2698" s="39" t="n">
        <v>-6.15</v>
      </c>
      <c r="C2698" s="39" t="n">
        <v>-36.11</v>
      </c>
      <c r="D2698" s="39" t="s">
        <v>2674</v>
      </c>
      <c r="E2698" s="39" t="s">
        <v>106</v>
      </c>
    </row>
    <row r="2699" customFormat="false" ht="15" hidden="false" customHeight="false" outlineLevel="0" collapsed="false">
      <c r="A2699" s="38" t="str">
        <f aca="false">CONCATENATE(D2699,"-",E2699)</f>
        <v>LAJES-RN</v>
      </c>
      <c r="B2699" s="38" t="n">
        <v>-5.7</v>
      </c>
      <c r="C2699" s="38" t="n">
        <v>-36.24</v>
      </c>
      <c r="D2699" s="38" t="s">
        <v>2675</v>
      </c>
      <c r="E2699" s="38" t="s">
        <v>106</v>
      </c>
    </row>
    <row r="2700" customFormat="false" ht="15" hidden="false" customHeight="false" outlineLevel="0" collapsed="false">
      <c r="A2700" s="38" t="str">
        <f aca="false">CONCATENATE(D2700,"-",E2700)</f>
        <v>LAJINHA-MG</v>
      </c>
      <c r="B2700" s="39" t="n">
        <v>-20.15</v>
      </c>
      <c r="C2700" s="39" t="n">
        <v>-41.62</v>
      </c>
      <c r="D2700" s="39" t="s">
        <v>2676</v>
      </c>
      <c r="E2700" s="39" t="s">
        <v>77</v>
      </c>
    </row>
    <row r="2701" customFormat="false" ht="15" hidden="false" customHeight="false" outlineLevel="0" collapsed="false">
      <c r="A2701" s="38" t="str">
        <f aca="false">CONCATENATE(D2701,"-",E2701)</f>
        <v>LAMARAO-BA</v>
      </c>
      <c r="B2701" s="38" t="n">
        <v>-11.78</v>
      </c>
      <c r="C2701" s="38" t="n">
        <v>-38.9</v>
      </c>
      <c r="D2701" s="38" t="s">
        <v>2677</v>
      </c>
      <c r="E2701" s="38" t="s">
        <v>85</v>
      </c>
    </row>
    <row r="2702" customFormat="false" ht="15" hidden="false" customHeight="false" outlineLevel="0" collapsed="false">
      <c r="A2702" s="38" t="str">
        <f aca="false">CONCATENATE(D2702,"-",E2702)</f>
        <v>LAMBARI D'OESTE-MT</v>
      </c>
      <c r="B2702" s="38" t="n">
        <v>-15.32</v>
      </c>
      <c r="C2702" s="38" t="n">
        <v>-58</v>
      </c>
      <c r="D2702" s="38" t="s">
        <v>2678</v>
      </c>
      <c r="E2702" s="38" t="s">
        <v>111</v>
      </c>
    </row>
    <row r="2703" customFormat="false" ht="15" hidden="false" customHeight="false" outlineLevel="0" collapsed="false">
      <c r="A2703" s="38" t="str">
        <f aca="false">CONCATENATE(D2703,"-",E2703)</f>
        <v>LAMBARI-MG</v>
      </c>
      <c r="B2703" s="38" t="n">
        <v>-21.97</v>
      </c>
      <c r="C2703" s="38" t="n">
        <v>-45.35</v>
      </c>
      <c r="D2703" s="38" t="s">
        <v>2679</v>
      </c>
      <c r="E2703" s="38" t="s">
        <v>77</v>
      </c>
    </row>
    <row r="2704" customFormat="false" ht="15" hidden="false" customHeight="false" outlineLevel="0" collapsed="false">
      <c r="A2704" s="38" t="str">
        <f aca="false">CONCATENATE(D2704,"-",E2704)</f>
        <v>LAMIM-MG</v>
      </c>
      <c r="B2704" s="39" t="n">
        <v>-20.79</v>
      </c>
      <c r="C2704" s="39" t="n">
        <v>-43.47</v>
      </c>
      <c r="D2704" s="39" t="s">
        <v>2680</v>
      </c>
      <c r="E2704" s="39" t="s">
        <v>77</v>
      </c>
    </row>
    <row r="2705" customFormat="false" ht="15" hidden="false" customHeight="false" outlineLevel="0" collapsed="false">
      <c r="A2705" s="38" t="str">
        <f aca="false">CONCATENATE(D2705,"-",E2705)</f>
        <v>LANDRI SALES-PI</v>
      </c>
      <c r="B2705" s="38" t="n">
        <v>-7.26</v>
      </c>
      <c r="C2705" s="38" t="n">
        <v>-43.93</v>
      </c>
      <c r="D2705" s="38" t="s">
        <v>2681</v>
      </c>
      <c r="E2705" s="38" t="s">
        <v>108</v>
      </c>
    </row>
    <row r="2706" customFormat="false" ht="15" hidden="false" customHeight="false" outlineLevel="0" collapsed="false">
      <c r="A2706" s="38" t="str">
        <f aca="false">CONCATENATE(D2706,"-",E2706)</f>
        <v>LAPAO-BA</v>
      </c>
      <c r="B2706" s="39" t="n">
        <v>-11.38</v>
      </c>
      <c r="C2706" s="39" t="n">
        <v>-41.83</v>
      </c>
      <c r="D2706" s="39" t="s">
        <v>2682</v>
      </c>
      <c r="E2706" s="39" t="s">
        <v>85</v>
      </c>
    </row>
    <row r="2707" customFormat="false" ht="15" hidden="false" customHeight="false" outlineLevel="0" collapsed="false">
      <c r="A2707" s="38" t="str">
        <f aca="false">CONCATENATE(D2707,"-",E2707)</f>
        <v>LAPA-PR</v>
      </c>
      <c r="B2707" s="38" t="n">
        <v>-25.77</v>
      </c>
      <c r="C2707" s="38" t="n">
        <v>-49.71</v>
      </c>
      <c r="D2707" s="38" t="s">
        <v>2683</v>
      </c>
      <c r="E2707" s="38" t="s">
        <v>88</v>
      </c>
    </row>
    <row r="2708" customFormat="false" ht="15" hidden="false" customHeight="false" outlineLevel="0" collapsed="false">
      <c r="A2708" s="38" t="str">
        <f aca="false">CONCATENATE(D2708,"-",E2708)</f>
        <v>LARANJA DA TERRA-ES</v>
      </c>
      <c r="B2708" s="39" t="n">
        <v>-19.89</v>
      </c>
      <c r="C2708" s="39" t="n">
        <v>-41.05</v>
      </c>
      <c r="D2708" s="39" t="s">
        <v>2684</v>
      </c>
      <c r="E2708" s="39" t="s">
        <v>126</v>
      </c>
    </row>
    <row r="2709" customFormat="false" ht="15" hidden="false" customHeight="false" outlineLevel="0" collapsed="false">
      <c r="A2709" s="38" t="str">
        <f aca="false">CONCATENATE(D2709,"-",E2709)</f>
        <v>LARANJAL DO JARI-AP</v>
      </c>
      <c r="B2709" s="38" t="n">
        <v>-1.12</v>
      </c>
      <c r="C2709" s="38" t="n">
        <v>-52</v>
      </c>
      <c r="D2709" s="38" t="s">
        <v>2685</v>
      </c>
      <c r="E2709" s="38" t="s">
        <v>275</v>
      </c>
    </row>
    <row r="2710" customFormat="false" ht="15" hidden="false" customHeight="false" outlineLevel="0" collapsed="false">
      <c r="A2710" s="38" t="str">
        <f aca="false">CONCATENATE(D2710,"-",E2710)</f>
        <v>LARANJAL PAULISTA-SP</v>
      </c>
      <c r="B2710" s="39" t="n">
        <v>-23.05</v>
      </c>
      <c r="C2710" s="39" t="n">
        <v>-47.83</v>
      </c>
      <c r="D2710" s="39" t="s">
        <v>2686</v>
      </c>
      <c r="E2710" s="39" t="s">
        <v>118</v>
      </c>
    </row>
    <row r="2711" customFormat="false" ht="15" hidden="false" customHeight="false" outlineLevel="0" collapsed="false">
      <c r="A2711" s="38" t="str">
        <f aca="false">CONCATENATE(D2711,"-",E2711)</f>
        <v>LARANJAL-MG</v>
      </c>
      <c r="B2711" s="38" t="n">
        <v>-21.37</v>
      </c>
      <c r="C2711" s="38" t="n">
        <v>-42.47</v>
      </c>
      <c r="D2711" s="38" t="s">
        <v>2687</v>
      </c>
      <c r="E2711" s="38" t="s">
        <v>77</v>
      </c>
    </row>
    <row r="2712" customFormat="false" ht="15" hidden="false" customHeight="false" outlineLevel="0" collapsed="false">
      <c r="A2712" s="38" t="str">
        <f aca="false">CONCATENATE(D2712,"-",E2712)</f>
        <v>LARANJAL-PR</v>
      </c>
      <c r="B2712" s="39" t="n">
        <v>-24.88</v>
      </c>
      <c r="C2712" s="39" t="n">
        <v>-52.46</v>
      </c>
      <c r="D2712" s="39" t="s">
        <v>2687</v>
      </c>
      <c r="E2712" s="39" t="s">
        <v>88</v>
      </c>
    </row>
    <row r="2713" customFormat="false" ht="15" hidden="false" customHeight="false" outlineLevel="0" collapsed="false">
      <c r="A2713" s="38" t="str">
        <f aca="false">CONCATENATE(D2713,"-",E2713)</f>
        <v>LARANJEIRAS DO SUL-PR</v>
      </c>
      <c r="B2713" s="38" t="n">
        <v>-25.4</v>
      </c>
      <c r="C2713" s="38" t="n">
        <v>-52.41</v>
      </c>
      <c r="D2713" s="38" t="s">
        <v>2688</v>
      </c>
      <c r="E2713" s="38" t="s">
        <v>88</v>
      </c>
    </row>
    <row r="2714" customFormat="false" ht="15" hidden="false" customHeight="false" outlineLevel="0" collapsed="false">
      <c r="A2714" s="38" t="str">
        <f aca="false">CONCATENATE(D2714,"-",E2714)</f>
        <v>LARANJEIRAS-SE</v>
      </c>
      <c r="B2714" s="39" t="n">
        <v>-10.8</v>
      </c>
      <c r="C2714" s="39" t="n">
        <v>-37.17</v>
      </c>
      <c r="D2714" s="39" t="s">
        <v>2689</v>
      </c>
      <c r="E2714" s="39" t="s">
        <v>294</v>
      </c>
    </row>
    <row r="2715" customFormat="false" ht="15" hidden="false" customHeight="false" outlineLevel="0" collapsed="false">
      <c r="A2715" s="38" t="str">
        <f aca="false">CONCATENATE(D2715,"-",E2715)</f>
        <v>LASSANCE-MG</v>
      </c>
      <c r="B2715" s="39" t="n">
        <v>-17.88</v>
      </c>
      <c r="C2715" s="39" t="n">
        <v>-44.57</v>
      </c>
      <c r="D2715" s="39" t="s">
        <v>2690</v>
      </c>
      <c r="E2715" s="39" t="s">
        <v>77</v>
      </c>
    </row>
    <row r="2716" customFormat="false" ht="15" hidden="false" customHeight="false" outlineLevel="0" collapsed="false">
      <c r="A2716" s="38" t="str">
        <f aca="false">CONCATENATE(D2716,"-",E2716)</f>
        <v>LASTRO-PB</v>
      </c>
      <c r="B2716" s="38" t="n">
        <v>-6.51</v>
      </c>
      <c r="C2716" s="38" t="n">
        <v>-38.18</v>
      </c>
      <c r="D2716" s="38" t="s">
        <v>2691</v>
      </c>
      <c r="E2716" s="38" t="s">
        <v>138</v>
      </c>
    </row>
    <row r="2717" customFormat="false" ht="15" hidden="false" customHeight="false" outlineLevel="0" collapsed="false">
      <c r="A2717" s="38" t="str">
        <f aca="false">CONCATENATE(D2717,"-",E2717)</f>
        <v>LAURENTINO-SC</v>
      </c>
      <c r="B2717" s="38" t="n">
        <v>-27.21</v>
      </c>
      <c r="C2717" s="38" t="n">
        <v>-49.73</v>
      </c>
      <c r="D2717" s="38" t="s">
        <v>2692</v>
      </c>
      <c r="E2717" s="38" t="s">
        <v>90</v>
      </c>
    </row>
    <row r="2718" customFormat="false" ht="15" hidden="false" customHeight="false" outlineLevel="0" collapsed="false">
      <c r="A2718" s="38" t="str">
        <f aca="false">CONCATENATE(D2718,"-",E2718)</f>
        <v>LAURO DE FREITAS-BA</v>
      </c>
      <c r="B2718" s="38" t="n">
        <v>-12.89</v>
      </c>
      <c r="C2718" s="38" t="n">
        <v>-38.32</v>
      </c>
      <c r="D2718" s="38" t="s">
        <v>2693</v>
      </c>
      <c r="E2718" s="38" t="s">
        <v>85</v>
      </c>
    </row>
    <row r="2719" customFormat="false" ht="15" hidden="false" customHeight="false" outlineLevel="0" collapsed="false">
      <c r="A2719" s="38" t="str">
        <f aca="false">CONCATENATE(D2719,"-",E2719)</f>
        <v>LAURO MULLER-SC</v>
      </c>
      <c r="B2719" s="39" t="n">
        <v>-28.39</v>
      </c>
      <c r="C2719" s="39" t="n">
        <v>-49.39</v>
      </c>
      <c r="D2719" s="39" t="s">
        <v>2694</v>
      </c>
      <c r="E2719" s="39" t="s">
        <v>90</v>
      </c>
    </row>
    <row r="2720" customFormat="false" ht="15" hidden="false" customHeight="false" outlineLevel="0" collapsed="false">
      <c r="A2720" s="38" t="str">
        <f aca="false">CONCATENATE(D2720,"-",E2720)</f>
        <v>LAVANDEIRA-TO</v>
      </c>
      <c r="B2720" s="39" t="n">
        <v>-12.78</v>
      </c>
      <c r="C2720" s="39" t="n">
        <v>-46.5</v>
      </c>
      <c r="D2720" s="39" t="s">
        <v>2695</v>
      </c>
      <c r="E2720" s="39" t="s">
        <v>97</v>
      </c>
    </row>
    <row r="2721" customFormat="false" ht="15" hidden="false" customHeight="false" outlineLevel="0" collapsed="false">
      <c r="A2721" s="38" t="str">
        <f aca="false">CONCATENATE(D2721,"-",E2721)</f>
        <v>LAVINIA-SP</v>
      </c>
      <c r="B2721" s="38" t="n">
        <v>-21.16</v>
      </c>
      <c r="C2721" s="38" t="n">
        <v>-51.04</v>
      </c>
      <c r="D2721" s="38" t="s">
        <v>2696</v>
      </c>
      <c r="E2721" s="38" t="s">
        <v>118</v>
      </c>
    </row>
    <row r="2722" customFormat="false" ht="15" hidden="false" customHeight="false" outlineLevel="0" collapsed="false">
      <c r="A2722" s="38" t="str">
        <f aca="false">CONCATENATE(D2722,"-",E2722)</f>
        <v>LAVRAS DA MANGABEIRA-CE</v>
      </c>
      <c r="B2722" s="38" t="n">
        <v>-6.75</v>
      </c>
      <c r="C2722" s="38" t="n">
        <v>-38.97</v>
      </c>
      <c r="D2722" s="38" t="s">
        <v>2697</v>
      </c>
      <c r="E2722" s="38" t="s">
        <v>83</v>
      </c>
    </row>
    <row r="2723" customFormat="false" ht="15" hidden="false" customHeight="false" outlineLevel="0" collapsed="false">
      <c r="A2723" s="38" t="str">
        <f aca="false">CONCATENATE(D2723,"-",E2723)</f>
        <v>LAVRAS DO SUL-RS</v>
      </c>
      <c r="B2723" s="39" t="n">
        <v>-30.81</v>
      </c>
      <c r="C2723" s="39" t="n">
        <v>-53.89</v>
      </c>
      <c r="D2723" s="39" t="s">
        <v>2698</v>
      </c>
      <c r="E2723" s="39" t="s">
        <v>151</v>
      </c>
    </row>
    <row r="2724" customFormat="false" ht="15" hidden="false" customHeight="false" outlineLevel="0" collapsed="false">
      <c r="A2724" s="38" t="str">
        <f aca="false">CONCATENATE(D2724,"-",E2724)</f>
        <v>LAVRAS-MG</v>
      </c>
      <c r="B2724" s="38" t="n">
        <v>-21.24</v>
      </c>
      <c r="C2724" s="38" t="n">
        <v>-45</v>
      </c>
      <c r="D2724" s="38" t="s">
        <v>2699</v>
      </c>
      <c r="E2724" s="38" t="s">
        <v>77</v>
      </c>
    </row>
    <row r="2725" customFormat="false" ht="15" hidden="false" customHeight="false" outlineLevel="0" collapsed="false">
      <c r="A2725" s="38" t="str">
        <f aca="false">CONCATENATE(D2725,"-",E2725)</f>
        <v>LAVRINHAS-SP</v>
      </c>
      <c r="B2725" s="39" t="n">
        <v>-22.57</v>
      </c>
      <c r="C2725" s="39" t="n">
        <v>-44.9</v>
      </c>
      <c r="D2725" s="39" t="s">
        <v>2700</v>
      </c>
      <c r="E2725" s="39" t="s">
        <v>118</v>
      </c>
    </row>
    <row r="2726" customFormat="false" ht="15" hidden="false" customHeight="false" outlineLevel="0" collapsed="false">
      <c r="A2726" s="38" t="str">
        <f aca="false">CONCATENATE(D2726,"-",E2726)</f>
        <v>LEANDRO FERREIRA-MG</v>
      </c>
      <c r="B2726" s="39" t="n">
        <v>-19.71</v>
      </c>
      <c r="C2726" s="39" t="n">
        <v>-45.02</v>
      </c>
      <c r="D2726" s="39" t="s">
        <v>2701</v>
      </c>
      <c r="E2726" s="39" t="s">
        <v>77</v>
      </c>
    </row>
    <row r="2727" customFormat="false" ht="15" hidden="false" customHeight="false" outlineLevel="0" collapsed="false">
      <c r="A2727" s="38" t="str">
        <f aca="false">CONCATENATE(D2727,"-",E2727)</f>
        <v>LEBON REGIS-SC</v>
      </c>
      <c r="B2727" s="38" t="n">
        <v>-26.92</v>
      </c>
      <c r="C2727" s="38" t="n">
        <v>-50.69</v>
      </c>
      <c r="D2727" s="38" t="s">
        <v>2702</v>
      </c>
      <c r="E2727" s="38" t="s">
        <v>90</v>
      </c>
    </row>
    <row r="2728" customFormat="false" ht="15" hidden="false" customHeight="false" outlineLevel="0" collapsed="false">
      <c r="A2728" s="38" t="str">
        <f aca="false">CONCATENATE(D2728,"-",E2728)</f>
        <v>LEME DO PRADO-MG</v>
      </c>
      <c r="B2728" s="38" t="n">
        <v>-17.08</v>
      </c>
      <c r="C2728" s="38" t="n">
        <v>-42.69</v>
      </c>
      <c r="D2728" s="38" t="s">
        <v>2703</v>
      </c>
      <c r="E2728" s="38" t="s">
        <v>77</v>
      </c>
    </row>
    <row r="2729" customFormat="false" ht="15" hidden="false" customHeight="false" outlineLevel="0" collapsed="false">
      <c r="A2729" s="38" t="str">
        <f aca="false">CONCATENATE(D2729,"-",E2729)</f>
        <v>LEME-SP</v>
      </c>
      <c r="B2729" s="38" t="n">
        <v>-22.18</v>
      </c>
      <c r="C2729" s="38" t="n">
        <v>-47.39</v>
      </c>
      <c r="D2729" s="38" t="s">
        <v>2704</v>
      </c>
      <c r="E2729" s="38" t="s">
        <v>118</v>
      </c>
    </row>
    <row r="2730" customFormat="false" ht="15" hidden="false" customHeight="false" outlineLevel="0" collapsed="false">
      <c r="A2730" s="38" t="str">
        <f aca="false">CONCATENATE(D2730,"-",E2730)</f>
        <v>LENCOIS PAULISTA-SP</v>
      </c>
      <c r="B2730" s="39" t="n">
        <v>-22.59</v>
      </c>
      <c r="C2730" s="39" t="n">
        <v>-48.8</v>
      </c>
      <c r="D2730" s="39" t="s">
        <v>2705</v>
      </c>
      <c r="E2730" s="39" t="s">
        <v>118</v>
      </c>
    </row>
    <row r="2731" customFormat="false" ht="15" hidden="false" customHeight="false" outlineLevel="0" collapsed="false">
      <c r="A2731" s="38" t="str">
        <f aca="false">CONCATENATE(D2731,"-",E2731)</f>
        <v>LENCOIS-BA</v>
      </c>
      <c r="B2731" s="39" t="n">
        <v>-12.56</v>
      </c>
      <c r="C2731" s="39" t="n">
        <v>-41.39</v>
      </c>
      <c r="D2731" s="39" t="s">
        <v>2706</v>
      </c>
      <c r="E2731" s="39" t="s">
        <v>85</v>
      </c>
    </row>
    <row r="2732" customFormat="false" ht="15" hidden="false" customHeight="false" outlineLevel="0" collapsed="false">
      <c r="A2732" s="38" t="str">
        <f aca="false">CONCATENATE(D2732,"-",E2732)</f>
        <v>LEOBERTO LEAL-SC</v>
      </c>
      <c r="B2732" s="39" t="n">
        <v>-27.5</v>
      </c>
      <c r="C2732" s="39" t="n">
        <v>-49.28</v>
      </c>
      <c r="D2732" s="39" t="s">
        <v>2707</v>
      </c>
      <c r="E2732" s="39" t="s">
        <v>90</v>
      </c>
    </row>
    <row r="2733" customFormat="false" ht="15" hidden="false" customHeight="false" outlineLevel="0" collapsed="false">
      <c r="A2733" s="38" t="str">
        <f aca="false">CONCATENATE(D2733,"-",E2733)</f>
        <v>LEOPOLDINA-MG</v>
      </c>
      <c r="B2733" s="39" t="n">
        <v>-21.53</v>
      </c>
      <c r="C2733" s="39" t="n">
        <v>-42.64</v>
      </c>
      <c r="D2733" s="39" t="s">
        <v>2708</v>
      </c>
      <c r="E2733" s="39" t="s">
        <v>77</v>
      </c>
    </row>
    <row r="2734" customFormat="false" ht="15" hidden="false" customHeight="false" outlineLevel="0" collapsed="false">
      <c r="A2734" s="38" t="str">
        <f aca="false">CONCATENATE(D2734,"-",E2734)</f>
        <v>LEOPOLDO DE BULHOES-GO</v>
      </c>
      <c r="B2734" s="39" t="n">
        <v>-16.61</v>
      </c>
      <c r="C2734" s="39" t="n">
        <v>-48.74</v>
      </c>
      <c r="D2734" s="39" t="s">
        <v>2709</v>
      </c>
      <c r="E2734" s="39" t="s">
        <v>75</v>
      </c>
    </row>
    <row r="2735" customFormat="false" ht="15" hidden="false" customHeight="false" outlineLevel="0" collapsed="false">
      <c r="A2735" s="38" t="str">
        <f aca="false">CONCATENATE(D2735,"-",E2735)</f>
        <v>LEOPOLIS-PR</v>
      </c>
      <c r="B2735" s="39" t="n">
        <v>-23.08</v>
      </c>
      <c r="C2735" s="39" t="n">
        <v>-50.75</v>
      </c>
      <c r="D2735" s="39" t="s">
        <v>2710</v>
      </c>
      <c r="E2735" s="39" t="s">
        <v>88</v>
      </c>
    </row>
    <row r="2736" customFormat="false" ht="15" hidden="false" customHeight="false" outlineLevel="0" collapsed="false">
      <c r="A2736" s="38" t="str">
        <f aca="false">CONCATENATE(D2736,"-",E2736)</f>
        <v>LIBERATO SALZANO-RS</v>
      </c>
      <c r="B2736" s="38" t="n">
        <v>-27.6</v>
      </c>
      <c r="C2736" s="38" t="n">
        <v>-53.07</v>
      </c>
      <c r="D2736" s="38" t="s">
        <v>2711</v>
      </c>
      <c r="E2736" s="38" t="s">
        <v>151</v>
      </c>
    </row>
    <row r="2737" customFormat="false" ht="15" hidden="false" customHeight="false" outlineLevel="0" collapsed="false">
      <c r="A2737" s="38" t="str">
        <f aca="false">CONCATENATE(D2737,"-",E2737)</f>
        <v>LIBERDADE-MG</v>
      </c>
      <c r="B2737" s="38" t="n">
        <v>-22.02</v>
      </c>
      <c r="C2737" s="38" t="n">
        <v>-44.32</v>
      </c>
      <c r="D2737" s="38" t="s">
        <v>2712</v>
      </c>
      <c r="E2737" s="38" t="s">
        <v>77</v>
      </c>
    </row>
    <row r="2738" customFormat="false" ht="15" hidden="false" customHeight="false" outlineLevel="0" collapsed="false">
      <c r="A2738" s="38" t="str">
        <f aca="false">CONCATENATE(D2738,"-",E2738)</f>
        <v>LICINIO DE ALMEIDA-BA</v>
      </c>
      <c r="B2738" s="38" t="n">
        <v>-14.68</v>
      </c>
      <c r="C2738" s="38" t="n">
        <v>-42.5</v>
      </c>
      <c r="D2738" s="38" t="s">
        <v>2713</v>
      </c>
      <c r="E2738" s="38" t="s">
        <v>85</v>
      </c>
    </row>
    <row r="2739" customFormat="false" ht="15" hidden="false" customHeight="false" outlineLevel="0" collapsed="false">
      <c r="A2739" s="38" t="str">
        <f aca="false">CONCATENATE(D2739,"-",E2739)</f>
        <v>LIDIANOPOLIS-PR</v>
      </c>
      <c r="B2739" s="38" t="n">
        <v>-24.1</v>
      </c>
      <c r="C2739" s="38" t="n">
        <v>-51.65</v>
      </c>
      <c r="D2739" s="38" t="s">
        <v>2714</v>
      </c>
      <c r="E2739" s="38" t="s">
        <v>88</v>
      </c>
    </row>
    <row r="2740" customFormat="false" ht="15" hidden="false" customHeight="false" outlineLevel="0" collapsed="false">
      <c r="A2740" s="38" t="str">
        <f aca="false">CONCATENATE(D2740,"-",E2740)</f>
        <v>LIMA CAMPOS-MA</v>
      </c>
      <c r="B2740" s="39" t="n">
        <v>-4.52</v>
      </c>
      <c r="C2740" s="39" t="n">
        <v>-44.46</v>
      </c>
      <c r="D2740" s="39" t="s">
        <v>2715</v>
      </c>
      <c r="E2740" s="39" t="s">
        <v>100</v>
      </c>
    </row>
    <row r="2741" customFormat="false" ht="15" hidden="false" customHeight="false" outlineLevel="0" collapsed="false">
      <c r="A2741" s="38" t="str">
        <f aca="false">CONCATENATE(D2741,"-",E2741)</f>
        <v>LIMA DUARTE-MG</v>
      </c>
      <c r="B2741" s="39" t="n">
        <v>-21.84</v>
      </c>
      <c r="C2741" s="39" t="n">
        <v>-43.79</v>
      </c>
      <c r="D2741" s="39" t="s">
        <v>2716</v>
      </c>
      <c r="E2741" s="39" t="s">
        <v>77</v>
      </c>
    </row>
    <row r="2742" customFormat="false" ht="15" hidden="false" customHeight="false" outlineLevel="0" collapsed="false">
      <c r="A2742" s="38" t="str">
        <f aca="false">CONCATENATE(D2742,"-",E2742)</f>
        <v>LIMEIRA DO OESTE-MG</v>
      </c>
      <c r="B2742" s="38" t="n">
        <v>-19.55</v>
      </c>
      <c r="C2742" s="38" t="n">
        <v>-50.58</v>
      </c>
      <c r="D2742" s="38" t="s">
        <v>2717</v>
      </c>
      <c r="E2742" s="38" t="s">
        <v>77</v>
      </c>
    </row>
    <row r="2743" customFormat="false" ht="15" hidden="false" customHeight="false" outlineLevel="0" collapsed="false">
      <c r="A2743" s="38" t="str">
        <f aca="false">CONCATENATE(D2743,"-",E2743)</f>
        <v>LIMEIRA-SP</v>
      </c>
      <c r="B2743" s="38" t="n">
        <v>-22.56</v>
      </c>
      <c r="C2743" s="38" t="n">
        <v>-47.4</v>
      </c>
      <c r="D2743" s="38" t="s">
        <v>2718</v>
      </c>
      <c r="E2743" s="38" t="s">
        <v>118</v>
      </c>
    </row>
    <row r="2744" customFormat="false" ht="15" hidden="false" customHeight="false" outlineLevel="0" collapsed="false">
      <c r="A2744" s="38" t="str">
        <f aca="false">CONCATENATE(D2744,"-",E2744)</f>
        <v>LIMOEIRO DE ANADIA-AL</v>
      </c>
      <c r="B2744" s="38" t="n">
        <v>-9.74</v>
      </c>
      <c r="C2744" s="38" t="n">
        <v>-36.5</v>
      </c>
      <c r="D2744" s="38" t="s">
        <v>2719</v>
      </c>
      <c r="E2744" s="38" t="s">
        <v>137</v>
      </c>
    </row>
    <row r="2745" customFormat="false" ht="15" hidden="false" customHeight="false" outlineLevel="0" collapsed="false">
      <c r="A2745" s="38" t="str">
        <f aca="false">CONCATENATE(D2745,"-",E2745)</f>
        <v>LIMOEIRO DO AJURU-PA</v>
      </c>
      <c r="B2745" s="39" t="n">
        <v>-1.89</v>
      </c>
      <c r="C2745" s="39" t="n">
        <v>-49.38</v>
      </c>
      <c r="D2745" s="39" t="s">
        <v>2720</v>
      </c>
      <c r="E2745" s="39" t="s">
        <v>81</v>
      </c>
    </row>
    <row r="2746" customFormat="false" ht="15" hidden="false" customHeight="false" outlineLevel="0" collapsed="false">
      <c r="A2746" s="38" t="str">
        <f aca="false">CONCATENATE(D2746,"-",E2746)</f>
        <v>LIMOEIRO DO NORTE-CE</v>
      </c>
      <c r="B2746" s="39" t="n">
        <v>-5.14</v>
      </c>
      <c r="C2746" s="39" t="n">
        <v>-38.09</v>
      </c>
      <c r="D2746" s="39" t="s">
        <v>2721</v>
      </c>
      <c r="E2746" s="39" t="s">
        <v>83</v>
      </c>
    </row>
    <row r="2747" customFormat="false" ht="15" hidden="false" customHeight="false" outlineLevel="0" collapsed="false">
      <c r="A2747" s="38" t="str">
        <f aca="false">CONCATENATE(D2747,"-",E2747)</f>
        <v>LIMOEIRO-PE</v>
      </c>
      <c r="B2747" s="39" t="n">
        <v>-7.87</v>
      </c>
      <c r="C2747" s="39" t="n">
        <v>-35.45</v>
      </c>
      <c r="D2747" s="39" t="s">
        <v>2722</v>
      </c>
      <c r="E2747" s="39" t="s">
        <v>95</v>
      </c>
    </row>
    <row r="2748" customFormat="false" ht="15" hidden="false" customHeight="false" outlineLevel="0" collapsed="false">
      <c r="A2748" s="38" t="str">
        <f aca="false">CONCATENATE(D2748,"-",E2748)</f>
        <v>LINDOESTE-PR</v>
      </c>
      <c r="B2748" s="39" t="n">
        <v>-25.26</v>
      </c>
      <c r="C2748" s="39" t="n">
        <v>-53.57</v>
      </c>
      <c r="D2748" s="39" t="s">
        <v>2723</v>
      </c>
      <c r="E2748" s="39" t="s">
        <v>88</v>
      </c>
    </row>
    <row r="2749" customFormat="false" ht="15" hidden="false" customHeight="false" outlineLevel="0" collapsed="false">
      <c r="A2749" s="38" t="str">
        <f aca="false">CONCATENATE(D2749,"-",E2749)</f>
        <v>LINDOIA DO SUL-SC</v>
      </c>
      <c r="B2749" s="38" t="n">
        <v>-27.05</v>
      </c>
      <c r="C2749" s="38" t="n">
        <v>-52.06</v>
      </c>
      <c r="D2749" s="38" t="s">
        <v>2724</v>
      </c>
      <c r="E2749" s="38" t="s">
        <v>90</v>
      </c>
    </row>
    <row r="2750" customFormat="false" ht="15" hidden="false" customHeight="false" outlineLevel="0" collapsed="false">
      <c r="A2750" s="38" t="str">
        <f aca="false">CONCATENATE(D2750,"-",E2750)</f>
        <v>LINDOIA-SP</v>
      </c>
      <c r="B2750" s="39" t="n">
        <v>-22.52</v>
      </c>
      <c r="C2750" s="39" t="n">
        <v>-46.65</v>
      </c>
      <c r="D2750" s="39" t="s">
        <v>2725</v>
      </c>
      <c r="E2750" s="39" t="s">
        <v>118</v>
      </c>
    </row>
    <row r="2751" customFormat="false" ht="15" hidden="false" customHeight="false" outlineLevel="0" collapsed="false">
      <c r="A2751" s="38" t="str">
        <f aca="false">CONCATENATE(D2751,"-",E2751)</f>
        <v>LINDOLFO COLLOR-RS</v>
      </c>
      <c r="B2751" s="39" t="n">
        <v>-29.59</v>
      </c>
      <c r="C2751" s="39" t="n">
        <v>-51.2</v>
      </c>
      <c r="D2751" s="39" t="s">
        <v>2726</v>
      </c>
      <c r="E2751" s="39" t="s">
        <v>151</v>
      </c>
    </row>
    <row r="2752" customFormat="false" ht="15" hidden="false" customHeight="false" outlineLevel="0" collapsed="false">
      <c r="A2752" s="38" t="str">
        <f aca="false">CONCATENATE(D2752,"-",E2752)</f>
        <v>LINHA NOVA-RS</v>
      </c>
      <c r="B2752" s="38" t="n">
        <v>-29.46</v>
      </c>
      <c r="C2752" s="38" t="n">
        <v>-51.2</v>
      </c>
      <c r="D2752" s="38" t="s">
        <v>2727</v>
      </c>
      <c r="E2752" s="38" t="s">
        <v>151</v>
      </c>
    </row>
    <row r="2753" customFormat="false" ht="15" hidden="false" customHeight="false" outlineLevel="0" collapsed="false">
      <c r="A2753" s="38" t="str">
        <f aca="false">CONCATENATE(D2753,"-",E2753)</f>
        <v>LINHARES-ES</v>
      </c>
      <c r="B2753" s="38" t="n">
        <v>-19.39</v>
      </c>
      <c r="C2753" s="38" t="n">
        <v>-40.07</v>
      </c>
      <c r="D2753" s="38" t="s">
        <v>2728</v>
      </c>
      <c r="E2753" s="38" t="s">
        <v>126</v>
      </c>
    </row>
    <row r="2754" customFormat="false" ht="15" hidden="false" customHeight="false" outlineLevel="0" collapsed="false">
      <c r="A2754" s="38" t="str">
        <f aca="false">CONCATENATE(D2754,"-",E2754)</f>
        <v>LINS-SP</v>
      </c>
      <c r="B2754" s="38" t="n">
        <v>-21.67</v>
      </c>
      <c r="C2754" s="38" t="n">
        <v>-49.74</v>
      </c>
      <c r="D2754" s="38" t="s">
        <v>2729</v>
      </c>
      <c r="E2754" s="38" t="s">
        <v>118</v>
      </c>
    </row>
    <row r="2755" customFormat="false" ht="15" hidden="false" customHeight="false" outlineLevel="0" collapsed="false">
      <c r="A2755" s="38" t="str">
        <f aca="false">CONCATENATE(D2755,"-",E2755)</f>
        <v>LIVRAMENTO DO BRUMADO-BA</v>
      </c>
      <c r="B2755" s="39" t="n">
        <v>-13.64</v>
      </c>
      <c r="C2755" s="39" t="n">
        <v>-41.84</v>
      </c>
      <c r="D2755" s="39" t="s">
        <v>2730</v>
      </c>
      <c r="E2755" s="39" t="s">
        <v>85</v>
      </c>
    </row>
    <row r="2756" customFormat="false" ht="15" hidden="false" customHeight="false" outlineLevel="0" collapsed="false">
      <c r="A2756" s="38" t="str">
        <f aca="false">CONCATENATE(D2756,"-",E2756)</f>
        <v>LIVRAMENTO-PB</v>
      </c>
      <c r="B2756" s="39" t="n">
        <v>-7.37</v>
      </c>
      <c r="C2756" s="39" t="n">
        <v>-36.94</v>
      </c>
      <c r="D2756" s="39" t="s">
        <v>2731</v>
      </c>
      <c r="E2756" s="39" t="s">
        <v>138</v>
      </c>
    </row>
    <row r="2757" customFormat="false" ht="15" hidden="false" customHeight="false" outlineLevel="0" collapsed="false">
      <c r="A2757" s="38" t="str">
        <f aca="false">CONCATENATE(D2757,"-",E2757)</f>
        <v>LIZARDA-TO</v>
      </c>
      <c r="B2757" s="38" t="n">
        <v>-9.59</v>
      </c>
      <c r="C2757" s="38" t="n">
        <v>-46.67</v>
      </c>
      <c r="D2757" s="38" t="s">
        <v>2732</v>
      </c>
      <c r="E2757" s="38" t="s">
        <v>97</v>
      </c>
    </row>
    <row r="2758" customFormat="false" ht="15" hidden="false" customHeight="false" outlineLevel="0" collapsed="false">
      <c r="A2758" s="38" t="str">
        <f aca="false">CONCATENATE(D2758,"-",E2758)</f>
        <v>LOANDA-PR</v>
      </c>
      <c r="B2758" s="38" t="n">
        <v>-22.92</v>
      </c>
      <c r="C2758" s="38" t="n">
        <v>-53.13</v>
      </c>
      <c r="D2758" s="38" t="s">
        <v>2733</v>
      </c>
      <c r="E2758" s="38" t="s">
        <v>88</v>
      </c>
    </row>
    <row r="2759" customFormat="false" ht="15" hidden="false" customHeight="false" outlineLevel="0" collapsed="false">
      <c r="A2759" s="38" t="str">
        <f aca="false">CONCATENATE(D2759,"-",E2759)</f>
        <v>LOBATO-PR</v>
      </c>
      <c r="B2759" s="39" t="n">
        <v>-23</v>
      </c>
      <c r="C2759" s="39" t="n">
        <v>-51.95</v>
      </c>
      <c r="D2759" s="39" t="s">
        <v>2734</v>
      </c>
      <c r="E2759" s="39" t="s">
        <v>88</v>
      </c>
    </row>
    <row r="2760" customFormat="false" ht="15" hidden="false" customHeight="false" outlineLevel="0" collapsed="false">
      <c r="A2760" s="38" t="str">
        <f aca="false">CONCATENATE(D2760,"-",E2760)</f>
        <v>LOGRADOURO-PB</v>
      </c>
      <c r="B2760" s="38" t="n">
        <v>-6.61</v>
      </c>
      <c r="C2760" s="38" t="n">
        <v>-35.44</v>
      </c>
      <c r="D2760" s="38" t="s">
        <v>2735</v>
      </c>
      <c r="E2760" s="38" t="s">
        <v>138</v>
      </c>
    </row>
    <row r="2761" customFormat="false" ht="15" hidden="false" customHeight="false" outlineLevel="0" collapsed="false">
      <c r="A2761" s="38" t="str">
        <f aca="false">CONCATENATE(D2761,"-",E2761)</f>
        <v>LONDRINA-PR</v>
      </c>
      <c r="B2761" s="38" t="n">
        <v>-23.31</v>
      </c>
      <c r="C2761" s="38" t="n">
        <v>-51.16</v>
      </c>
      <c r="D2761" s="38" t="s">
        <v>2736</v>
      </c>
      <c r="E2761" s="38" t="s">
        <v>88</v>
      </c>
    </row>
    <row r="2762" customFormat="false" ht="15" hidden="false" customHeight="false" outlineLevel="0" collapsed="false">
      <c r="A2762" s="38" t="str">
        <f aca="false">CONCATENATE(D2762,"-",E2762)</f>
        <v>LONTRA-MG</v>
      </c>
      <c r="B2762" s="39" t="n">
        <v>-15.9</v>
      </c>
      <c r="C2762" s="39" t="n">
        <v>-44.3</v>
      </c>
      <c r="D2762" s="39" t="s">
        <v>2737</v>
      </c>
      <c r="E2762" s="39" t="s">
        <v>77</v>
      </c>
    </row>
    <row r="2763" customFormat="false" ht="15" hidden="false" customHeight="false" outlineLevel="0" collapsed="false">
      <c r="A2763" s="38" t="str">
        <f aca="false">CONCATENATE(D2763,"-",E2763)</f>
        <v>LONTRAS-SC</v>
      </c>
      <c r="B2763" s="39" t="n">
        <v>-27.16</v>
      </c>
      <c r="C2763" s="39" t="n">
        <v>-49.54</v>
      </c>
      <c r="D2763" s="39" t="s">
        <v>2738</v>
      </c>
      <c r="E2763" s="39" t="s">
        <v>90</v>
      </c>
    </row>
    <row r="2764" customFormat="false" ht="15" hidden="false" customHeight="false" outlineLevel="0" collapsed="false">
      <c r="A2764" s="38" t="str">
        <f aca="false">CONCATENATE(D2764,"-",E2764)</f>
        <v>LORENA-SP</v>
      </c>
      <c r="B2764" s="39" t="n">
        <v>-22.73</v>
      </c>
      <c r="C2764" s="39" t="n">
        <v>-45.12</v>
      </c>
      <c r="D2764" s="39" t="s">
        <v>2739</v>
      </c>
      <c r="E2764" s="39" t="s">
        <v>118</v>
      </c>
    </row>
    <row r="2765" customFormat="false" ht="15" hidden="false" customHeight="false" outlineLevel="0" collapsed="false">
      <c r="A2765" s="38" t="str">
        <f aca="false">CONCATENATE(D2765,"-",E2765)</f>
        <v>LORETO-MA</v>
      </c>
      <c r="B2765" s="38" t="n">
        <v>-7.08</v>
      </c>
      <c r="C2765" s="38" t="n">
        <v>-45.14</v>
      </c>
      <c r="D2765" s="38" t="s">
        <v>2740</v>
      </c>
      <c r="E2765" s="38" t="s">
        <v>100</v>
      </c>
    </row>
    <row r="2766" customFormat="false" ht="15" hidden="false" customHeight="false" outlineLevel="0" collapsed="false">
      <c r="A2766" s="38" t="str">
        <f aca="false">CONCATENATE(D2766,"-",E2766)</f>
        <v>LOURDES-SP</v>
      </c>
      <c r="B2766" s="38" t="n">
        <v>-20.96</v>
      </c>
      <c r="C2766" s="38" t="n">
        <v>-50.22</v>
      </c>
      <c r="D2766" s="38" t="s">
        <v>2741</v>
      </c>
      <c r="E2766" s="38" t="s">
        <v>118</v>
      </c>
    </row>
    <row r="2767" customFormat="false" ht="15" hidden="false" customHeight="false" outlineLevel="0" collapsed="false">
      <c r="A2767" s="38" t="str">
        <f aca="false">CONCATENATE(D2767,"-",E2767)</f>
        <v>LOUVEIRA-SP</v>
      </c>
      <c r="B2767" s="39" t="n">
        <v>-23.08</v>
      </c>
      <c r="C2767" s="39" t="n">
        <v>-46.95</v>
      </c>
      <c r="D2767" s="39" t="s">
        <v>2742</v>
      </c>
      <c r="E2767" s="39" t="s">
        <v>118</v>
      </c>
    </row>
    <row r="2768" customFormat="false" ht="15" hidden="false" customHeight="false" outlineLevel="0" collapsed="false">
      <c r="A2768" s="38" t="str">
        <f aca="false">CONCATENATE(D2768,"-",E2768)</f>
        <v>LUCAS DO RIO VERDE-MT</v>
      </c>
      <c r="B2768" s="39" t="n">
        <v>-13.05</v>
      </c>
      <c r="C2768" s="39" t="n">
        <v>-55.91</v>
      </c>
      <c r="D2768" s="39" t="s">
        <v>2743</v>
      </c>
      <c r="E2768" s="39" t="s">
        <v>111</v>
      </c>
    </row>
    <row r="2769" customFormat="false" ht="15" hidden="false" customHeight="false" outlineLevel="0" collapsed="false">
      <c r="A2769" s="38" t="str">
        <f aca="false">CONCATENATE(D2769,"-",E2769)</f>
        <v>LUCELIA-SP</v>
      </c>
      <c r="B2769" s="38" t="n">
        <v>-21.72</v>
      </c>
      <c r="C2769" s="38" t="n">
        <v>-51.01</v>
      </c>
      <c r="D2769" s="38" t="s">
        <v>2744</v>
      </c>
      <c r="E2769" s="38" t="s">
        <v>118</v>
      </c>
    </row>
    <row r="2770" customFormat="false" ht="15" hidden="false" customHeight="false" outlineLevel="0" collapsed="false">
      <c r="A2770" s="38" t="str">
        <f aca="false">CONCATENATE(D2770,"-",E2770)</f>
        <v>LUCENA-PB</v>
      </c>
      <c r="B2770" s="39" t="n">
        <v>-6.9</v>
      </c>
      <c r="C2770" s="39" t="n">
        <v>-34.86</v>
      </c>
      <c r="D2770" s="39" t="s">
        <v>2745</v>
      </c>
      <c r="E2770" s="39" t="s">
        <v>138</v>
      </c>
    </row>
    <row r="2771" customFormat="false" ht="15" hidden="false" customHeight="false" outlineLevel="0" collapsed="false">
      <c r="A2771" s="38" t="str">
        <f aca="false">CONCATENATE(D2771,"-",E2771)</f>
        <v>LUCIANOPOLIS-SP</v>
      </c>
      <c r="B2771" s="39" t="n">
        <v>-22.43</v>
      </c>
      <c r="C2771" s="39" t="n">
        <v>-49.52</v>
      </c>
      <c r="D2771" s="39" t="s">
        <v>2746</v>
      </c>
      <c r="E2771" s="39" t="s">
        <v>118</v>
      </c>
    </row>
    <row r="2772" customFormat="false" ht="15" hidden="false" customHeight="false" outlineLevel="0" collapsed="false">
      <c r="A2772" s="38" t="str">
        <f aca="false">CONCATENATE(D2772,"-",E2772)</f>
        <v>LUCIARA-MT</v>
      </c>
      <c r="B2772" s="38" t="n">
        <v>-11.22</v>
      </c>
      <c r="C2772" s="38" t="n">
        <v>-50.66</v>
      </c>
      <c r="D2772" s="38" t="s">
        <v>2747</v>
      </c>
      <c r="E2772" s="38" t="s">
        <v>111</v>
      </c>
    </row>
    <row r="2773" customFormat="false" ht="15" hidden="false" customHeight="false" outlineLevel="0" collapsed="false">
      <c r="A2773" s="38" t="str">
        <f aca="false">CONCATENATE(D2773,"-",E2773)</f>
        <v>LUCRECIA-RN</v>
      </c>
      <c r="B2773" s="38" t="n">
        <v>-6.12</v>
      </c>
      <c r="C2773" s="38" t="n">
        <v>-37.81</v>
      </c>
      <c r="D2773" s="38" t="s">
        <v>2748</v>
      </c>
      <c r="E2773" s="38" t="s">
        <v>106</v>
      </c>
    </row>
    <row r="2774" customFormat="false" ht="15" hidden="false" customHeight="false" outlineLevel="0" collapsed="false">
      <c r="A2774" s="38" t="str">
        <f aca="false">CONCATENATE(D2774,"-",E2774)</f>
        <v>LUIS ANTONIO-SP</v>
      </c>
      <c r="B2774" s="38" t="n">
        <v>-21.55</v>
      </c>
      <c r="C2774" s="38" t="n">
        <v>-47.7</v>
      </c>
      <c r="D2774" s="38" t="s">
        <v>2749</v>
      </c>
      <c r="E2774" s="38" t="s">
        <v>118</v>
      </c>
    </row>
    <row r="2775" customFormat="false" ht="15" hidden="false" customHeight="false" outlineLevel="0" collapsed="false">
      <c r="A2775" s="38" t="str">
        <f aca="false">CONCATENATE(D2775,"-",E2775)</f>
        <v>LUIS CORREIA-PI</v>
      </c>
      <c r="B2775" s="39" t="n">
        <v>-2.87</v>
      </c>
      <c r="C2775" s="39" t="n">
        <v>-41.66</v>
      </c>
      <c r="D2775" s="39" t="s">
        <v>2750</v>
      </c>
      <c r="E2775" s="39" t="s">
        <v>108</v>
      </c>
    </row>
    <row r="2776" customFormat="false" ht="15" hidden="false" customHeight="false" outlineLevel="0" collapsed="false">
      <c r="A2776" s="38" t="str">
        <f aca="false">CONCATENATE(D2776,"-",E2776)</f>
        <v>LUIS DOMINGUES-MA</v>
      </c>
      <c r="B2776" s="39" t="n">
        <v>-1.26</v>
      </c>
      <c r="C2776" s="39" t="n">
        <v>-45.87</v>
      </c>
      <c r="D2776" s="39" t="s">
        <v>2751</v>
      </c>
      <c r="E2776" s="39" t="s">
        <v>100</v>
      </c>
    </row>
    <row r="2777" customFormat="false" ht="15" hidden="false" customHeight="false" outlineLevel="0" collapsed="false">
      <c r="A2777" s="38" t="str">
        <f aca="false">CONCATENATE(D2777,"-",E2777)</f>
        <v>LUIS GOMES-RN</v>
      </c>
      <c r="B2777" s="39" t="n">
        <v>-6.41</v>
      </c>
      <c r="C2777" s="39" t="n">
        <v>-38.38</v>
      </c>
      <c r="D2777" s="39" t="s">
        <v>2752</v>
      </c>
      <c r="E2777" s="39" t="s">
        <v>106</v>
      </c>
    </row>
    <row r="2778" customFormat="false" ht="15" hidden="false" customHeight="false" outlineLevel="0" collapsed="false">
      <c r="A2778" s="38" t="str">
        <f aca="false">CONCATENATE(D2778,"-",E2778)</f>
        <v>LUISBURGO-MG</v>
      </c>
      <c r="B2778" s="38" t="n">
        <v>-20.44</v>
      </c>
      <c r="C2778" s="38" t="n">
        <v>-42.1</v>
      </c>
      <c r="D2778" s="38" t="s">
        <v>2753</v>
      </c>
      <c r="E2778" s="38" t="s">
        <v>77</v>
      </c>
    </row>
    <row r="2779" customFormat="false" ht="15" hidden="false" customHeight="false" outlineLevel="0" collapsed="false">
      <c r="A2779" s="38" t="str">
        <f aca="false">CONCATENATE(D2779,"-",E2779)</f>
        <v>LUISLANDIA-MG</v>
      </c>
      <c r="B2779" s="39" t="n">
        <v>-16.11</v>
      </c>
      <c r="C2779" s="39" t="n">
        <v>-44.58</v>
      </c>
      <c r="D2779" s="39" t="s">
        <v>2754</v>
      </c>
      <c r="E2779" s="39" t="s">
        <v>77</v>
      </c>
    </row>
    <row r="2780" customFormat="false" ht="15" hidden="false" customHeight="false" outlineLevel="0" collapsed="false">
      <c r="A2780" s="38" t="str">
        <f aca="false">CONCATENATE(D2780,"-",E2780)</f>
        <v>LUIZ ALVES-SC</v>
      </c>
      <c r="B2780" s="38" t="n">
        <v>-26.72</v>
      </c>
      <c r="C2780" s="38" t="n">
        <v>-48.93</v>
      </c>
      <c r="D2780" s="38" t="s">
        <v>2755</v>
      </c>
      <c r="E2780" s="38" t="s">
        <v>90</v>
      </c>
    </row>
    <row r="2781" customFormat="false" ht="15" hidden="false" customHeight="false" outlineLevel="0" collapsed="false">
      <c r="A2781" s="38" t="str">
        <f aca="false">CONCATENATE(D2781,"-",E2781)</f>
        <v>LUIZIANA-PR</v>
      </c>
      <c r="B2781" s="39" t="n">
        <v>-24.28</v>
      </c>
      <c r="C2781" s="39" t="n">
        <v>-52.27</v>
      </c>
      <c r="D2781" s="39" t="s">
        <v>2756</v>
      </c>
      <c r="E2781" s="39" t="s">
        <v>88</v>
      </c>
    </row>
    <row r="2782" customFormat="false" ht="15" hidden="false" customHeight="false" outlineLevel="0" collapsed="false">
      <c r="A2782" s="38" t="str">
        <f aca="false">CONCATENATE(D2782,"-",E2782)</f>
        <v>LUIZIANIA-SP</v>
      </c>
      <c r="B2782" s="39" t="n">
        <v>-21.67</v>
      </c>
      <c r="C2782" s="39" t="n">
        <v>-50.32</v>
      </c>
      <c r="D2782" s="39" t="s">
        <v>2757</v>
      </c>
      <c r="E2782" s="39" t="s">
        <v>118</v>
      </c>
    </row>
    <row r="2783" customFormat="false" ht="15" hidden="false" customHeight="false" outlineLevel="0" collapsed="false">
      <c r="A2783" s="38" t="str">
        <f aca="false">CONCATENATE(D2783,"-",E2783)</f>
        <v>LUMINARIAS-MG</v>
      </c>
      <c r="B2783" s="38" t="n">
        <v>-21.51</v>
      </c>
      <c r="C2783" s="38" t="n">
        <v>-44.9</v>
      </c>
      <c r="D2783" s="38" t="s">
        <v>2758</v>
      </c>
      <c r="E2783" s="38" t="s">
        <v>77</v>
      </c>
    </row>
    <row r="2784" customFormat="false" ht="15" hidden="false" customHeight="false" outlineLevel="0" collapsed="false">
      <c r="A2784" s="38" t="str">
        <f aca="false">CONCATENATE(D2784,"-",E2784)</f>
        <v>LUNARDELLI-PR</v>
      </c>
      <c r="B2784" s="38" t="n">
        <v>-24.07</v>
      </c>
      <c r="C2784" s="38" t="n">
        <v>-51.73</v>
      </c>
      <c r="D2784" s="38" t="s">
        <v>2759</v>
      </c>
      <c r="E2784" s="38" t="s">
        <v>88</v>
      </c>
    </row>
    <row r="2785" customFormat="false" ht="15" hidden="false" customHeight="false" outlineLevel="0" collapsed="false">
      <c r="A2785" s="38" t="str">
        <f aca="false">CONCATENATE(D2785,"-",E2785)</f>
        <v>LUPERCIO-SP</v>
      </c>
      <c r="B2785" s="38" t="n">
        <v>-22.41</v>
      </c>
      <c r="C2785" s="38" t="n">
        <v>-49.81</v>
      </c>
      <c r="D2785" s="38" t="s">
        <v>2760</v>
      </c>
      <c r="E2785" s="38" t="s">
        <v>118</v>
      </c>
    </row>
    <row r="2786" customFormat="false" ht="15" hidden="false" customHeight="false" outlineLevel="0" collapsed="false">
      <c r="A2786" s="38" t="str">
        <f aca="false">CONCATENATE(D2786,"-",E2786)</f>
        <v>LUPIONOPOLIS-PR</v>
      </c>
      <c r="B2786" s="39" t="n">
        <v>-22.75</v>
      </c>
      <c r="C2786" s="39" t="n">
        <v>-51.65</v>
      </c>
      <c r="D2786" s="39" t="s">
        <v>2761</v>
      </c>
      <c r="E2786" s="39" t="s">
        <v>88</v>
      </c>
    </row>
    <row r="2787" customFormat="false" ht="15" hidden="false" customHeight="false" outlineLevel="0" collapsed="false">
      <c r="A2787" s="38" t="str">
        <f aca="false">CONCATENATE(D2787,"-",E2787)</f>
        <v>LUTECIA-SP</v>
      </c>
      <c r="B2787" s="39" t="n">
        <v>-22.34</v>
      </c>
      <c r="C2787" s="39" t="n">
        <v>-50.39</v>
      </c>
      <c r="D2787" s="39" t="s">
        <v>2762</v>
      </c>
      <c r="E2787" s="39" t="s">
        <v>118</v>
      </c>
    </row>
    <row r="2788" customFormat="false" ht="15" hidden="false" customHeight="false" outlineLevel="0" collapsed="false">
      <c r="A2788" s="38" t="str">
        <f aca="false">CONCATENATE(D2788,"-",E2788)</f>
        <v>LUZERNA-SC</v>
      </c>
      <c r="B2788" s="39" t="n">
        <v>-27.13</v>
      </c>
      <c r="C2788" s="39" t="n">
        <v>-51.46</v>
      </c>
      <c r="D2788" s="39" t="s">
        <v>2763</v>
      </c>
      <c r="E2788" s="39" t="s">
        <v>90</v>
      </c>
    </row>
    <row r="2789" customFormat="false" ht="15" hidden="false" customHeight="false" outlineLevel="0" collapsed="false">
      <c r="A2789" s="38" t="str">
        <f aca="false">CONCATENATE(D2789,"-",E2789)</f>
        <v>LUZIANIA-GO</v>
      </c>
      <c r="B2789" s="38" t="n">
        <v>-16.25</v>
      </c>
      <c r="C2789" s="38" t="n">
        <v>-47.95</v>
      </c>
      <c r="D2789" s="38" t="s">
        <v>2764</v>
      </c>
      <c r="E2789" s="38" t="s">
        <v>75</v>
      </c>
    </row>
    <row r="2790" customFormat="false" ht="15" hidden="false" customHeight="false" outlineLevel="0" collapsed="false">
      <c r="A2790" s="38" t="str">
        <f aca="false">CONCATENATE(D2790,"-",E2790)</f>
        <v>LUZILANDIA-PI</v>
      </c>
      <c r="B2790" s="38" t="n">
        <v>-3.45</v>
      </c>
      <c r="C2790" s="38" t="n">
        <v>-42.37</v>
      </c>
      <c r="D2790" s="38" t="s">
        <v>2765</v>
      </c>
      <c r="E2790" s="38" t="s">
        <v>108</v>
      </c>
    </row>
    <row r="2791" customFormat="false" ht="15" hidden="false" customHeight="false" outlineLevel="0" collapsed="false">
      <c r="A2791" s="38" t="str">
        <f aca="false">CONCATENATE(D2791,"-",E2791)</f>
        <v>LUZINOPOLIS-TO</v>
      </c>
      <c r="B2791" s="39" t="n">
        <v>-6.18</v>
      </c>
      <c r="C2791" s="39" t="n">
        <v>-47.85</v>
      </c>
      <c r="D2791" s="39" t="s">
        <v>2766</v>
      </c>
      <c r="E2791" s="39" t="s">
        <v>97</v>
      </c>
    </row>
    <row r="2792" customFormat="false" ht="15" hidden="false" customHeight="false" outlineLevel="0" collapsed="false">
      <c r="A2792" s="38" t="str">
        <f aca="false">CONCATENATE(D2792,"-",E2792)</f>
        <v>LUZ-MG</v>
      </c>
      <c r="B2792" s="39" t="n">
        <v>-19.8</v>
      </c>
      <c r="C2792" s="39" t="n">
        <v>-45.68</v>
      </c>
      <c r="D2792" s="39" t="s">
        <v>2767</v>
      </c>
      <c r="E2792" s="39" t="s">
        <v>77</v>
      </c>
    </row>
    <row r="2793" customFormat="false" ht="15" hidden="false" customHeight="false" outlineLevel="0" collapsed="false">
      <c r="A2793" s="38" t="str">
        <f aca="false">CONCATENATE(D2793,"-",E2793)</f>
        <v>MACAE-RJ</v>
      </c>
      <c r="B2793" s="38" t="n">
        <v>-22.37</v>
      </c>
      <c r="C2793" s="38" t="n">
        <v>-41.78</v>
      </c>
      <c r="D2793" s="38" t="s">
        <v>2768</v>
      </c>
      <c r="E2793" s="38" t="s">
        <v>330</v>
      </c>
    </row>
    <row r="2794" customFormat="false" ht="15" hidden="false" customHeight="false" outlineLevel="0" collapsed="false">
      <c r="A2794" s="38" t="str">
        <f aca="false">CONCATENATE(D2794,"-",E2794)</f>
        <v>MACAIBA-RN</v>
      </c>
      <c r="B2794" s="38" t="n">
        <v>-5.85</v>
      </c>
      <c r="C2794" s="38" t="n">
        <v>-35.35</v>
      </c>
      <c r="D2794" s="38" t="s">
        <v>2769</v>
      </c>
      <c r="E2794" s="38" t="s">
        <v>106</v>
      </c>
    </row>
    <row r="2795" customFormat="false" ht="15" hidden="false" customHeight="false" outlineLevel="0" collapsed="false">
      <c r="A2795" s="38" t="str">
        <f aca="false">CONCATENATE(D2795,"-",E2795)</f>
        <v>MACAJUBA-BA</v>
      </c>
      <c r="B2795" s="38" t="n">
        <v>-12.13</v>
      </c>
      <c r="C2795" s="38" t="n">
        <v>-40.36</v>
      </c>
      <c r="D2795" s="38" t="s">
        <v>2770</v>
      </c>
      <c r="E2795" s="38" t="s">
        <v>85</v>
      </c>
    </row>
    <row r="2796" customFormat="false" ht="15" hidden="false" customHeight="false" outlineLevel="0" collapsed="false">
      <c r="A2796" s="38" t="str">
        <f aca="false">CONCATENATE(D2796,"-",E2796)</f>
        <v>MACAMBARA-RS</v>
      </c>
      <c r="B2796" s="39" t="n">
        <v>-29.14</v>
      </c>
      <c r="C2796" s="39" t="n">
        <v>-56.06</v>
      </c>
      <c r="D2796" s="39" t="s">
        <v>2771</v>
      </c>
      <c r="E2796" s="39" t="s">
        <v>151</v>
      </c>
    </row>
    <row r="2797" customFormat="false" ht="15" hidden="false" customHeight="false" outlineLevel="0" collapsed="false">
      <c r="A2797" s="38" t="str">
        <f aca="false">CONCATENATE(D2797,"-",E2797)</f>
        <v>MACAMBIRA-SE</v>
      </c>
      <c r="B2797" s="38" t="n">
        <v>-10.66</v>
      </c>
      <c r="C2797" s="38" t="n">
        <v>-37.54</v>
      </c>
      <c r="D2797" s="38" t="s">
        <v>2772</v>
      </c>
      <c r="E2797" s="38" t="s">
        <v>294</v>
      </c>
    </row>
    <row r="2798" customFormat="false" ht="15" hidden="false" customHeight="false" outlineLevel="0" collapsed="false">
      <c r="A2798" s="38" t="str">
        <f aca="false">CONCATENATE(D2798,"-",E2798)</f>
        <v>MACAPA-AP</v>
      </c>
      <c r="B2798" s="39" t="n">
        <v>0.03</v>
      </c>
      <c r="C2798" s="39" t="n">
        <v>-51.06</v>
      </c>
      <c r="D2798" s="39" t="s">
        <v>2773</v>
      </c>
      <c r="E2798" s="39" t="s">
        <v>275</v>
      </c>
    </row>
    <row r="2799" customFormat="false" ht="15" hidden="false" customHeight="false" outlineLevel="0" collapsed="false">
      <c r="A2799" s="38" t="str">
        <f aca="false">CONCATENATE(D2799,"-",E2799)</f>
        <v>MACAPARANA-PE</v>
      </c>
      <c r="B2799" s="38" t="n">
        <v>-7.55</v>
      </c>
      <c r="C2799" s="38" t="n">
        <v>-35.45</v>
      </c>
      <c r="D2799" s="38" t="s">
        <v>2774</v>
      </c>
      <c r="E2799" s="38" t="s">
        <v>95</v>
      </c>
    </row>
    <row r="2800" customFormat="false" ht="15" hidden="false" customHeight="false" outlineLevel="0" collapsed="false">
      <c r="A2800" s="38" t="str">
        <f aca="false">CONCATENATE(D2800,"-",E2800)</f>
        <v>MACARANI-BA</v>
      </c>
      <c r="B2800" s="39" t="n">
        <v>-15.56</v>
      </c>
      <c r="C2800" s="39" t="n">
        <v>-40.42</v>
      </c>
      <c r="D2800" s="39" t="s">
        <v>2775</v>
      </c>
      <c r="E2800" s="39" t="s">
        <v>85</v>
      </c>
    </row>
    <row r="2801" customFormat="false" ht="15" hidden="false" customHeight="false" outlineLevel="0" collapsed="false">
      <c r="A2801" s="38" t="str">
        <f aca="false">CONCATENATE(D2801,"-",E2801)</f>
        <v>MACATUBA-SP</v>
      </c>
      <c r="B2801" s="38" t="n">
        <v>-22.5</v>
      </c>
      <c r="C2801" s="38" t="n">
        <v>-48.71</v>
      </c>
      <c r="D2801" s="38" t="s">
        <v>2776</v>
      </c>
      <c r="E2801" s="38" t="s">
        <v>118</v>
      </c>
    </row>
    <row r="2802" customFormat="false" ht="15" hidden="false" customHeight="false" outlineLevel="0" collapsed="false">
      <c r="A2802" s="38" t="str">
        <f aca="false">CONCATENATE(D2802,"-",E2802)</f>
        <v>MACAUBAL-SP</v>
      </c>
      <c r="B2802" s="39" t="n">
        <v>-20.8</v>
      </c>
      <c r="C2802" s="39" t="n">
        <v>-49.96</v>
      </c>
      <c r="D2802" s="39" t="s">
        <v>2777</v>
      </c>
      <c r="E2802" s="39" t="s">
        <v>118</v>
      </c>
    </row>
    <row r="2803" customFormat="false" ht="15" hidden="false" customHeight="false" outlineLevel="0" collapsed="false">
      <c r="A2803" s="38" t="str">
        <f aca="false">CONCATENATE(D2803,"-",E2803)</f>
        <v>MACAUBAS-BA</v>
      </c>
      <c r="B2803" s="38" t="n">
        <v>-13.01</v>
      </c>
      <c r="C2803" s="38" t="n">
        <v>-42.69</v>
      </c>
      <c r="D2803" s="38" t="s">
        <v>2778</v>
      </c>
      <c r="E2803" s="38" t="s">
        <v>85</v>
      </c>
    </row>
    <row r="2804" customFormat="false" ht="15" hidden="false" customHeight="false" outlineLevel="0" collapsed="false">
      <c r="A2804" s="38" t="str">
        <f aca="false">CONCATENATE(D2804,"-",E2804)</f>
        <v>MACAU-RN</v>
      </c>
      <c r="B2804" s="39" t="n">
        <v>-5.11</v>
      </c>
      <c r="C2804" s="39" t="n">
        <v>-36.63</v>
      </c>
      <c r="D2804" s="39" t="s">
        <v>2779</v>
      </c>
      <c r="E2804" s="39" t="s">
        <v>106</v>
      </c>
    </row>
    <row r="2805" customFormat="false" ht="15" hidden="false" customHeight="false" outlineLevel="0" collapsed="false">
      <c r="A2805" s="38" t="str">
        <f aca="false">CONCATENATE(D2805,"-",E2805)</f>
        <v>MACEDONIA-SP</v>
      </c>
      <c r="B2805" s="38" t="n">
        <v>-20.14</v>
      </c>
      <c r="C2805" s="38" t="n">
        <v>-50.19</v>
      </c>
      <c r="D2805" s="38" t="s">
        <v>2780</v>
      </c>
      <c r="E2805" s="38" t="s">
        <v>118</v>
      </c>
    </row>
    <row r="2806" customFormat="false" ht="15" hidden="false" customHeight="false" outlineLevel="0" collapsed="false">
      <c r="A2806" s="38" t="str">
        <f aca="false">CONCATENATE(D2806,"-",E2806)</f>
        <v>MACEIO-AL</v>
      </c>
      <c r="B2806" s="39" t="n">
        <v>-9.66</v>
      </c>
      <c r="C2806" s="39" t="n">
        <v>-35.73</v>
      </c>
      <c r="D2806" s="39" t="s">
        <v>2781</v>
      </c>
      <c r="E2806" s="39" t="s">
        <v>137</v>
      </c>
    </row>
    <row r="2807" customFormat="false" ht="15" hidden="false" customHeight="false" outlineLevel="0" collapsed="false">
      <c r="A2807" s="38" t="str">
        <f aca="false">CONCATENATE(D2807,"-",E2807)</f>
        <v>MACHACALIS-MG</v>
      </c>
      <c r="B2807" s="38" t="n">
        <v>-17.07</v>
      </c>
      <c r="C2807" s="38" t="n">
        <v>-40.71</v>
      </c>
      <c r="D2807" s="38" t="s">
        <v>2782</v>
      </c>
      <c r="E2807" s="38" t="s">
        <v>77</v>
      </c>
    </row>
    <row r="2808" customFormat="false" ht="15" hidden="false" customHeight="false" outlineLevel="0" collapsed="false">
      <c r="A2808" s="38" t="str">
        <f aca="false">CONCATENATE(D2808,"-",E2808)</f>
        <v>MACHADINHO D'OESTE-RO</v>
      </c>
      <c r="B2808" s="39" t="n">
        <v>-9.44</v>
      </c>
      <c r="C2808" s="39" t="n">
        <v>-61.98</v>
      </c>
      <c r="D2808" s="39" t="s">
        <v>2783</v>
      </c>
      <c r="E2808" s="39" t="s">
        <v>219</v>
      </c>
    </row>
    <row r="2809" customFormat="false" ht="15" hidden="false" customHeight="false" outlineLevel="0" collapsed="false">
      <c r="A2809" s="38" t="str">
        <f aca="false">CONCATENATE(D2809,"-",E2809)</f>
        <v>MACHADINHO-RS</v>
      </c>
      <c r="B2809" s="38" t="n">
        <v>-27.56</v>
      </c>
      <c r="C2809" s="38" t="n">
        <v>-51.66</v>
      </c>
      <c r="D2809" s="38" t="s">
        <v>2784</v>
      </c>
      <c r="E2809" s="38" t="s">
        <v>151</v>
      </c>
    </row>
    <row r="2810" customFormat="false" ht="15" hidden="false" customHeight="false" outlineLevel="0" collapsed="false">
      <c r="A2810" s="38" t="str">
        <f aca="false">CONCATENATE(D2810,"-",E2810)</f>
        <v>MACHADO-MG</v>
      </c>
      <c r="B2810" s="39" t="n">
        <v>-21.67</v>
      </c>
      <c r="C2810" s="39" t="n">
        <v>-45.92</v>
      </c>
      <c r="D2810" s="39" t="s">
        <v>2785</v>
      </c>
      <c r="E2810" s="39" t="s">
        <v>77</v>
      </c>
    </row>
    <row r="2811" customFormat="false" ht="15" hidden="false" customHeight="false" outlineLevel="0" collapsed="false">
      <c r="A2811" s="38" t="str">
        <f aca="false">CONCATENATE(D2811,"-",E2811)</f>
        <v>MACHADOS-PE</v>
      </c>
      <c r="B2811" s="39" t="n">
        <v>-7.69</v>
      </c>
      <c r="C2811" s="39" t="n">
        <v>-35.52</v>
      </c>
      <c r="D2811" s="39" t="s">
        <v>2786</v>
      </c>
      <c r="E2811" s="39" t="s">
        <v>95</v>
      </c>
    </row>
    <row r="2812" customFormat="false" ht="15" hidden="false" customHeight="false" outlineLevel="0" collapsed="false">
      <c r="A2812" s="38" t="str">
        <f aca="false">CONCATENATE(D2812,"-",E2812)</f>
        <v>MACIEIRA-SC</v>
      </c>
      <c r="B2812" s="38" t="n">
        <v>-26.85</v>
      </c>
      <c r="C2812" s="38" t="n">
        <v>-51.37</v>
      </c>
      <c r="D2812" s="38" t="s">
        <v>2787</v>
      </c>
      <c r="E2812" s="38" t="s">
        <v>90</v>
      </c>
    </row>
    <row r="2813" customFormat="false" ht="15" hidden="false" customHeight="false" outlineLevel="0" collapsed="false">
      <c r="A2813" s="38" t="str">
        <f aca="false">CONCATENATE(D2813,"-",E2813)</f>
        <v>MACUCO-RJ</v>
      </c>
      <c r="B2813" s="39" t="n">
        <v>-21.98</v>
      </c>
      <c r="C2813" s="39" t="n">
        <v>-42.25</v>
      </c>
      <c r="D2813" s="39" t="s">
        <v>2788</v>
      </c>
      <c r="E2813" s="39" t="s">
        <v>330</v>
      </c>
    </row>
    <row r="2814" customFormat="false" ht="15" hidden="false" customHeight="false" outlineLevel="0" collapsed="false">
      <c r="A2814" s="38" t="str">
        <f aca="false">CONCATENATE(D2814,"-",E2814)</f>
        <v>MACURURE-BA</v>
      </c>
      <c r="B2814" s="39" t="n">
        <v>-9.16</v>
      </c>
      <c r="C2814" s="39" t="n">
        <v>-39.05</v>
      </c>
      <c r="D2814" s="39" t="s">
        <v>2789</v>
      </c>
      <c r="E2814" s="39" t="s">
        <v>85</v>
      </c>
    </row>
    <row r="2815" customFormat="false" ht="15" hidden="false" customHeight="false" outlineLevel="0" collapsed="false">
      <c r="A2815" s="38" t="str">
        <f aca="false">CONCATENATE(D2815,"-",E2815)</f>
        <v>MADALENA-CE</v>
      </c>
      <c r="B2815" s="38" t="n">
        <v>-4.85</v>
      </c>
      <c r="C2815" s="38" t="n">
        <v>-39.57</v>
      </c>
      <c r="D2815" s="38" t="s">
        <v>2790</v>
      </c>
      <c r="E2815" s="38" t="s">
        <v>83</v>
      </c>
    </row>
    <row r="2816" customFormat="false" ht="15" hidden="false" customHeight="false" outlineLevel="0" collapsed="false">
      <c r="A2816" s="38" t="str">
        <f aca="false">CONCATENATE(D2816,"-",E2816)</f>
        <v>MADEIRO-PI</v>
      </c>
      <c r="B2816" s="39" t="n">
        <v>-3.48</v>
      </c>
      <c r="C2816" s="39" t="n">
        <v>-42.5</v>
      </c>
      <c r="D2816" s="39" t="s">
        <v>2791</v>
      </c>
      <c r="E2816" s="39" t="s">
        <v>108</v>
      </c>
    </row>
    <row r="2817" customFormat="false" ht="15" hidden="false" customHeight="false" outlineLevel="0" collapsed="false">
      <c r="A2817" s="38" t="str">
        <f aca="false">CONCATENATE(D2817,"-",E2817)</f>
        <v>MADRE DE DEUS DE MINAS-MG</v>
      </c>
      <c r="B2817" s="38" t="n">
        <v>-21.48</v>
      </c>
      <c r="C2817" s="38" t="n">
        <v>-44.33</v>
      </c>
      <c r="D2817" s="38" t="s">
        <v>2792</v>
      </c>
      <c r="E2817" s="38" t="s">
        <v>77</v>
      </c>
    </row>
    <row r="2818" customFormat="false" ht="15" hidden="false" customHeight="false" outlineLevel="0" collapsed="false">
      <c r="A2818" s="38" t="str">
        <f aca="false">CONCATENATE(D2818,"-",E2818)</f>
        <v>MADRE DE DEUS-BA</v>
      </c>
      <c r="B2818" s="38" t="n">
        <v>-12.74</v>
      </c>
      <c r="C2818" s="38" t="n">
        <v>-38.62</v>
      </c>
      <c r="D2818" s="38" t="s">
        <v>2793</v>
      </c>
      <c r="E2818" s="38" t="s">
        <v>85</v>
      </c>
    </row>
    <row r="2819" customFormat="false" ht="15" hidden="false" customHeight="false" outlineLevel="0" collapsed="false">
      <c r="A2819" s="38" t="str">
        <f aca="false">CONCATENATE(D2819,"-",E2819)</f>
        <v>MAE D'AGUA-PB</v>
      </c>
      <c r="B2819" s="38" t="n">
        <v>-7.25</v>
      </c>
      <c r="C2819" s="38" t="n">
        <v>-37.42</v>
      </c>
      <c r="D2819" s="38" t="s">
        <v>2794</v>
      </c>
      <c r="E2819" s="38" t="s">
        <v>138</v>
      </c>
    </row>
    <row r="2820" customFormat="false" ht="15" hidden="false" customHeight="false" outlineLevel="0" collapsed="false">
      <c r="A2820" s="38" t="str">
        <f aca="false">CONCATENATE(D2820,"-",E2820)</f>
        <v>MAE DO RIO-PA</v>
      </c>
      <c r="B2820" s="38" t="n">
        <v>-2.06</v>
      </c>
      <c r="C2820" s="38" t="n">
        <v>-47.55</v>
      </c>
      <c r="D2820" s="38" t="s">
        <v>2795</v>
      </c>
      <c r="E2820" s="38" t="s">
        <v>81</v>
      </c>
    </row>
    <row r="2821" customFormat="false" ht="15" hidden="false" customHeight="false" outlineLevel="0" collapsed="false">
      <c r="A2821" s="38" t="str">
        <f aca="false">CONCATENATE(D2821,"-",E2821)</f>
        <v>MAETINGA-BA</v>
      </c>
      <c r="B2821" s="39" t="n">
        <v>-14.66</v>
      </c>
      <c r="C2821" s="39" t="n">
        <v>-41.49</v>
      </c>
      <c r="D2821" s="39" t="s">
        <v>2796</v>
      </c>
      <c r="E2821" s="39" t="s">
        <v>85</v>
      </c>
    </row>
    <row r="2822" customFormat="false" ht="15" hidden="false" customHeight="false" outlineLevel="0" collapsed="false">
      <c r="A2822" s="38" t="str">
        <f aca="false">CONCATENATE(D2822,"-",E2822)</f>
        <v>MAFRA-SC</v>
      </c>
      <c r="B2822" s="39" t="n">
        <v>-26.11</v>
      </c>
      <c r="C2822" s="39" t="n">
        <v>-49.8</v>
      </c>
      <c r="D2822" s="39" t="s">
        <v>2797</v>
      </c>
      <c r="E2822" s="39" t="s">
        <v>90</v>
      </c>
    </row>
    <row r="2823" customFormat="false" ht="15" hidden="false" customHeight="false" outlineLevel="0" collapsed="false">
      <c r="A2823" s="38" t="str">
        <f aca="false">CONCATENATE(D2823,"-",E2823)</f>
        <v>MAGALHAES BARATA-PA</v>
      </c>
      <c r="B2823" s="39" t="n">
        <v>-0.79</v>
      </c>
      <c r="C2823" s="39" t="n">
        <v>-47.59</v>
      </c>
      <c r="D2823" s="39" t="s">
        <v>2798</v>
      </c>
      <c r="E2823" s="39" t="s">
        <v>81</v>
      </c>
    </row>
    <row r="2824" customFormat="false" ht="15" hidden="false" customHeight="false" outlineLevel="0" collapsed="false">
      <c r="A2824" s="38" t="str">
        <f aca="false">CONCATENATE(D2824,"-",E2824)</f>
        <v>MAGALHAES DE ALMEIDA-MA</v>
      </c>
      <c r="B2824" s="38" t="n">
        <v>-3.39</v>
      </c>
      <c r="C2824" s="38" t="n">
        <v>-42.2</v>
      </c>
      <c r="D2824" s="38" t="s">
        <v>2799</v>
      </c>
      <c r="E2824" s="38" t="s">
        <v>100</v>
      </c>
    </row>
    <row r="2825" customFormat="false" ht="15" hidden="false" customHeight="false" outlineLevel="0" collapsed="false">
      <c r="A2825" s="38" t="str">
        <f aca="false">CONCATENATE(D2825,"-",E2825)</f>
        <v>MAGDA-SP</v>
      </c>
      <c r="B2825" s="39" t="n">
        <v>-20.64</v>
      </c>
      <c r="C2825" s="39" t="n">
        <v>-50.22</v>
      </c>
      <c r="D2825" s="39" t="s">
        <v>2800</v>
      </c>
      <c r="E2825" s="39" t="s">
        <v>118</v>
      </c>
    </row>
    <row r="2826" customFormat="false" ht="15" hidden="false" customHeight="false" outlineLevel="0" collapsed="false">
      <c r="A2826" s="38" t="str">
        <f aca="false">CONCATENATE(D2826,"-",E2826)</f>
        <v>MAGE-RJ</v>
      </c>
      <c r="B2826" s="38" t="n">
        <v>-22.65</v>
      </c>
      <c r="C2826" s="38" t="n">
        <v>-43.04</v>
      </c>
      <c r="D2826" s="38" t="s">
        <v>2801</v>
      </c>
      <c r="E2826" s="38" t="s">
        <v>330</v>
      </c>
    </row>
    <row r="2827" customFormat="false" ht="15" hidden="false" customHeight="false" outlineLevel="0" collapsed="false">
      <c r="A2827" s="38" t="str">
        <f aca="false">CONCATENATE(D2827,"-",E2827)</f>
        <v>MAIQUINIQUE-BA</v>
      </c>
      <c r="B2827" s="38" t="n">
        <v>-15.62</v>
      </c>
      <c r="C2827" s="38" t="n">
        <v>-40.26</v>
      </c>
      <c r="D2827" s="38" t="s">
        <v>2802</v>
      </c>
      <c r="E2827" s="38" t="s">
        <v>85</v>
      </c>
    </row>
    <row r="2828" customFormat="false" ht="15" hidden="false" customHeight="false" outlineLevel="0" collapsed="false">
      <c r="A2828" s="38" t="str">
        <f aca="false">CONCATENATE(D2828,"-",E2828)</f>
        <v>MAIRI-BA</v>
      </c>
      <c r="B2828" s="39" t="n">
        <v>-11.71</v>
      </c>
      <c r="C2828" s="39" t="n">
        <v>-40.14</v>
      </c>
      <c r="D2828" s="39" t="s">
        <v>2803</v>
      </c>
      <c r="E2828" s="39" t="s">
        <v>85</v>
      </c>
    </row>
    <row r="2829" customFormat="false" ht="15" hidden="false" customHeight="false" outlineLevel="0" collapsed="false">
      <c r="A2829" s="38" t="str">
        <f aca="false">CONCATENATE(D2829,"-",E2829)</f>
        <v>MAIRINQUE-SP</v>
      </c>
      <c r="B2829" s="38" t="n">
        <v>-23.54</v>
      </c>
      <c r="C2829" s="38" t="n">
        <v>-47.18</v>
      </c>
      <c r="D2829" s="38" t="s">
        <v>2804</v>
      </c>
      <c r="E2829" s="38" t="s">
        <v>118</v>
      </c>
    </row>
    <row r="2830" customFormat="false" ht="15" hidden="false" customHeight="false" outlineLevel="0" collapsed="false">
      <c r="A2830" s="38" t="str">
        <f aca="false">CONCATENATE(D2830,"-",E2830)</f>
        <v>MAIRIPORA-SP</v>
      </c>
      <c r="B2830" s="39" t="n">
        <v>-23.31</v>
      </c>
      <c r="C2830" s="39" t="n">
        <v>-46.58</v>
      </c>
      <c r="D2830" s="39" t="s">
        <v>2805</v>
      </c>
      <c r="E2830" s="39" t="s">
        <v>118</v>
      </c>
    </row>
    <row r="2831" customFormat="false" ht="15" hidden="false" customHeight="false" outlineLevel="0" collapsed="false">
      <c r="A2831" s="38" t="str">
        <f aca="false">CONCATENATE(D2831,"-",E2831)</f>
        <v>MAIRIPOTABA-GO</v>
      </c>
      <c r="B2831" s="39" t="n">
        <v>-17.29</v>
      </c>
      <c r="C2831" s="39" t="n">
        <v>-49.49</v>
      </c>
      <c r="D2831" s="39" t="s">
        <v>2806</v>
      </c>
      <c r="E2831" s="39" t="s">
        <v>75</v>
      </c>
    </row>
    <row r="2832" customFormat="false" ht="15" hidden="false" customHeight="false" outlineLevel="0" collapsed="false">
      <c r="A2832" s="38" t="str">
        <f aca="false">CONCATENATE(D2832,"-",E2832)</f>
        <v>MAJOR GERCINO-SC</v>
      </c>
      <c r="B2832" s="38" t="n">
        <v>-27.41</v>
      </c>
      <c r="C2832" s="38" t="n">
        <v>-48.95</v>
      </c>
      <c r="D2832" s="38" t="s">
        <v>2807</v>
      </c>
      <c r="E2832" s="38" t="s">
        <v>90</v>
      </c>
    </row>
    <row r="2833" customFormat="false" ht="15" hidden="false" customHeight="false" outlineLevel="0" collapsed="false">
      <c r="A2833" s="38" t="str">
        <f aca="false">CONCATENATE(D2833,"-",E2833)</f>
        <v>MAJOR ISIDORO-AL</v>
      </c>
      <c r="B2833" s="38" t="n">
        <v>-9.53</v>
      </c>
      <c r="C2833" s="38" t="n">
        <v>-36.98</v>
      </c>
      <c r="D2833" s="38" t="s">
        <v>2808</v>
      </c>
      <c r="E2833" s="38" t="s">
        <v>137</v>
      </c>
    </row>
    <row r="2834" customFormat="false" ht="15" hidden="false" customHeight="false" outlineLevel="0" collapsed="false">
      <c r="A2834" s="38" t="str">
        <f aca="false">CONCATENATE(D2834,"-",E2834)</f>
        <v>MAJOR SALES-RN</v>
      </c>
      <c r="B2834" s="38" t="n">
        <v>-6.4</v>
      </c>
      <c r="C2834" s="38" t="n">
        <v>-38.32</v>
      </c>
      <c r="D2834" s="38" t="s">
        <v>2809</v>
      </c>
      <c r="E2834" s="38" t="s">
        <v>106</v>
      </c>
    </row>
    <row r="2835" customFormat="false" ht="15" hidden="false" customHeight="false" outlineLevel="0" collapsed="false">
      <c r="A2835" s="38" t="str">
        <f aca="false">CONCATENATE(D2835,"-",E2835)</f>
        <v>MAJOR VIEIRA-SC</v>
      </c>
      <c r="B2835" s="39" t="n">
        <v>-26.36</v>
      </c>
      <c r="C2835" s="39" t="n">
        <v>-50.32</v>
      </c>
      <c r="D2835" s="39" t="s">
        <v>2810</v>
      </c>
      <c r="E2835" s="39" t="s">
        <v>90</v>
      </c>
    </row>
    <row r="2836" customFormat="false" ht="15" hidden="false" customHeight="false" outlineLevel="0" collapsed="false">
      <c r="A2836" s="38" t="str">
        <f aca="false">CONCATENATE(D2836,"-",E2836)</f>
        <v>MALACACHETA-MG</v>
      </c>
      <c r="B2836" s="39" t="n">
        <v>-17.84</v>
      </c>
      <c r="C2836" s="39" t="n">
        <v>-42.07</v>
      </c>
      <c r="D2836" s="39" t="s">
        <v>2811</v>
      </c>
      <c r="E2836" s="39" t="s">
        <v>77</v>
      </c>
    </row>
    <row r="2837" customFormat="false" ht="15" hidden="false" customHeight="false" outlineLevel="0" collapsed="false">
      <c r="A2837" s="38" t="str">
        <f aca="false">CONCATENATE(D2837,"-",E2837)</f>
        <v>MALHADA DE PEDRAS-BA</v>
      </c>
      <c r="B2837" s="39" t="n">
        <v>-14.38</v>
      </c>
      <c r="C2837" s="39" t="n">
        <v>-41.87</v>
      </c>
      <c r="D2837" s="39" t="s">
        <v>2812</v>
      </c>
      <c r="E2837" s="39" t="s">
        <v>85</v>
      </c>
    </row>
    <row r="2838" customFormat="false" ht="15" hidden="false" customHeight="false" outlineLevel="0" collapsed="false">
      <c r="A2838" s="38" t="str">
        <f aca="false">CONCATENATE(D2838,"-",E2838)</f>
        <v>MALHADA DOS BOIS-SE</v>
      </c>
      <c r="B2838" s="39" t="n">
        <v>-10.34</v>
      </c>
      <c r="C2838" s="39" t="n">
        <v>-36.92</v>
      </c>
      <c r="D2838" s="39" t="s">
        <v>2813</v>
      </c>
      <c r="E2838" s="39" t="s">
        <v>294</v>
      </c>
    </row>
    <row r="2839" customFormat="false" ht="15" hidden="false" customHeight="false" outlineLevel="0" collapsed="false">
      <c r="A2839" s="38" t="str">
        <f aca="false">CONCATENATE(D2839,"-",E2839)</f>
        <v>MALHADA-BA</v>
      </c>
      <c r="B2839" s="38" t="n">
        <v>-14.33</v>
      </c>
      <c r="C2839" s="38" t="n">
        <v>-43.77</v>
      </c>
      <c r="D2839" s="38" t="s">
        <v>2814</v>
      </c>
      <c r="E2839" s="38" t="s">
        <v>85</v>
      </c>
    </row>
    <row r="2840" customFormat="false" ht="15" hidden="false" customHeight="false" outlineLevel="0" collapsed="false">
      <c r="A2840" s="38" t="str">
        <f aca="false">CONCATENATE(D2840,"-",E2840)</f>
        <v>MALHADOR-SE</v>
      </c>
      <c r="B2840" s="38" t="n">
        <v>-10.65</v>
      </c>
      <c r="C2840" s="38" t="n">
        <v>-37.3</v>
      </c>
      <c r="D2840" s="38" t="s">
        <v>2815</v>
      </c>
      <c r="E2840" s="38" t="s">
        <v>294</v>
      </c>
    </row>
    <row r="2841" customFormat="false" ht="15" hidden="false" customHeight="false" outlineLevel="0" collapsed="false">
      <c r="A2841" s="38" t="str">
        <f aca="false">CONCATENATE(D2841,"-",E2841)</f>
        <v>MALLET-PR</v>
      </c>
      <c r="B2841" s="38" t="n">
        <v>-25.87</v>
      </c>
      <c r="C2841" s="38" t="n">
        <v>-50.82</v>
      </c>
      <c r="D2841" s="38" t="s">
        <v>2816</v>
      </c>
      <c r="E2841" s="38" t="s">
        <v>88</v>
      </c>
    </row>
    <row r="2842" customFormat="false" ht="15" hidden="false" customHeight="false" outlineLevel="0" collapsed="false">
      <c r="A2842" s="38" t="str">
        <f aca="false">CONCATENATE(D2842,"-",E2842)</f>
        <v>MALTA-PB</v>
      </c>
      <c r="B2842" s="39" t="n">
        <v>-6.9</v>
      </c>
      <c r="C2842" s="39" t="n">
        <v>-37.52</v>
      </c>
      <c r="D2842" s="39" t="s">
        <v>2817</v>
      </c>
      <c r="E2842" s="39" t="s">
        <v>138</v>
      </c>
    </row>
    <row r="2843" customFormat="false" ht="15" hidden="false" customHeight="false" outlineLevel="0" collapsed="false">
      <c r="A2843" s="38" t="str">
        <f aca="false">CONCATENATE(D2843,"-",E2843)</f>
        <v>MAMANGUAPE-PB</v>
      </c>
      <c r="B2843" s="38" t="n">
        <v>-6.83</v>
      </c>
      <c r="C2843" s="38" t="n">
        <v>-35.12</v>
      </c>
      <c r="D2843" s="38" t="s">
        <v>2818</v>
      </c>
      <c r="E2843" s="38" t="s">
        <v>138</v>
      </c>
    </row>
    <row r="2844" customFormat="false" ht="15" hidden="false" customHeight="false" outlineLevel="0" collapsed="false">
      <c r="A2844" s="38" t="str">
        <f aca="false">CONCATENATE(D2844,"-",E2844)</f>
        <v>MAMBAI-GO</v>
      </c>
      <c r="B2844" s="38" t="n">
        <v>-14.48</v>
      </c>
      <c r="C2844" s="38" t="n">
        <v>-46.11</v>
      </c>
      <c r="D2844" s="38" t="s">
        <v>2819</v>
      </c>
      <c r="E2844" s="38" t="s">
        <v>75</v>
      </c>
    </row>
    <row r="2845" customFormat="false" ht="15" hidden="false" customHeight="false" outlineLevel="0" collapsed="false">
      <c r="A2845" s="38" t="str">
        <f aca="false">CONCATENATE(D2845,"-",E2845)</f>
        <v>MAMBORE-PR</v>
      </c>
      <c r="B2845" s="39" t="n">
        <v>-24.31</v>
      </c>
      <c r="C2845" s="39" t="n">
        <v>-52.53</v>
      </c>
      <c r="D2845" s="39" t="s">
        <v>2820</v>
      </c>
      <c r="E2845" s="39" t="s">
        <v>88</v>
      </c>
    </row>
    <row r="2846" customFormat="false" ht="15" hidden="false" customHeight="false" outlineLevel="0" collapsed="false">
      <c r="A2846" s="38" t="str">
        <f aca="false">CONCATENATE(D2846,"-",E2846)</f>
        <v>MAMONAS-MG</v>
      </c>
      <c r="B2846" s="38" t="n">
        <v>-15.05</v>
      </c>
      <c r="C2846" s="38" t="n">
        <v>-42.94</v>
      </c>
      <c r="D2846" s="38" t="s">
        <v>2821</v>
      </c>
      <c r="E2846" s="38" t="s">
        <v>77</v>
      </c>
    </row>
    <row r="2847" customFormat="false" ht="15" hidden="false" customHeight="false" outlineLevel="0" collapsed="false">
      <c r="A2847" s="38" t="str">
        <f aca="false">CONCATENATE(D2847,"-",E2847)</f>
        <v>MAMPITUBA-RS</v>
      </c>
      <c r="B2847" s="39" t="n">
        <v>-29.21</v>
      </c>
      <c r="C2847" s="39" t="n">
        <v>-49.93</v>
      </c>
      <c r="D2847" s="39" t="s">
        <v>2822</v>
      </c>
      <c r="E2847" s="39" t="s">
        <v>151</v>
      </c>
    </row>
    <row r="2848" customFormat="false" ht="15" hidden="false" customHeight="false" outlineLevel="0" collapsed="false">
      <c r="A2848" s="38" t="str">
        <f aca="false">CONCATENATE(D2848,"-",E2848)</f>
        <v>MANACAPURU-AM</v>
      </c>
      <c r="B2848" s="38" t="n">
        <v>-3.3</v>
      </c>
      <c r="C2848" s="38" t="n">
        <v>-60.62</v>
      </c>
      <c r="D2848" s="38" t="s">
        <v>2823</v>
      </c>
      <c r="E2848" s="38" t="s">
        <v>258</v>
      </c>
    </row>
    <row r="2849" customFormat="false" ht="15" hidden="false" customHeight="false" outlineLevel="0" collapsed="false">
      <c r="A2849" s="38" t="str">
        <f aca="false">CONCATENATE(D2849,"-",E2849)</f>
        <v>MANAIRA-PB</v>
      </c>
      <c r="B2849" s="39" t="n">
        <v>-7.7</v>
      </c>
      <c r="C2849" s="39" t="n">
        <v>-38.15</v>
      </c>
      <c r="D2849" s="39" t="s">
        <v>2824</v>
      </c>
      <c r="E2849" s="39" t="s">
        <v>138</v>
      </c>
    </row>
    <row r="2850" customFormat="false" ht="15" hidden="false" customHeight="false" outlineLevel="0" collapsed="false">
      <c r="A2850" s="38" t="str">
        <f aca="false">CONCATENATE(D2850,"-",E2850)</f>
        <v>MANAQUIRI-AM</v>
      </c>
      <c r="B2850" s="39" t="n">
        <v>-3.42</v>
      </c>
      <c r="C2850" s="39" t="n">
        <v>-60.45</v>
      </c>
      <c r="D2850" s="39" t="s">
        <v>2825</v>
      </c>
      <c r="E2850" s="39" t="s">
        <v>258</v>
      </c>
    </row>
    <row r="2851" customFormat="false" ht="15" hidden="false" customHeight="false" outlineLevel="0" collapsed="false">
      <c r="A2851" s="38" t="str">
        <f aca="false">CONCATENATE(D2851,"-",E2851)</f>
        <v>MANARI-PE</v>
      </c>
      <c r="B2851" s="38" t="n">
        <v>-8.96</v>
      </c>
      <c r="C2851" s="38" t="n">
        <v>-37.62</v>
      </c>
      <c r="D2851" s="38" t="s">
        <v>2826</v>
      </c>
      <c r="E2851" s="38" t="s">
        <v>95</v>
      </c>
    </row>
    <row r="2852" customFormat="false" ht="15" hidden="false" customHeight="false" outlineLevel="0" collapsed="false">
      <c r="A2852" s="38" t="str">
        <f aca="false">CONCATENATE(D2852,"-",E2852)</f>
        <v>MANAUS-AM</v>
      </c>
      <c r="B2852" s="38" t="n">
        <v>-3.1</v>
      </c>
      <c r="C2852" s="38" t="n">
        <v>-60.02</v>
      </c>
      <c r="D2852" s="38" t="s">
        <v>2827</v>
      </c>
      <c r="E2852" s="38" t="s">
        <v>258</v>
      </c>
    </row>
    <row r="2853" customFormat="false" ht="15" hidden="false" customHeight="false" outlineLevel="0" collapsed="false">
      <c r="A2853" s="38" t="str">
        <f aca="false">CONCATENATE(D2853,"-",E2853)</f>
        <v>MANCIO LIMA-AC</v>
      </c>
      <c r="B2853" s="39" t="n">
        <v>-7.61</v>
      </c>
      <c r="C2853" s="39" t="n">
        <v>-72.89</v>
      </c>
      <c r="D2853" s="39" t="s">
        <v>2828</v>
      </c>
      <c r="E2853" s="39" t="s">
        <v>113</v>
      </c>
    </row>
    <row r="2854" customFormat="false" ht="15" hidden="false" customHeight="false" outlineLevel="0" collapsed="false">
      <c r="A2854" s="38" t="str">
        <f aca="false">CONCATENATE(D2854,"-",E2854)</f>
        <v>MANDAGUACU-PR</v>
      </c>
      <c r="B2854" s="38" t="n">
        <v>-23.34</v>
      </c>
      <c r="C2854" s="38" t="n">
        <v>-52.09</v>
      </c>
      <c r="D2854" s="38" t="s">
        <v>2829</v>
      </c>
      <c r="E2854" s="38" t="s">
        <v>88</v>
      </c>
    </row>
    <row r="2855" customFormat="false" ht="15" hidden="false" customHeight="false" outlineLevel="0" collapsed="false">
      <c r="A2855" s="38" t="str">
        <f aca="false">CONCATENATE(D2855,"-",E2855)</f>
        <v>MANDAGUARI-PR</v>
      </c>
      <c r="B2855" s="39" t="n">
        <v>-23.54</v>
      </c>
      <c r="C2855" s="39" t="n">
        <v>-51.67</v>
      </c>
      <c r="D2855" s="39" t="s">
        <v>2830</v>
      </c>
      <c r="E2855" s="39" t="s">
        <v>88</v>
      </c>
    </row>
    <row r="2856" customFormat="false" ht="15" hidden="false" customHeight="false" outlineLevel="0" collapsed="false">
      <c r="A2856" s="38" t="str">
        <f aca="false">CONCATENATE(D2856,"-",E2856)</f>
        <v>MANDIRITUBA-PR</v>
      </c>
      <c r="B2856" s="38" t="n">
        <v>-25.77</v>
      </c>
      <c r="C2856" s="38" t="n">
        <v>-49.32</v>
      </c>
      <c r="D2856" s="38" t="s">
        <v>2831</v>
      </c>
      <c r="E2856" s="38" t="s">
        <v>88</v>
      </c>
    </row>
    <row r="2857" customFormat="false" ht="15" hidden="false" customHeight="false" outlineLevel="0" collapsed="false">
      <c r="A2857" s="38" t="str">
        <f aca="false">CONCATENATE(D2857,"-",E2857)</f>
        <v>MANDURI-SP</v>
      </c>
      <c r="B2857" s="38" t="n">
        <v>-23</v>
      </c>
      <c r="C2857" s="38" t="n">
        <v>-49.32</v>
      </c>
      <c r="D2857" s="38" t="s">
        <v>2832</v>
      </c>
      <c r="E2857" s="38" t="s">
        <v>118</v>
      </c>
    </row>
    <row r="2858" customFormat="false" ht="15" hidden="false" customHeight="false" outlineLevel="0" collapsed="false">
      <c r="A2858" s="38" t="str">
        <f aca="false">CONCATENATE(D2858,"-",E2858)</f>
        <v>MANFRINOPOLIS-PR</v>
      </c>
      <c r="B2858" s="39" t="n">
        <v>-26.14</v>
      </c>
      <c r="C2858" s="39" t="n">
        <v>-53.31</v>
      </c>
      <c r="D2858" s="39" t="s">
        <v>2833</v>
      </c>
      <c r="E2858" s="39" t="s">
        <v>88</v>
      </c>
    </row>
    <row r="2859" customFormat="false" ht="15" hidden="false" customHeight="false" outlineLevel="0" collapsed="false">
      <c r="A2859" s="38" t="str">
        <f aca="false">CONCATENATE(D2859,"-",E2859)</f>
        <v>MANGA-MG</v>
      </c>
      <c r="B2859" s="39" t="n">
        <v>-14.75</v>
      </c>
      <c r="C2859" s="39" t="n">
        <v>-43.93</v>
      </c>
      <c r="D2859" s="39" t="s">
        <v>2834</v>
      </c>
      <c r="E2859" s="39" t="s">
        <v>77</v>
      </c>
    </row>
    <row r="2860" customFormat="false" ht="15" hidden="false" customHeight="false" outlineLevel="0" collapsed="false">
      <c r="A2860" s="38" t="str">
        <f aca="false">CONCATENATE(D2860,"-",E2860)</f>
        <v>MANGARATIBA-RJ</v>
      </c>
      <c r="B2860" s="39" t="n">
        <v>-22.96</v>
      </c>
      <c r="C2860" s="39" t="n">
        <v>-44.04</v>
      </c>
      <c r="D2860" s="39" t="s">
        <v>2835</v>
      </c>
      <c r="E2860" s="39" t="s">
        <v>330</v>
      </c>
    </row>
    <row r="2861" customFormat="false" ht="15" hidden="false" customHeight="false" outlineLevel="0" collapsed="false">
      <c r="A2861" s="38" t="str">
        <f aca="false">CONCATENATE(D2861,"-",E2861)</f>
        <v>MANGUEIRINHA-PR</v>
      </c>
      <c r="B2861" s="38" t="n">
        <v>-25.94</v>
      </c>
      <c r="C2861" s="38" t="n">
        <v>-52.17</v>
      </c>
      <c r="D2861" s="38" t="s">
        <v>2836</v>
      </c>
      <c r="E2861" s="38" t="s">
        <v>88</v>
      </c>
    </row>
    <row r="2862" customFormat="false" ht="15" hidden="false" customHeight="false" outlineLevel="0" collapsed="false">
      <c r="A2862" s="38" t="str">
        <f aca="false">CONCATENATE(D2862,"-",E2862)</f>
        <v>MANHUACU-MG</v>
      </c>
      <c r="B2862" s="38" t="n">
        <v>-20.25</v>
      </c>
      <c r="C2862" s="38" t="n">
        <v>-42.03</v>
      </c>
      <c r="D2862" s="38" t="s">
        <v>2837</v>
      </c>
      <c r="E2862" s="38" t="s">
        <v>77</v>
      </c>
    </row>
    <row r="2863" customFormat="false" ht="15" hidden="false" customHeight="false" outlineLevel="0" collapsed="false">
      <c r="A2863" s="38" t="str">
        <f aca="false">CONCATENATE(D2863,"-",E2863)</f>
        <v>MANHUMIRIM-MG</v>
      </c>
      <c r="B2863" s="39" t="n">
        <v>-20.35</v>
      </c>
      <c r="C2863" s="39" t="n">
        <v>-41.95</v>
      </c>
      <c r="D2863" s="39" t="s">
        <v>2838</v>
      </c>
      <c r="E2863" s="39" t="s">
        <v>77</v>
      </c>
    </row>
    <row r="2864" customFormat="false" ht="15" hidden="false" customHeight="false" outlineLevel="0" collapsed="false">
      <c r="A2864" s="38" t="str">
        <f aca="false">CONCATENATE(D2864,"-",E2864)</f>
        <v>MANICORE-AM</v>
      </c>
      <c r="B2864" s="39" t="n">
        <v>-5.8</v>
      </c>
      <c r="C2864" s="39" t="n">
        <v>-61.3</v>
      </c>
      <c r="D2864" s="39" t="s">
        <v>2839</v>
      </c>
      <c r="E2864" s="39" t="s">
        <v>258</v>
      </c>
    </row>
    <row r="2865" customFormat="false" ht="15" hidden="false" customHeight="false" outlineLevel="0" collapsed="false">
      <c r="A2865" s="38" t="str">
        <f aca="false">CONCATENATE(D2865,"-",E2865)</f>
        <v>MANOEL EMIDIO-PI</v>
      </c>
      <c r="B2865" s="38" t="n">
        <v>-8.01</v>
      </c>
      <c r="C2865" s="38" t="n">
        <v>-43.87</v>
      </c>
      <c r="D2865" s="38" t="s">
        <v>2840</v>
      </c>
      <c r="E2865" s="38" t="s">
        <v>108</v>
      </c>
    </row>
    <row r="2866" customFormat="false" ht="15" hidden="false" customHeight="false" outlineLevel="0" collapsed="false">
      <c r="A2866" s="38" t="str">
        <f aca="false">CONCATENATE(D2866,"-",E2866)</f>
        <v>MANOEL RIBAS-PR</v>
      </c>
      <c r="B2866" s="39" t="n">
        <v>-24.51</v>
      </c>
      <c r="C2866" s="39" t="n">
        <v>-51.66</v>
      </c>
      <c r="D2866" s="39" t="s">
        <v>2841</v>
      </c>
      <c r="E2866" s="39" t="s">
        <v>88</v>
      </c>
    </row>
    <row r="2867" customFormat="false" ht="15" hidden="false" customHeight="false" outlineLevel="0" collapsed="false">
      <c r="A2867" s="38" t="str">
        <f aca="false">CONCATENATE(D2867,"-",E2867)</f>
        <v>MANOEL URBANO-AC</v>
      </c>
      <c r="B2867" s="38" t="n">
        <v>-8.83</v>
      </c>
      <c r="C2867" s="38" t="n">
        <v>-69.26</v>
      </c>
      <c r="D2867" s="38" t="s">
        <v>2842</v>
      </c>
      <c r="E2867" s="38" t="s">
        <v>113</v>
      </c>
    </row>
    <row r="2868" customFormat="false" ht="15" hidden="false" customHeight="false" outlineLevel="0" collapsed="false">
      <c r="A2868" s="38" t="str">
        <f aca="false">CONCATENATE(D2868,"-",E2868)</f>
        <v>MANOEL VIANA-RS</v>
      </c>
      <c r="B2868" s="38" t="n">
        <v>-29.58</v>
      </c>
      <c r="C2868" s="38" t="n">
        <v>-55.48</v>
      </c>
      <c r="D2868" s="38" t="s">
        <v>2843</v>
      </c>
      <c r="E2868" s="38" t="s">
        <v>151</v>
      </c>
    </row>
    <row r="2869" customFormat="false" ht="15" hidden="false" customHeight="false" outlineLevel="0" collapsed="false">
      <c r="A2869" s="38" t="str">
        <f aca="false">CONCATENATE(D2869,"-",E2869)</f>
        <v>MANOEL VITORINO-BA</v>
      </c>
      <c r="B2869" s="38" t="n">
        <v>-14.14</v>
      </c>
      <c r="C2869" s="38" t="n">
        <v>-40.24</v>
      </c>
      <c r="D2869" s="38" t="s">
        <v>2844</v>
      </c>
      <c r="E2869" s="38" t="s">
        <v>85</v>
      </c>
    </row>
    <row r="2870" customFormat="false" ht="15" hidden="false" customHeight="false" outlineLevel="0" collapsed="false">
      <c r="A2870" s="38" t="str">
        <f aca="false">CONCATENATE(D2870,"-",E2870)</f>
        <v>MANSIDAO-BA</v>
      </c>
      <c r="B2870" s="39" t="n">
        <v>-10.71</v>
      </c>
      <c r="C2870" s="39" t="n">
        <v>-44.03</v>
      </c>
      <c r="D2870" s="39" t="s">
        <v>2845</v>
      </c>
      <c r="E2870" s="39" t="s">
        <v>85</v>
      </c>
    </row>
    <row r="2871" customFormat="false" ht="15" hidden="false" customHeight="false" outlineLevel="0" collapsed="false">
      <c r="A2871" s="38" t="str">
        <f aca="false">CONCATENATE(D2871,"-",E2871)</f>
        <v>MANTENA-MG</v>
      </c>
      <c r="B2871" s="38" t="n">
        <v>-18.78</v>
      </c>
      <c r="C2871" s="38" t="n">
        <v>-40.98</v>
      </c>
      <c r="D2871" s="38" t="s">
        <v>2846</v>
      </c>
      <c r="E2871" s="38" t="s">
        <v>77</v>
      </c>
    </row>
    <row r="2872" customFormat="false" ht="15" hidden="false" customHeight="false" outlineLevel="0" collapsed="false">
      <c r="A2872" s="38" t="str">
        <f aca="false">CONCATENATE(D2872,"-",E2872)</f>
        <v>MANTENOPOLIS-ES</v>
      </c>
      <c r="B2872" s="39" t="n">
        <v>-18.86</v>
      </c>
      <c r="C2872" s="39" t="n">
        <v>-41.12</v>
      </c>
      <c r="D2872" s="39" t="s">
        <v>2847</v>
      </c>
      <c r="E2872" s="39" t="s">
        <v>126</v>
      </c>
    </row>
    <row r="2873" customFormat="false" ht="15" hidden="false" customHeight="false" outlineLevel="0" collapsed="false">
      <c r="A2873" s="38" t="str">
        <f aca="false">CONCATENATE(D2873,"-",E2873)</f>
        <v>MAQUINE-RS</v>
      </c>
      <c r="B2873" s="39" t="n">
        <v>-29.67</v>
      </c>
      <c r="C2873" s="39" t="n">
        <v>-50.2</v>
      </c>
      <c r="D2873" s="39" t="s">
        <v>2848</v>
      </c>
      <c r="E2873" s="39" t="s">
        <v>151</v>
      </c>
    </row>
    <row r="2874" customFormat="false" ht="15" hidden="false" customHeight="false" outlineLevel="0" collapsed="false">
      <c r="A2874" s="38" t="str">
        <f aca="false">CONCATENATE(D2874,"-",E2874)</f>
        <v>MAR DE ESPANHA-MG</v>
      </c>
      <c r="B2874" s="39" t="n">
        <v>-21.86</v>
      </c>
      <c r="C2874" s="39" t="n">
        <v>-43.01</v>
      </c>
      <c r="D2874" s="39" t="s">
        <v>2849</v>
      </c>
      <c r="E2874" s="39" t="s">
        <v>77</v>
      </c>
    </row>
    <row r="2875" customFormat="false" ht="15" hidden="false" customHeight="false" outlineLevel="0" collapsed="false">
      <c r="A2875" s="38" t="str">
        <f aca="false">CONCATENATE(D2875,"-",E2875)</f>
        <v>MAR VERMELHO-AL</v>
      </c>
      <c r="B2875" s="39" t="n">
        <v>-9.44</v>
      </c>
      <c r="C2875" s="39" t="n">
        <v>-36.38</v>
      </c>
      <c r="D2875" s="39" t="s">
        <v>2850</v>
      </c>
      <c r="E2875" s="39" t="s">
        <v>137</v>
      </c>
    </row>
    <row r="2876" customFormat="false" ht="15" hidden="false" customHeight="false" outlineLevel="0" collapsed="false">
      <c r="A2876" s="38" t="str">
        <f aca="false">CONCATENATE(D2876,"-",E2876)</f>
        <v>MARA ROSA-GO</v>
      </c>
      <c r="B2876" s="39" t="n">
        <v>-14.01</v>
      </c>
      <c r="C2876" s="39" t="n">
        <v>-49.17</v>
      </c>
      <c r="D2876" s="39" t="s">
        <v>2851</v>
      </c>
      <c r="E2876" s="39" t="s">
        <v>75</v>
      </c>
    </row>
    <row r="2877" customFormat="false" ht="15" hidden="false" customHeight="false" outlineLevel="0" collapsed="false">
      <c r="A2877" s="38" t="str">
        <f aca="false">CONCATENATE(D2877,"-",E2877)</f>
        <v>MARAA-AM</v>
      </c>
      <c r="B2877" s="38" t="n">
        <v>-1.85</v>
      </c>
      <c r="C2877" s="38" t="n">
        <v>-65.58</v>
      </c>
      <c r="D2877" s="38" t="s">
        <v>2852</v>
      </c>
      <c r="E2877" s="38" t="s">
        <v>258</v>
      </c>
    </row>
    <row r="2878" customFormat="false" ht="15" hidden="false" customHeight="false" outlineLevel="0" collapsed="false">
      <c r="A2878" s="38" t="str">
        <f aca="false">CONCATENATE(D2878,"-",E2878)</f>
        <v>MARABA PAULISTA-SP</v>
      </c>
      <c r="B2878" s="39" t="n">
        <v>-22.1</v>
      </c>
      <c r="C2878" s="39" t="n">
        <v>-51.96</v>
      </c>
      <c r="D2878" s="39" t="s">
        <v>2853</v>
      </c>
      <c r="E2878" s="39" t="s">
        <v>118</v>
      </c>
    </row>
    <row r="2879" customFormat="false" ht="15" hidden="false" customHeight="false" outlineLevel="0" collapsed="false">
      <c r="A2879" s="38" t="str">
        <f aca="false">CONCATENATE(D2879,"-",E2879)</f>
        <v>MARABA-PA</v>
      </c>
      <c r="B2879" s="38" t="n">
        <v>-5.36</v>
      </c>
      <c r="C2879" s="38" t="n">
        <v>-49.11</v>
      </c>
      <c r="D2879" s="38" t="s">
        <v>2854</v>
      </c>
      <c r="E2879" s="38" t="s">
        <v>81</v>
      </c>
    </row>
    <row r="2880" customFormat="false" ht="15" hidden="false" customHeight="false" outlineLevel="0" collapsed="false">
      <c r="A2880" s="38" t="str">
        <f aca="false">CONCATENATE(D2880,"-",E2880)</f>
        <v>MARACACUME-MA</v>
      </c>
      <c r="B2880" s="39" t="n">
        <v>-2.04</v>
      </c>
      <c r="C2880" s="39" t="n">
        <v>-45.95</v>
      </c>
      <c r="D2880" s="39" t="s">
        <v>2855</v>
      </c>
      <c r="E2880" s="39" t="s">
        <v>100</v>
      </c>
    </row>
    <row r="2881" customFormat="false" ht="15" hidden="false" customHeight="false" outlineLevel="0" collapsed="false">
      <c r="A2881" s="38" t="str">
        <f aca="false">CONCATENATE(D2881,"-",E2881)</f>
        <v>MARACAI-SP</v>
      </c>
      <c r="B2881" s="38" t="n">
        <v>-22.61</v>
      </c>
      <c r="C2881" s="38" t="n">
        <v>-50.66</v>
      </c>
      <c r="D2881" s="38" t="s">
        <v>2856</v>
      </c>
      <c r="E2881" s="38" t="s">
        <v>118</v>
      </c>
    </row>
    <row r="2882" customFormat="false" ht="15" hidden="false" customHeight="false" outlineLevel="0" collapsed="false">
      <c r="A2882" s="38" t="str">
        <f aca="false">CONCATENATE(D2882,"-",E2882)</f>
        <v>MARACAJA-SC</v>
      </c>
      <c r="B2882" s="38" t="n">
        <v>-28.84</v>
      </c>
      <c r="C2882" s="38" t="n">
        <v>-49.45</v>
      </c>
      <c r="D2882" s="38" t="s">
        <v>2857</v>
      </c>
      <c r="E2882" s="38" t="s">
        <v>90</v>
      </c>
    </row>
    <row r="2883" customFormat="false" ht="15" hidden="false" customHeight="false" outlineLevel="0" collapsed="false">
      <c r="A2883" s="38" t="str">
        <f aca="false">CONCATENATE(D2883,"-",E2883)</f>
        <v>MARACAJU-MS</v>
      </c>
      <c r="B2883" s="38" t="n">
        <v>-21.61</v>
      </c>
      <c r="C2883" s="38" t="n">
        <v>-55.16</v>
      </c>
      <c r="D2883" s="38" t="s">
        <v>2858</v>
      </c>
      <c r="E2883" s="38" t="s">
        <v>140</v>
      </c>
    </row>
    <row r="2884" customFormat="false" ht="15" hidden="false" customHeight="false" outlineLevel="0" collapsed="false">
      <c r="A2884" s="38" t="str">
        <f aca="false">CONCATENATE(D2884,"-",E2884)</f>
        <v>MARACANA-PA</v>
      </c>
      <c r="B2884" s="39" t="n">
        <v>-0.76</v>
      </c>
      <c r="C2884" s="39" t="n">
        <v>-47.45</v>
      </c>
      <c r="D2884" s="39" t="s">
        <v>2859</v>
      </c>
      <c r="E2884" s="39" t="s">
        <v>81</v>
      </c>
    </row>
    <row r="2885" customFormat="false" ht="15" hidden="false" customHeight="false" outlineLevel="0" collapsed="false">
      <c r="A2885" s="38" t="str">
        <f aca="false">CONCATENATE(D2885,"-",E2885)</f>
        <v>MARACANAU-CE</v>
      </c>
      <c r="B2885" s="39" t="n">
        <v>-3.87</v>
      </c>
      <c r="C2885" s="39" t="n">
        <v>-38.62</v>
      </c>
      <c r="D2885" s="39" t="s">
        <v>2860</v>
      </c>
      <c r="E2885" s="39" t="s">
        <v>83</v>
      </c>
    </row>
    <row r="2886" customFormat="false" ht="15" hidden="false" customHeight="false" outlineLevel="0" collapsed="false">
      <c r="A2886" s="38" t="str">
        <f aca="false">CONCATENATE(D2886,"-",E2886)</f>
        <v>MARACAS-BA</v>
      </c>
      <c r="B2886" s="38" t="n">
        <v>-13.44</v>
      </c>
      <c r="C2886" s="38" t="n">
        <v>-40.43</v>
      </c>
      <c r="D2886" s="38" t="s">
        <v>2861</v>
      </c>
      <c r="E2886" s="38" t="s">
        <v>85</v>
      </c>
    </row>
    <row r="2887" customFormat="false" ht="15" hidden="false" customHeight="false" outlineLevel="0" collapsed="false">
      <c r="A2887" s="38" t="str">
        <f aca="false">CONCATENATE(D2887,"-",E2887)</f>
        <v>MARAGOGI-AL</v>
      </c>
      <c r="B2887" s="38" t="n">
        <v>-9.01</v>
      </c>
      <c r="C2887" s="38" t="n">
        <v>-35.22</v>
      </c>
      <c r="D2887" s="38" t="s">
        <v>2862</v>
      </c>
      <c r="E2887" s="38" t="s">
        <v>137</v>
      </c>
    </row>
    <row r="2888" customFormat="false" ht="15" hidden="false" customHeight="false" outlineLevel="0" collapsed="false">
      <c r="A2888" s="38" t="str">
        <f aca="false">CONCATENATE(D2888,"-",E2888)</f>
        <v>MARAGOGIPE-BA</v>
      </c>
      <c r="B2888" s="39" t="n">
        <v>-12.77</v>
      </c>
      <c r="C2888" s="39" t="n">
        <v>-38.91</v>
      </c>
      <c r="D2888" s="39" t="s">
        <v>2863</v>
      </c>
      <c r="E2888" s="39" t="s">
        <v>85</v>
      </c>
    </row>
    <row r="2889" customFormat="false" ht="15" hidden="false" customHeight="false" outlineLevel="0" collapsed="false">
      <c r="A2889" s="38" t="str">
        <f aca="false">CONCATENATE(D2889,"-",E2889)</f>
        <v>MARAIAL-PE</v>
      </c>
      <c r="B2889" s="39" t="n">
        <v>-8.8</v>
      </c>
      <c r="C2889" s="39" t="n">
        <v>-35.82</v>
      </c>
      <c r="D2889" s="39" t="s">
        <v>2864</v>
      </c>
      <c r="E2889" s="39" t="s">
        <v>95</v>
      </c>
    </row>
    <row r="2890" customFormat="false" ht="15" hidden="false" customHeight="false" outlineLevel="0" collapsed="false">
      <c r="A2890" s="38" t="str">
        <f aca="false">CONCATENATE(D2890,"-",E2890)</f>
        <v>MARAJA DO SENA-MA</v>
      </c>
      <c r="B2890" s="38" t="n">
        <v>-4.59</v>
      </c>
      <c r="C2890" s="38" t="n">
        <v>-45.57</v>
      </c>
      <c r="D2890" s="38" t="s">
        <v>2865</v>
      </c>
      <c r="E2890" s="38" t="s">
        <v>100</v>
      </c>
    </row>
    <row r="2891" customFormat="false" ht="15" hidden="false" customHeight="false" outlineLevel="0" collapsed="false">
      <c r="A2891" s="38" t="str">
        <f aca="false">CONCATENATE(D2891,"-",E2891)</f>
        <v>MARANGUAPE-CE</v>
      </c>
      <c r="B2891" s="38" t="n">
        <v>-3.89</v>
      </c>
      <c r="C2891" s="38" t="n">
        <v>-38.68</v>
      </c>
      <c r="D2891" s="38" t="s">
        <v>2866</v>
      </c>
      <c r="E2891" s="38" t="s">
        <v>83</v>
      </c>
    </row>
    <row r="2892" customFormat="false" ht="15" hidden="false" customHeight="false" outlineLevel="0" collapsed="false">
      <c r="A2892" s="38" t="str">
        <f aca="false">CONCATENATE(D2892,"-",E2892)</f>
        <v>MARANHAOZINHO-MA</v>
      </c>
      <c r="B2892" s="39" t="n">
        <v>-2.31</v>
      </c>
      <c r="C2892" s="39" t="n">
        <v>-45.84</v>
      </c>
      <c r="D2892" s="39" t="s">
        <v>2867</v>
      </c>
      <c r="E2892" s="39" t="s">
        <v>100</v>
      </c>
    </row>
    <row r="2893" customFormat="false" ht="15" hidden="false" customHeight="false" outlineLevel="0" collapsed="false">
      <c r="A2893" s="38" t="str">
        <f aca="false">CONCATENATE(D2893,"-",E2893)</f>
        <v>MARAPANIM-PA</v>
      </c>
      <c r="B2893" s="38" t="n">
        <v>-0.71</v>
      </c>
      <c r="C2893" s="38" t="n">
        <v>-47.69</v>
      </c>
      <c r="D2893" s="38" t="s">
        <v>2868</v>
      </c>
      <c r="E2893" s="38" t="s">
        <v>81</v>
      </c>
    </row>
    <row r="2894" customFormat="false" ht="15" hidden="false" customHeight="false" outlineLevel="0" collapsed="false">
      <c r="A2894" s="38" t="str">
        <f aca="false">CONCATENATE(D2894,"-",E2894)</f>
        <v>MARAPOAMA-SP</v>
      </c>
      <c r="B2894" s="39" t="n">
        <v>-21.25</v>
      </c>
      <c r="C2894" s="39" t="n">
        <v>-49.12</v>
      </c>
      <c r="D2894" s="39" t="s">
        <v>2869</v>
      </c>
      <c r="E2894" s="39" t="s">
        <v>118</v>
      </c>
    </row>
    <row r="2895" customFormat="false" ht="15" hidden="false" customHeight="false" outlineLevel="0" collapsed="false">
      <c r="A2895" s="38" t="str">
        <f aca="false">CONCATENATE(D2895,"-",E2895)</f>
        <v>MARATAIZES-ES</v>
      </c>
      <c r="B2895" s="38" t="n">
        <v>-21.04</v>
      </c>
      <c r="C2895" s="38" t="n">
        <v>-40.82</v>
      </c>
      <c r="D2895" s="38" t="s">
        <v>2870</v>
      </c>
      <c r="E2895" s="38" t="s">
        <v>126</v>
      </c>
    </row>
    <row r="2896" customFormat="false" ht="15" hidden="false" customHeight="false" outlineLevel="0" collapsed="false">
      <c r="A2896" s="38" t="str">
        <f aca="false">CONCATENATE(D2896,"-",E2896)</f>
        <v>MARATA-RS</v>
      </c>
      <c r="B2896" s="38" t="n">
        <v>-29.54</v>
      </c>
      <c r="C2896" s="38" t="n">
        <v>-51.55</v>
      </c>
      <c r="D2896" s="38" t="s">
        <v>2871</v>
      </c>
      <c r="E2896" s="38" t="s">
        <v>151</v>
      </c>
    </row>
    <row r="2897" customFormat="false" ht="15" hidden="false" customHeight="false" outlineLevel="0" collapsed="false">
      <c r="A2897" s="38" t="str">
        <f aca="false">CONCATENATE(D2897,"-",E2897)</f>
        <v>MARAU-BA</v>
      </c>
      <c r="B2897" s="38" t="n">
        <v>-14.1</v>
      </c>
      <c r="C2897" s="38" t="n">
        <v>-39.01</v>
      </c>
      <c r="D2897" s="38" t="s">
        <v>2872</v>
      </c>
      <c r="E2897" s="38" t="s">
        <v>85</v>
      </c>
    </row>
    <row r="2898" customFormat="false" ht="15" hidden="false" customHeight="false" outlineLevel="0" collapsed="false">
      <c r="A2898" s="38" t="str">
        <f aca="false">CONCATENATE(D2898,"-",E2898)</f>
        <v>MARAU-RS</v>
      </c>
      <c r="B2898" s="39" t="n">
        <v>-28.44</v>
      </c>
      <c r="C2898" s="39" t="n">
        <v>-52.2</v>
      </c>
      <c r="D2898" s="39" t="s">
        <v>2872</v>
      </c>
      <c r="E2898" s="39" t="s">
        <v>151</v>
      </c>
    </row>
    <row r="2899" customFormat="false" ht="15" hidden="false" customHeight="false" outlineLevel="0" collapsed="false">
      <c r="A2899" s="38" t="str">
        <f aca="false">CONCATENATE(D2899,"-",E2899)</f>
        <v>MARAVILHA-AL</v>
      </c>
      <c r="B2899" s="39" t="n">
        <v>-9.23</v>
      </c>
      <c r="C2899" s="39" t="n">
        <v>-37.35</v>
      </c>
      <c r="D2899" s="39" t="s">
        <v>2873</v>
      </c>
      <c r="E2899" s="39" t="s">
        <v>137</v>
      </c>
    </row>
    <row r="2900" customFormat="false" ht="15" hidden="false" customHeight="false" outlineLevel="0" collapsed="false">
      <c r="A2900" s="38" t="str">
        <f aca="false">CONCATENATE(D2900,"-",E2900)</f>
        <v>MARAVILHA-SC</v>
      </c>
      <c r="B2900" s="39" t="n">
        <v>-26.76</v>
      </c>
      <c r="C2900" s="39" t="n">
        <v>-53.17</v>
      </c>
      <c r="D2900" s="39" t="s">
        <v>2873</v>
      </c>
      <c r="E2900" s="39" t="s">
        <v>90</v>
      </c>
    </row>
    <row r="2901" customFormat="false" ht="15" hidden="false" customHeight="false" outlineLevel="0" collapsed="false">
      <c r="A2901" s="38" t="str">
        <f aca="false">CONCATENATE(D2901,"-",E2901)</f>
        <v>MARAVILHAS-MG</v>
      </c>
      <c r="B2901" s="38" t="n">
        <v>-19.51</v>
      </c>
      <c r="C2901" s="38" t="n">
        <v>-44.67</v>
      </c>
      <c r="D2901" s="38" t="s">
        <v>2874</v>
      </c>
      <c r="E2901" s="38" t="s">
        <v>77</v>
      </c>
    </row>
    <row r="2902" customFormat="false" ht="15" hidden="false" customHeight="false" outlineLevel="0" collapsed="false">
      <c r="A2902" s="38" t="str">
        <f aca="false">CONCATENATE(D2902,"-",E2902)</f>
        <v>MARCACAO-PB</v>
      </c>
      <c r="B2902" s="38" t="n">
        <v>-6.77</v>
      </c>
      <c r="C2902" s="38" t="n">
        <v>-35.01</v>
      </c>
      <c r="D2902" s="38" t="s">
        <v>2875</v>
      </c>
      <c r="E2902" s="38" t="s">
        <v>138</v>
      </c>
    </row>
    <row r="2903" customFormat="false" ht="15" hidden="false" customHeight="false" outlineLevel="0" collapsed="false">
      <c r="A2903" s="38" t="str">
        <f aca="false">CONCATENATE(D2903,"-",E2903)</f>
        <v>MARCELANDIA-MT</v>
      </c>
      <c r="B2903" s="39" t="n">
        <v>-11.13</v>
      </c>
      <c r="C2903" s="39" t="n">
        <v>-54.59</v>
      </c>
      <c r="D2903" s="39" t="s">
        <v>2876</v>
      </c>
      <c r="E2903" s="39" t="s">
        <v>111</v>
      </c>
    </row>
    <row r="2904" customFormat="false" ht="15" hidden="false" customHeight="false" outlineLevel="0" collapsed="false">
      <c r="A2904" s="38" t="str">
        <f aca="false">CONCATENATE(D2904,"-",E2904)</f>
        <v>MARCELINO RAMOS-RS</v>
      </c>
      <c r="B2904" s="38" t="n">
        <v>-27.46</v>
      </c>
      <c r="C2904" s="38" t="n">
        <v>-51.9</v>
      </c>
      <c r="D2904" s="38" t="s">
        <v>2877</v>
      </c>
      <c r="E2904" s="38" t="s">
        <v>151</v>
      </c>
    </row>
    <row r="2905" customFormat="false" ht="15" hidden="false" customHeight="false" outlineLevel="0" collapsed="false">
      <c r="A2905" s="38" t="str">
        <f aca="false">CONCATENATE(D2905,"-",E2905)</f>
        <v>MARCELINO VIEIRA-RN</v>
      </c>
      <c r="B2905" s="39" t="n">
        <v>-6.29</v>
      </c>
      <c r="C2905" s="39" t="n">
        <v>-38.16</v>
      </c>
      <c r="D2905" s="39" t="s">
        <v>2878</v>
      </c>
      <c r="E2905" s="39" t="s">
        <v>106</v>
      </c>
    </row>
    <row r="2906" customFormat="false" ht="15" hidden="false" customHeight="false" outlineLevel="0" collapsed="false">
      <c r="A2906" s="38" t="str">
        <f aca="false">CONCATENATE(D2906,"-",E2906)</f>
        <v>MARCIONILIO SOUZA-BA</v>
      </c>
      <c r="B2906" s="39" t="n">
        <v>-13</v>
      </c>
      <c r="C2906" s="39" t="n">
        <v>-40.53</v>
      </c>
      <c r="D2906" s="39" t="s">
        <v>2879</v>
      </c>
      <c r="E2906" s="39" t="s">
        <v>85</v>
      </c>
    </row>
    <row r="2907" customFormat="false" ht="15" hidden="false" customHeight="false" outlineLevel="0" collapsed="false">
      <c r="A2907" s="38" t="str">
        <f aca="false">CONCATENATE(D2907,"-",E2907)</f>
        <v>MARCO-CE</v>
      </c>
      <c r="B2907" s="39" t="n">
        <v>-3.12</v>
      </c>
      <c r="C2907" s="39" t="n">
        <v>-40.14</v>
      </c>
      <c r="D2907" s="39" t="s">
        <v>2880</v>
      </c>
      <c r="E2907" s="39" t="s">
        <v>83</v>
      </c>
    </row>
    <row r="2908" customFormat="false" ht="15" hidden="false" customHeight="false" outlineLevel="0" collapsed="false">
      <c r="A2908" s="38" t="str">
        <f aca="false">CONCATENATE(D2908,"-",E2908)</f>
        <v>MARCOLANDIA-PI</v>
      </c>
      <c r="B2908" s="39" t="n">
        <v>-7.44</v>
      </c>
      <c r="C2908" s="39" t="n">
        <v>-40.66</v>
      </c>
      <c r="D2908" s="39" t="s">
        <v>2881</v>
      </c>
      <c r="E2908" s="39" t="s">
        <v>108</v>
      </c>
    </row>
    <row r="2909" customFormat="false" ht="15" hidden="false" customHeight="false" outlineLevel="0" collapsed="false">
      <c r="A2909" s="38" t="str">
        <f aca="false">CONCATENATE(D2909,"-",E2909)</f>
        <v>MARCOS PARENTE-PI</v>
      </c>
      <c r="B2909" s="38" t="n">
        <v>-7.12</v>
      </c>
      <c r="C2909" s="38" t="n">
        <v>-43.89</v>
      </c>
      <c r="D2909" s="38" t="s">
        <v>2882</v>
      </c>
      <c r="E2909" s="38" t="s">
        <v>108</v>
      </c>
    </row>
    <row r="2910" customFormat="false" ht="15" hidden="false" customHeight="false" outlineLevel="0" collapsed="false">
      <c r="A2910" s="38" t="str">
        <f aca="false">CONCATENATE(D2910,"-",E2910)</f>
        <v>MARECHAL CANDIDO RONDON-PR</v>
      </c>
      <c r="B2910" s="38" t="n">
        <v>-24.55</v>
      </c>
      <c r="C2910" s="38" t="n">
        <v>-54.05</v>
      </c>
      <c r="D2910" s="38" t="s">
        <v>2883</v>
      </c>
      <c r="E2910" s="38" t="s">
        <v>88</v>
      </c>
    </row>
    <row r="2911" customFormat="false" ht="15" hidden="false" customHeight="false" outlineLevel="0" collapsed="false">
      <c r="A2911" s="38" t="str">
        <f aca="false">CONCATENATE(D2911,"-",E2911)</f>
        <v>MARECHAL DEODORO-AL</v>
      </c>
      <c r="B2911" s="38" t="n">
        <v>-9.71</v>
      </c>
      <c r="C2911" s="38" t="n">
        <v>-35.89</v>
      </c>
      <c r="D2911" s="38" t="s">
        <v>2884</v>
      </c>
      <c r="E2911" s="38" t="s">
        <v>137</v>
      </c>
    </row>
    <row r="2912" customFormat="false" ht="15" hidden="false" customHeight="false" outlineLevel="0" collapsed="false">
      <c r="A2912" s="38" t="str">
        <f aca="false">CONCATENATE(D2912,"-",E2912)</f>
        <v>MARECHAL FLORIANO-ES</v>
      </c>
      <c r="B2912" s="39" t="n">
        <v>-20.41</v>
      </c>
      <c r="C2912" s="39" t="n">
        <v>-40.68</v>
      </c>
      <c r="D2912" s="39" t="s">
        <v>2885</v>
      </c>
      <c r="E2912" s="39" t="s">
        <v>126</v>
      </c>
    </row>
    <row r="2913" customFormat="false" ht="15" hidden="false" customHeight="false" outlineLevel="0" collapsed="false">
      <c r="A2913" s="38" t="str">
        <f aca="false">CONCATENATE(D2913,"-",E2913)</f>
        <v>MARECHAL THAUMATURGO-AC</v>
      </c>
      <c r="B2913" s="39" t="n">
        <v>-8.94</v>
      </c>
      <c r="C2913" s="39" t="n">
        <v>-72.79</v>
      </c>
      <c r="D2913" s="39" t="s">
        <v>2886</v>
      </c>
      <c r="E2913" s="39" t="s">
        <v>113</v>
      </c>
    </row>
    <row r="2914" customFormat="false" ht="15" hidden="false" customHeight="false" outlineLevel="0" collapsed="false">
      <c r="A2914" s="38" t="str">
        <f aca="false">CONCATENATE(D2914,"-",E2914)</f>
        <v>MAREMA-SC</v>
      </c>
      <c r="B2914" s="38" t="n">
        <v>-26.8</v>
      </c>
      <c r="C2914" s="38" t="n">
        <v>-52.62</v>
      </c>
      <c r="D2914" s="38" t="s">
        <v>2887</v>
      </c>
      <c r="E2914" s="38" t="s">
        <v>90</v>
      </c>
    </row>
    <row r="2915" customFormat="false" ht="15" hidden="false" customHeight="false" outlineLevel="0" collapsed="false">
      <c r="A2915" s="38" t="str">
        <f aca="false">CONCATENATE(D2915,"-",E2915)</f>
        <v>MARIA DA FE-MG</v>
      </c>
      <c r="B2915" s="39" t="n">
        <v>-22.3</v>
      </c>
      <c r="C2915" s="39" t="n">
        <v>-45.37</v>
      </c>
      <c r="D2915" s="39" t="s">
        <v>2888</v>
      </c>
      <c r="E2915" s="39" t="s">
        <v>77</v>
      </c>
    </row>
    <row r="2916" customFormat="false" ht="15" hidden="false" customHeight="false" outlineLevel="0" collapsed="false">
      <c r="A2916" s="38" t="str">
        <f aca="false">CONCATENATE(D2916,"-",E2916)</f>
        <v>MARIA HELENA-PR</v>
      </c>
      <c r="B2916" s="39" t="n">
        <v>-23.61</v>
      </c>
      <c r="C2916" s="39" t="n">
        <v>-53.2</v>
      </c>
      <c r="D2916" s="39" t="s">
        <v>2889</v>
      </c>
      <c r="E2916" s="39" t="s">
        <v>88</v>
      </c>
    </row>
    <row r="2917" customFormat="false" ht="15" hidden="false" customHeight="false" outlineLevel="0" collapsed="false">
      <c r="A2917" s="38" t="str">
        <f aca="false">CONCATENATE(D2917,"-",E2917)</f>
        <v>MARIALVA-PR</v>
      </c>
      <c r="B2917" s="38" t="n">
        <v>-23.48</v>
      </c>
      <c r="C2917" s="38" t="n">
        <v>-51.79</v>
      </c>
      <c r="D2917" s="38" t="s">
        <v>2890</v>
      </c>
      <c r="E2917" s="38" t="s">
        <v>88</v>
      </c>
    </row>
    <row r="2918" customFormat="false" ht="15" hidden="false" customHeight="false" outlineLevel="0" collapsed="false">
      <c r="A2918" s="38" t="str">
        <f aca="false">CONCATENATE(D2918,"-",E2918)</f>
        <v>MARIANA PIMENTEL-RS</v>
      </c>
      <c r="B2918" s="39" t="n">
        <v>-30.35</v>
      </c>
      <c r="C2918" s="39" t="n">
        <v>-51.58</v>
      </c>
      <c r="D2918" s="39" t="s">
        <v>2891</v>
      </c>
      <c r="E2918" s="39" t="s">
        <v>151</v>
      </c>
    </row>
    <row r="2919" customFormat="false" ht="15" hidden="false" customHeight="false" outlineLevel="0" collapsed="false">
      <c r="A2919" s="38" t="str">
        <f aca="false">CONCATENATE(D2919,"-",E2919)</f>
        <v>MARIANA-MG</v>
      </c>
      <c r="B2919" s="38" t="n">
        <v>-20.37</v>
      </c>
      <c r="C2919" s="38" t="n">
        <v>-43.41</v>
      </c>
      <c r="D2919" s="38" t="s">
        <v>2892</v>
      </c>
      <c r="E2919" s="38" t="s">
        <v>77</v>
      </c>
    </row>
    <row r="2920" customFormat="false" ht="15" hidden="false" customHeight="false" outlineLevel="0" collapsed="false">
      <c r="A2920" s="38" t="str">
        <f aca="false">CONCATENATE(D2920,"-",E2920)</f>
        <v>MARIANO MORO-RS</v>
      </c>
      <c r="B2920" s="38" t="n">
        <v>-27.35</v>
      </c>
      <c r="C2920" s="38" t="n">
        <v>-52.14</v>
      </c>
      <c r="D2920" s="38" t="s">
        <v>2893</v>
      </c>
      <c r="E2920" s="38" t="s">
        <v>151</v>
      </c>
    </row>
    <row r="2921" customFormat="false" ht="15" hidden="false" customHeight="false" outlineLevel="0" collapsed="false">
      <c r="A2921" s="38" t="str">
        <f aca="false">CONCATENATE(D2921,"-",E2921)</f>
        <v>MARIANOPOLIS DO TOCANTINS-TO</v>
      </c>
      <c r="B2921" s="38" t="n">
        <v>-9.79</v>
      </c>
      <c r="C2921" s="38" t="n">
        <v>-49.65</v>
      </c>
      <c r="D2921" s="38" t="s">
        <v>2894</v>
      </c>
      <c r="E2921" s="38" t="s">
        <v>97</v>
      </c>
    </row>
    <row r="2922" customFormat="false" ht="15" hidden="false" customHeight="false" outlineLevel="0" collapsed="false">
      <c r="A2922" s="38" t="str">
        <f aca="false">CONCATENATE(D2922,"-",E2922)</f>
        <v>MARIAPOLIS-SP</v>
      </c>
      <c r="B2922" s="38" t="n">
        <v>-21.79</v>
      </c>
      <c r="C2922" s="38" t="n">
        <v>-51.18</v>
      </c>
      <c r="D2922" s="38" t="s">
        <v>2895</v>
      </c>
      <c r="E2922" s="38" t="s">
        <v>118</v>
      </c>
    </row>
    <row r="2923" customFormat="false" ht="15" hidden="false" customHeight="false" outlineLevel="0" collapsed="false">
      <c r="A2923" s="38" t="str">
        <f aca="false">CONCATENATE(D2923,"-",E2923)</f>
        <v>MARIBONDO-AL</v>
      </c>
      <c r="B2923" s="39" t="n">
        <v>-9.57</v>
      </c>
      <c r="C2923" s="39" t="n">
        <v>-36.3</v>
      </c>
      <c r="D2923" s="39" t="s">
        <v>2896</v>
      </c>
      <c r="E2923" s="39" t="s">
        <v>137</v>
      </c>
    </row>
    <row r="2924" customFormat="false" ht="15" hidden="false" customHeight="false" outlineLevel="0" collapsed="false">
      <c r="A2924" s="38" t="str">
        <f aca="false">CONCATENATE(D2924,"-",E2924)</f>
        <v>MARICA-RJ</v>
      </c>
      <c r="B2924" s="38" t="n">
        <v>-22.91</v>
      </c>
      <c r="C2924" s="38" t="n">
        <v>-42.81</v>
      </c>
      <c r="D2924" s="38" t="s">
        <v>2897</v>
      </c>
      <c r="E2924" s="38" t="s">
        <v>330</v>
      </c>
    </row>
    <row r="2925" customFormat="false" ht="15" hidden="false" customHeight="false" outlineLevel="0" collapsed="false">
      <c r="A2925" s="38" t="str">
        <f aca="false">CONCATENATE(D2925,"-",E2925)</f>
        <v>MARILAC-MG</v>
      </c>
      <c r="B2925" s="39" t="n">
        <v>-18.5</v>
      </c>
      <c r="C2925" s="39" t="n">
        <v>-42.08</v>
      </c>
      <c r="D2925" s="39" t="s">
        <v>2898</v>
      </c>
      <c r="E2925" s="39" t="s">
        <v>77</v>
      </c>
    </row>
    <row r="2926" customFormat="false" ht="15" hidden="false" customHeight="false" outlineLevel="0" collapsed="false">
      <c r="A2926" s="38" t="str">
        <f aca="false">CONCATENATE(D2926,"-",E2926)</f>
        <v>MARILANDIA DO SUL-PR</v>
      </c>
      <c r="B2926" s="39" t="n">
        <v>-23.74</v>
      </c>
      <c r="C2926" s="39" t="n">
        <v>-51.3</v>
      </c>
      <c r="D2926" s="39" t="s">
        <v>2899</v>
      </c>
      <c r="E2926" s="39" t="s">
        <v>88</v>
      </c>
    </row>
    <row r="2927" customFormat="false" ht="15" hidden="false" customHeight="false" outlineLevel="0" collapsed="false">
      <c r="A2927" s="38" t="str">
        <f aca="false">CONCATENATE(D2927,"-",E2927)</f>
        <v>MARILANDIA-ES</v>
      </c>
      <c r="B2927" s="38" t="n">
        <v>-19.41</v>
      </c>
      <c r="C2927" s="38" t="n">
        <v>-40.54</v>
      </c>
      <c r="D2927" s="38" t="s">
        <v>2900</v>
      </c>
      <c r="E2927" s="38" t="s">
        <v>126</v>
      </c>
    </row>
    <row r="2928" customFormat="false" ht="15" hidden="false" customHeight="false" outlineLevel="0" collapsed="false">
      <c r="A2928" s="38" t="str">
        <f aca="false">CONCATENATE(D2928,"-",E2928)</f>
        <v>MARILENA-PR</v>
      </c>
      <c r="B2928" s="38" t="n">
        <v>-22.73</v>
      </c>
      <c r="C2928" s="38" t="n">
        <v>-53.04</v>
      </c>
      <c r="D2928" s="38" t="s">
        <v>2901</v>
      </c>
      <c r="E2928" s="38" t="s">
        <v>88</v>
      </c>
    </row>
    <row r="2929" customFormat="false" ht="15" hidden="false" customHeight="false" outlineLevel="0" collapsed="false">
      <c r="A2929" s="38" t="str">
        <f aca="false">CONCATENATE(D2929,"-",E2929)</f>
        <v>MARILIA-SP</v>
      </c>
      <c r="B2929" s="39" t="n">
        <v>-22.21</v>
      </c>
      <c r="C2929" s="39" t="n">
        <v>-49.94</v>
      </c>
      <c r="D2929" s="39" t="s">
        <v>2902</v>
      </c>
      <c r="E2929" s="39" t="s">
        <v>118</v>
      </c>
    </row>
    <row r="2930" customFormat="false" ht="15" hidden="false" customHeight="false" outlineLevel="0" collapsed="false">
      <c r="A2930" s="38" t="str">
        <f aca="false">CONCATENATE(D2930,"-",E2930)</f>
        <v>MARILUZ-PR</v>
      </c>
      <c r="B2930" s="39" t="n">
        <v>-24</v>
      </c>
      <c r="C2930" s="39" t="n">
        <v>-53.14</v>
      </c>
      <c r="D2930" s="39" t="s">
        <v>2903</v>
      </c>
      <c r="E2930" s="39" t="s">
        <v>88</v>
      </c>
    </row>
    <row r="2931" customFormat="false" ht="15" hidden="false" customHeight="false" outlineLevel="0" collapsed="false">
      <c r="A2931" s="38" t="str">
        <f aca="false">CONCATENATE(D2931,"-",E2931)</f>
        <v>MARINGA-PR</v>
      </c>
      <c r="B2931" s="38" t="n">
        <v>-23.42</v>
      </c>
      <c r="C2931" s="38" t="n">
        <v>-51.93</v>
      </c>
      <c r="D2931" s="38" t="s">
        <v>2904</v>
      </c>
      <c r="E2931" s="38" t="s">
        <v>88</v>
      </c>
    </row>
    <row r="2932" customFormat="false" ht="15" hidden="false" customHeight="false" outlineLevel="0" collapsed="false">
      <c r="A2932" s="38" t="str">
        <f aca="false">CONCATENATE(D2932,"-",E2932)</f>
        <v>MARINOPOLIS-SP</v>
      </c>
      <c r="B2932" s="38" t="n">
        <v>-20.44</v>
      </c>
      <c r="C2932" s="38" t="n">
        <v>-50.82</v>
      </c>
      <c r="D2932" s="38" t="s">
        <v>2905</v>
      </c>
      <c r="E2932" s="38" t="s">
        <v>118</v>
      </c>
    </row>
    <row r="2933" customFormat="false" ht="15" hidden="false" customHeight="false" outlineLevel="0" collapsed="false">
      <c r="A2933" s="38" t="str">
        <f aca="false">CONCATENATE(D2933,"-",E2933)</f>
        <v>MARIO CAMPOS-MG</v>
      </c>
      <c r="B2933" s="38" t="n">
        <v>-20.05</v>
      </c>
      <c r="C2933" s="38" t="n">
        <v>-44.18</v>
      </c>
      <c r="D2933" s="38" t="s">
        <v>2906</v>
      </c>
      <c r="E2933" s="38" t="s">
        <v>77</v>
      </c>
    </row>
    <row r="2934" customFormat="false" ht="15" hidden="false" customHeight="false" outlineLevel="0" collapsed="false">
      <c r="A2934" s="38" t="str">
        <f aca="false">CONCATENATE(D2934,"-",E2934)</f>
        <v>MARIOPOLIS-PR</v>
      </c>
      <c r="B2934" s="39" t="n">
        <v>-26.35</v>
      </c>
      <c r="C2934" s="39" t="n">
        <v>-52.55</v>
      </c>
      <c r="D2934" s="39" t="s">
        <v>2907</v>
      </c>
      <c r="E2934" s="39" t="s">
        <v>88</v>
      </c>
    </row>
    <row r="2935" customFormat="false" ht="15" hidden="false" customHeight="false" outlineLevel="0" collapsed="false">
      <c r="A2935" s="38" t="str">
        <f aca="false">CONCATENATE(D2935,"-",E2935)</f>
        <v>MARIPA DE MINAS-MG</v>
      </c>
      <c r="B2935" s="39" t="n">
        <v>-21.69</v>
      </c>
      <c r="C2935" s="39" t="n">
        <v>-42.95</v>
      </c>
      <c r="D2935" s="39" t="s">
        <v>2908</v>
      </c>
      <c r="E2935" s="39" t="s">
        <v>77</v>
      </c>
    </row>
    <row r="2936" customFormat="false" ht="15" hidden="false" customHeight="false" outlineLevel="0" collapsed="false">
      <c r="A2936" s="38" t="str">
        <f aca="false">CONCATENATE(D2936,"-",E2936)</f>
        <v>MARIPA-PR</v>
      </c>
      <c r="B2936" s="38" t="n">
        <v>-24.41</v>
      </c>
      <c r="C2936" s="38" t="n">
        <v>-53.83</v>
      </c>
      <c r="D2936" s="38" t="s">
        <v>2909</v>
      </c>
      <c r="E2936" s="38" t="s">
        <v>88</v>
      </c>
    </row>
    <row r="2937" customFormat="false" ht="15" hidden="false" customHeight="false" outlineLevel="0" collapsed="false">
      <c r="A2937" s="38" t="str">
        <f aca="false">CONCATENATE(D2937,"-",E2937)</f>
        <v>MARI-PB</v>
      </c>
      <c r="B2937" s="39" t="n">
        <v>-7.06</v>
      </c>
      <c r="C2937" s="39" t="n">
        <v>-35.31</v>
      </c>
      <c r="D2937" s="39" t="s">
        <v>2910</v>
      </c>
      <c r="E2937" s="39" t="s">
        <v>138</v>
      </c>
    </row>
    <row r="2938" customFormat="false" ht="15" hidden="false" customHeight="false" outlineLevel="0" collapsed="false">
      <c r="A2938" s="38" t="str">
        <f aca="false">CONCATENATE(D2938,"-",E2938)</f>
        <v>MARITUBA-PA</v>
      </c>
      <c r="B2938" s="39" t="n">
        <v>-1.35</v>
      </c>
      <c r="C2938" s="39" t="n">
        <v>-48.34</v>
      </c>
      <c r="D2938" s="39" t="s">
        <v>2911</v>
      </c>
      <c r="E2938" s="39" t="s">
        <v>81</v>
      </c>
    </row>
    <row r="2939" customFormat="false" ht="15" hidden="false" customHeight="false" outlineLevel="0" collapsed="false">
      <c r="A2939" s="38" t="str">
        <f aca="false">CONCATENATE(D2939,"-",E2939)</f>
        <v>MARIZOPOLIS-PB</v>
      </c>
      <c r="B2939" s="38" t="n">
        <v>-6.84</v>
      </c>
      <c r="C2939" s="38" t="n">
        <v>-38.34</v>
      </c>
      <c r="D2939" s="38" t="s">
        <v>2912</v>
      </c>
      <c r="E2939" s="38" t="s">
        <v>138</v>
      </c>
    </row>
    <row r="2940" customFormat="false" ht="15" hidden="false" customHeight="false" outlineLevel="0" collapsed="false">
      <c r="A2940" s="38" t="str">
        <f aca="false">CONCATENATE(D2940,"-",E2940)</f>
        <v>MARLIERIA-MG</v>
      </c>
      <c r="B2940" s="38" t="n">
        <v>-19.71</v>
      </c>
      <c r="C2940" s="38" t="n">
        <v>-42.73</v>
      </c>
      <c r="D2940" s="38" t="s">
        <v>2913</v>
      </c>
      <c r="E2940" s="38" t="s">
        <v>77</v>
      </c>
    </row>
    <row r="2941" customFormat="false" ht="15" hidden="false" customHeight="false" outlineLevel="0" collapsed="false">
      <c r="A2941" s="38" t="str">
        <f aca="false">CONCATENATE(D2941,"-",E2941)</f>
        <v>MARMELEIRO-PR</v>
      </c>
      <c r="B2941" s="39" t="n">
        <v>-26.14</v>
      </c>
      <c r="C2941" s="39" t="n">
        <v>-53.02</v>
      </c>
      <c r="D2941" s="39" t="s">
        <v>2914</v>
      </c>
      <c r="E2941" s="39" t="s">
        <v>88</v>
      </c>
    </row>
    <row r="2942" customFormat="false" ht="15" hidden="false" customHeight="false" outlineLevel="0" collapsed="false">
      <c r="A2942" s="38" t="str">
        <f aca="false">CONCATENATE(D2942,"-",E2942)</f>
        <v>MARMELOPOLIS-MG</v>
      </c>
      <c r="B2942" s="39" t="n">
        <v>-22.44</v>
      </c>
      <c r="C2942" s="39" t="n">
        <v>-45.16</v>
      </c>
      <c r="D2942" s="39" t="s">
        <v>2915</v>
      </c>
      <c r="E2942" s="39" t="s">
        <v>77</v>
      </c>
    </row>
    <row r="2943" customFormat="false" ht="15" hidden="false" customHeight="false" outlineLevel="0" collapsed="false">
      <c r="A2943" s="38" t="str">
        <f aca="false">CONCATENATE(D2943,"-",E2943)</f>
        <v>MARQUES DE SOUZA-RS</v>
      </c>
      <c r="B2943" s="39" t="n">
        <v>-29.32</v>
      </c>
      <c r="C2943" s="39" t="n">
        <v>-52.09</v>
      </c>
      <c r="D2943" s="39" t="s">
        <v>2916</v>
      </c>
      <c r="E2943" s="39" t="s">
        <v>151</v>
      </c>
    </row>
    <row r="2944" customFormat="false" ht="15" hidden="false" customHeight="false" outlineLevel="0" collapsed="false">
      <c r="A2944" s="38" t="str">
        <f aca="false">CONCATENATE(D2944,"-",E2944)</f>
        <v>MARQUINHO-PR</v>
      </c>
      <c r="B2944" s="38" t="n">
        <v>-25.11</v>
      </c>
      <c r="C2944" s="38" t="n">
        <v>-52.25</v>
      </c>
      <c r="D2944" s="38" t="s">
        <v>2917</v>
      </c>
      <c r="E2944" s="38" t="s">
        <v>88</v>
      </c>
    </row>
    <row r="2945" customFormat="false" ht="15" hidden="false" customHeight="false" outlineLevel="0" collapsed="false">
      <c r="A2945" s="38" t="str">
        <f aca="false">CONCATENATE(D2945,"-",E2945)</f>
        <v>MARTINHO CAMPOS-MG</v>
      </c>
      <c r="B2945" s="38" t="n">
        <v>-19.33</v>
      </c>
      <c r="C2945" s="38" t="n">
        <v>-45.23</v>
      </c>
      <c r="D2945" s="38" t="s">
        <v>2918</v>
      </c>
      <c r="E2945" s="38" t="s">
        <v>77</v>
      </c>
    </row>
    <row r="2946" customFormat="false" ht="15" hidden="false" customHeight="false" outlineLevel="0" collapsed="false">
      <c r="A2946" s="38" t="str">
        <f aca="false">CONCATENATE(D2946,"-",E2946)</f>
        <v>MARTINOPOLE-CE</v>
      </c>
      <c r="B2946" s="38" t="n">
        <v>-3.22</v>
      </c>
      <c r="C2946" s="38" t="n">
        <v>-40.69</v>
      </c>
      <c r="D2946" s="38" t="s">
        <v>2919</v>
      </c>
      <c r="E2946" s="38" t="s">
        <v>83</v>
      </c>
    </row>
    <row r="2947" customFormat="false" ht="15" hidden="false" customHeight="false" outlineLevel="0" collapsed="false">
      <c r="A2947" s="38" t="str">
        <f aca="false">CONCATENATE(D2947,"-",E2947)</f>
        <v>MARTINOPOLIS-SP</v>
      </c>
      <c r="B2947" s="39" t="n">
        <v>-22.14</v>
      </c>
      <c r="C2947" s="39" t="n">
        <v>-51.17</v>
      </c>
      <c r="D2947" s="39" t="s">
        <v>2920</v>
      </c>
      <c r="E2947" s="39" t="s">
        <v>118</v>
      </c>
    </row>
    <row r="2948" customFormat="false" ht="15" hidden="false" customHeight="false" outlineLevel="0" collapsed="false">
      <c r="A2948" s="38" t="str">
        <f aca="false">CONCATENATE(D2948,"-",E2948)</f>
        <v>MARTINS SOARES-MG</v>
      </c>
      <c r="B2948" s="39" t="n">
        <v>-20.25</v>
      </c>
      <c r="C2948" s="39" t="n">
        <v>-41.87</v>
      </c>
      <c r="D2948" s="39" t="s">
        <v>2921</v>
      </c>
      <c r="E2948" s="39" t="s">
        <v>77</v>
      </c>
    </row>
    <row r="2949" customFormat="false" ht="15" hidden="false" customHeight="false" outlineLevel="0" collapsed="false">
      <c r="A2949" s="38" t="str">
        <f aca="false">CONCATENATE(D2949,"-",E2949)</f>
        <v>MARTINS-RN</v>
      </c>
      <c r="B2949" s="38" t="n">
        <v>-6.08</v>
      </c>
      <c r="C2949" s="38" t="n">
        <v>-37.91</v>
      </c>
      <c r="D2949" s="38" t="s">
        <v>2922</v>
      </c>
      <c r="E2949" s="38" t="s">
        <v>106</v>
      </c>
    </row>
    <row r="2950" customFormat="false" ht="15" hidden="false" customHeight="false" outlineLevel="0" collapsed="false">
      <c r="A2950" s="38" t="str">
        <f aca="false">CONCATENATE(D2950,"-",E2950)</f>
        <v>MARUIM-SE</v>
      </c>
      <c r="B2950" s="39" t="n">
        <v>-10.73</v>
      </c>
      <c r="C2950" s="39" t="n">
        <v>-37.08</v>
      </c>
      <c r="D2950" s="39" t="s">
        <v>2923</v>
      </c>
      <c r="E2950" s="39" t="s">
        <v>294</v>
      </c>
    </row>
    <row r="2951" customFormat="false" ht="15" hidden="false" customHeight="false" outlineLevel="0" collapsed="false">
      <c r="A2951" s="38" t="str">
        <f aca="false">CONCATENATE(D2951,"-",E2951)</f>
        <v>MARUMBI-PR</v>
      </c>
      <c r="B2951" s="39" t="n">
        <v>-23.7</v>
      </c>
      <c r="C2951" s="39" t="n">
        <v>-51.63</v>
      </c>
      <c r="D2951" s="39" t="s">
        <v>2924</v>
      </c>
      <c r="E2951" s="39" t="s">
        <v>88</v>
      </c>
    </row>
    <row r="2952" customFormat="false" ht="15" hidden="false" customHeight="false" outlineLevel="0" collapsed="false">
      <c r="A2952" s="38" t="str">
        <f aca="false">CONCATENATE(D2952,"-",E2952)</f>
        <v>MARZAGAO-GO</v>
      </c>
      <c r="B2952" s="38" t="n">
        <v>-17.98</v>
      </c>
      <c r="C2952" s="38" t="n">
        <v>-48.64</v>
      </c>
      <c r="D2952" s="38" t="s">
        <v>2925</v>
      </c>
      <c r="E2952" s="38" t="s">
        <v>75</v>
      </c>
    </row>
    <row r="2953" customFormat="false" ht="15" hidden="false" customHeight="false" outlineLevel="0" collapsed="false">
      <c r="A2953" s="38" t="str">
        <f aca="false">CONCATENATE(D2953,"-",E2953)</f>
        <v>MASCOTE-BA</v>
      </c>
      <c r="B2953" s="38" t="n">
        <v>-15.56</v>
      </c>
      <c r="C2953" s="38" t="n">
        <v>-39.3</v>
      </c>
      <c r="D2953" s="38" t="s">
        <v>2926</v>
      </c>
      <c r="E2953" s="38" t="s">
        <v>85</v>
      </c>
    </row>
    <row r="2954" customFormat="false" ht="15" hidden="false" customHeight="false" outlineLevel="0" collapsed="false">
      <c r="A2954" s="38" t="str">
        <f aca="false">CONCATENATE(D2954,"-",E2954)</f>
        <v>MASSAPE DO PIAUI-PI</v>
      </c>
      <c r="B2954" s="39" t="n">
        <v>-7.46</v>
      </c>
      <c r="C2954" s="39" t="n">
        <v>-41.12</v>
      </c>
      <c r="D2954" s="39" t="s">
        <v>2927</v>
      </c>
      <c r="E2954" s="39" t="s">
        <v>108</v>
      </c>
    </row>
    <row r="2955" customFormat="false" ht="15" hidden="false" customHeight="false" outlineLevel="0" collapsed="false">
      <c r="A2955" s="38" t="str">
        <f aca="false">CONCATENATE(D2955,"-",E2955)</f>
        <v>MASSAPE-CE</v>
      </c>
      <c r="B2955" s="39" t="n">
        <v>-3.52</v>
      </c>
      <c r="C2955" s="39" t="n">
        <v>-40.34</v>
      </c>
      <c r="D2955" s="39" t="s">
        <v>2928</v>
      </c>
      <c r="E2955" s="39" t="s">
        <v>83</v>
      </c>
    </row>
    <row r="2956" customFormat="false" ht="15" hidden="false" customHeight="false" outlineLevel="0" collapsed="false">
      <c r="A2956" s="38" t="str">
        <f aca="false">CONCATENATE(D2956,"-",E2956)</f>
        <v>MASSARANDUBA-PB</v>
      </c>
      <c r="B2956" s="39" t="n">
        <v>-7.2</v>
      </c>
      <c r="C2956" s="39" t="n">
        <v>-35.78</v>
      </c>
      <c r="D2956" s="39" t="s">
        <v>2929</v>
      </c>
      <c r="E2956" s="39" t="s">
        <v>138</v>
      </c>
    </row>
    <row r="2957" customFormat="false" ht="15" hidden="false" customHeight="false" outlineLevel="0" collapsed="false">
      <c r="A2957" s="38" t="str">
        <f aca="false">CONCATENATE(D2957,"-",E2957)</f>
        <v>MASSARANDUBA-SC</v>
      </c>
      <c r="B2957" s="39" t="n">
        <v>-26.61</v>
      </c>
      <c r="C2957" s="39" t="n">
        <v>-49</v>
      </c>
      <c r="D2957" s="39" t="s">
        <v>2929</v>
      </c>
      <c r="E2957" s="39" t="s">
        <v>90</v>
      </c>
    </row>
    <row r="2958" customFormat="false" ht="15" hidden="false" customHeight="false" outlineLevel="0" collapsed="false">
      <c r="A2958" s="38" t="str">
        <f aca="false">CONCATENATE(D2958,"-",E2958)</f>
        <v>MATA DE SAO JOAO-BA</v>
      </c>
      <c r="B2958" s="39" t="n">
        <v>-12.53</v>
      </c>
      <c r="C2958" s="39" t="n">
        <v>-38.29</v>
      </c>
      <c r="D2958" s="39" t="s">
        <v>2930</v>
      </c>
      <c r="E2958" s="39" t="s">
        <v>85</v>
      </c>
    </row>
    <row r="2959" customFormat="false" ht="15" hidden="false" customHeight="false" outlineLevel="0" collapsed="false">
      <c r="A2959" s="38" t="str">
        <f aca="false">CONCATENATE(D2959,"-",E2959)</f>
        <v>MATA GRANDE-AL</v>
      </c>
      <c r="B2959" s="38" t="n">
        <v>-9.11</v>
      </c>
      <c r="C2959" s="38" t="n">
        <v>-37.73</v>
      </c>
      <c r="D2959" s="38" t="s">
        <v>2931</v>
      </c>
      <c r="E2959" s="38" t="s">
        <v>137</v>
      </c>
    </row>
    <row r="2960" customFormat="false" ht="15" hidden="false" customHeight="false" outlineLevel="0" collapsed="false">
      <c r="A2960" s="38" t="str">
        <f aca="false">CONCATENATE(D2960,"-",E2960)</f>
        <v>MATA ROMA-MA</v>
      </c>
      <c r="B2960" s="38" t="n">
        <v>-3.62</v>
      </c>
      <c r="C2960" s="38" t="n">
        <v>-43.11</v>
      </c>
      <c r="D2960" s="38" t="s">
        <v>2932</v>
      </c>
      <c r="E2960" s="38" t="s">
        <v>100</v>
      </c>
    </row>
    <row r="2961" customFormat="false" ht="15" hidden="false" customHeight="false" outlineLevel="0" collapsed="false">
      <c r="A2961" s="38" t="str">
        <f aca="false">CONCATENATE(D2961,"-",E2961)</f>
        <v>MATA VERDE-MG</v>
      </c>
      <c r="B2961" s="38" t="n">
        <v>-15.68</v>
      </c>
      <c r="C2961" s="38" t="n">
        <v>-40.74</v>
      </c>
      <c r="D2961" s="38" t="s">
        <v>2933</v>
      </c>
      <c r="E2961" s="38" t="s">
        <v>77</v>
      </c>
    </row>
    <row r="2962" customFormat="false" ht="15" hidden="false" customHeight="false" outlineLevel="0" collapsed="false">
      <c r="A2962" s="38" t="str">
        <f aca="false">CONCATENATE(D2962,"-",E2962)</f>
        <v>MATAO-SP</v>
      </c>
      <c r="B2962" s="38" t="n">
        <v>-21.6</v>
      </c>
      <c r="C2962" s="38" t="n">
        <v>-48.36</v>
      </c>
      <c r="D2962" s="38" t="s">
        <v>2934</v>
      </c>
      <c r="E2962" s="38" t="s">
        <v>118</v>
      </c>
    </row>
    <row r="2963" customFormat="false" ht="15" hidden="false" customHeight="false" outlineLevel="0" collapsed="false">
      <c r="A2963" s="38" t="str">
        <f aca="false">CONCATENATE(D2963,"-",E2963)</f>
        <v>MATARACA-PB</v>
      </c>
      <c r="B2963" s="38" t="n">
        <v>-6.6</v>
      </c>
      <c r="C2963" s="38" t="n">
        <v>-35.05</v>
      </c>
      <c r="D2963" s="38" t="s">
        <v>2935</v>
      </c>
      <c r="E2963" s="38" t="s">
        <v>138</v>
      </c>
    </row>
    <row r="2964" customFormat="false" ht="15" hidden="false" customHeight="false" outlineLevel="0" collapsed="false">
      <c r="A2964" s="38" t="str">
        <f aca="false">CONCATENATE(D2964,"-",E2964)</f>
        <v>MATA-RS</v>
      </c>
      <c r="B2964" s="38" t="n">
        <v>-29.56</v>
      </c>
      <c r="C2964" s="38" t="n">
        <v>-54.46</v>
      </c>
      <c r="D2964" s="38" t="s">
        <v>2936</v>
      </c>
      <c r="E2964" s="38" t="s">
        <v>151</v>
      </c>
    </row>
    <row r="2965" customFormat="false" ht="15" hidden="false" customHeight="false" outlineLevel="0" collapsed="false">
      <c r="A2965" s="38" t="str">
        <f aca="false">CONCATENATE(D2965,"-",E2965)</f>
        <v>MATEIROS-TO</v>
      </c>
      <c r="B2965" s="39" t="n">
        <v>-10.54</v>
      </c>
      <c r="C2965" s="39" t="n">
        <v>-46.42</v>
      </c>
      <c r="D2965" s="39" t="s">
        <v>2937</v>
      </c>
      <c r="E2965" s="39" t="s">
        <v>97</v>
      </c>
    </row>
    <row r="2966" customFormat="false" ht="15" hidden="false" customHeight="false" outlineLevel="0" collapsed="false">
      <c r="A2966" s="38" t="str">
        <f aca="false">CONCATENATE(D2966,"-",E2966)</f>
        <v>MATELANDIA-PR</v>
      </c>
      <c r="B2966" s="38" t="n">
        <v>-25.24</v>
      </c>
      <c r="C2966" s="38" t="n">
        <v>-53.99</v>
      </c>
      <c r="D2966" s="38" t="s">
        <v>2938</v>
      </c>
      <c r="E2966" s="38" t="s">
        <v>88</v>
      </c>
    </row>
    <row r="2967" customFormat="false" ht="15" hidden="false" customHeight="false" outlineLevel="0" collapsed="false">
      <c r="A2967" s="38" t="str">
        <f aca="false">CONCATENATE(D2967,"-",E2967)</f>
        <v>MATERLANDIA-MG</v>
      </c>
      <c r="B2967" s="39" t="n">
        <v>-18.47</v>
      </c>
      <c r="C2967" s="39" t="n">
        <v>-43.06</v>
      </c>
      <c r="D2967" s="39" t="s">
        <v>2939</v>
      </c>
      <c r="E2967" s="39" t="s">
        <v>77</v>
      </c>
    </row>
    <row r="2968" customFormat="false" ht="15" hidden="false" customHeight="false" outlineLevel="0" collapsed="false">
      <c r="A2968" s="38" t="str">
        <f aca="false">CONCATENATE(D2968,"-",E2968)</f>
        <v>MATEUS LEME-MG</v>
      </c>
      <c r="B2968" s="38" t="n">
        <v>-19.98</v>
      </c>
      <c r="C2968" s="38" t="n">
        <v>-44.42</v>
      </c>
      <c r="D2968" s="38" t="s">
        <v>2940</v>
      </c>
      <c r="E2968" s="38" t="s">
        <v>77</v>
      </c>
    </row>
    <row r="2969" customFormat="false" ht="15" hidden="false" customHeight="false" outlineLevel="0" collapsed="false">
      <c r="A2969" s="38" t="str">
        <f aca="false">CONCATENATE(D2969,"-",E2969)</f>
        <v>MATHIAS LOBATO-MG</v>
      </c>
      <c r="B2969" s="39" t="n">
        <v>-18.59</v>
      </c>
      <c r="C2969" s="39" t="n">
        <v>-41.9</v>
      </c>
      <c r="D2969" s="39" t="s">
        <v>2941</v>
      </c>
      <c r="E2969" s="39" t="s">
        <v>77</v>
      </c>
    </row>
    <row r="2970" customFormat="false" ht="15" hidden="false" customHeight="false" outlineLevel="0" collapsed="false">
      <c r="A2970" s="38" t="str">
        <f aca="false">CONCATENATE(D2970,"-",E2970)</f>
        <v>MATIAS BARBOSA-MG</v>
      </c>
      <c r="B2970" s="38" t="n">
        <v>-21.86</v>
      </c>
      <c r="C2970" s="38" t="n">
        <v>-43.31</v>
      </c>
      <c r="D2970" s="38" t="s">
        <v>2942</v>
      </c>
      <c r="E2970" s="38" t="s">
        <v>77</v>
      </c>
    </row>
    <row r="2971" customFormat="false" ht="15" hidden="false" customHeight="false" outlineLevel="0" collapsed="false">
      <c r="A2971" s="38" t="str">
        <f aca="false">CONCATENATE(D2971,"-",E2971)</f>
        <v>MATIAS CARDOSO-MG</v>
      </c>
      <c r="B2971" s="39" t="n">
        <v>-14.85</v>
      </c>
      <c r="C2971" s="39" t="n">
        <v>-43.92</v>
      </c>
      <c r="D2971" s="39" t="s">
        <v>2943</v>
      </c>
      <c r="E2971" s="39" t="s">
        <v>77</v>
      </c>
    </row>
    <row r="2972" customFormat="false" ht="15" hidden="false" customHeight="false" outlineLevel="0" collapsed="false">
      <c r="A2972" s="38" t="str">
        <f aca="false">CONCATENATE(D2972,"-",E2972)</f>
        <v>MATIAS OLIMPIO-PI</v>
      </c>
      <c r="B2972" s="38" t="n">
        <v>-3.71</v>
      </c>
      <c r="C2972" s="38" t="n">
        <v>-42.55</v>
      </c>
      <c r="D2972" s="38" t="s">
        <v>2944</v>
      </c>
      <c r="E2972" s="38" t="s">
        <v>108</v>
      </c>
    </row>
    <row r="2973" customFormat="false" ht="15" hidden="false" customHeight="false" outlineLevel="0" collapsed="false">
      <c r="A2973" s="38" t="str">
        <f aca="false">CONCATENATE(D2973,"-",E2973)</f>
        <v>MATINA-BA</v>
      </c>
      <c r="B2973" s="38" t="n">
        <v>-13.9</v>
      </c>
      <c r="C2973" s="38" t="n">
        <v>-42.84</v>
      </c>
      <c r="D2973" s="38" t="s">
        <v>2945</v>
      </c>
      <c r="E2973" s="38" t="s">
        <v>85</v>
      </c>
    </row>
    <row r="2974" customFormat="false" ht="15" hidden="false" customHeight="false" outlineLevel="0" collapsed="false">
      <c r="A2974" s="38" t="str">
        <f aca="false">CONCATENATE(D2974,"-",E2974)</f>
        <v>MATINHA-MA</v>
      </c>
      <c r="B2974" s="39" t="n">
        <v>-3.1</v>
      </c>
      <c r="C2974" s="39" t="n">
        <v>-45.03</v>
      </c>
      <c r="D2974" s="39" t="s">
        <v>2946</v>
      </c>
      <c r="E2974" s="39" t="s">
        <v>100</v>
      </c>
    </row>
    <row r="2975" customFormat="false" ht="15" hidden="false" customHeight="false" outlineLevel="0" collapsed="false">
      <c r="A2975" s="38" t="str">
        <f aca="false">CONCATENATE(D2975,"-",E2975)</f>
        <v>MATINHAS-PB</v>
      </c>
      <c r="B2975" s="39" t="n">
        <v>-7.12</v>
      </c>
      <c r="C2975" s="39" t="n">
        <v>-35.76</v>
      </c>
      <c r="D2975" s="39" t="s">
        <v>2947</v>
      </c>
      <c r="E2975" s="39" t="s">
        <v>138</v>
      </c>
    </row>
    <row r="2976" customFormat="false" ht="15" hidden="false" customHeight="false" outlineLevel="0" collapsed="false">
      <c r="A2976" s="38" t="str">
        <f aca="false">CONCATENATE(D2976,"-",E2976)</f>
        <v>MATINHOS-PR</v>
      </c>
      <c r="B2976" s="39" t="n">
        <v>-25.81</v>
      </c>
      <c r="C2976" s="39" t="n">
        <v>-48.54</v>
      </c>
      <c r="D2976" s="39" t="s">
        <v>2948</v>
      </c>
      <c r="E2976" s="39" t="s">
        <v>88</v>
      </c>
    </row>
    <row r="2977" customFormat="false" ht="15" hidden="false" customHeight="false" outlineLevel="0" collapsed="false">
      <c r="A2977" s="38" t="str">
        <f aca="false">CONCATENATE(D2977,"-",E2977)</f>
        <v>MATIPO-MG</v>
      </c>
      <c r="B2977" s="38" t="n">
        <v>-20.28</v>
      </c>
      <c r="C2977" s="38" t="n">
        <v>-42.34</v>
      </c>
      <c r="D2977" s="38" t="s">
        <v>2949</v>
      </c>
      <c r="E2977" s="38" t="s">
        <v>77</v>
      </c>
    </row>
    <row r="2978" customFormat="false" ht="15" hidden="false" customHeight="false" outlineLevel="0" collapsed="false">
      <c r="A2978" s="38" t="str">
        <f aca="false">CONCATENATE(D2978,"-",E2978)</f>
        <v>MATO CASTELHANO-RS</v>
      </c>
      <c r="B2978" s="39" t="n">
        <v>-28.27</v>
      </c>
      <c r="C2978" s="39" t="n">
        <v>-52.19</v>
      </c>
      <c r="D2978" s="39" t="s">
        <v>2950</v>
      </c>
      <c r="E2978" s="39" t="s">
        <v>151</v>
      </c>
    </row>
    <row r="2979" customFormat="false" ht="15" hidden="false" customHeight="false" outlineLevel="0" collapsed="false">
      <c r="A2979" s="38" t="str">
        <f aca="false">CONCATENATE(D2979,"-",E2979)</f>
        <v>MATO GROSSO-PB</v>
      </c>
      <c r="B2979" s="38" t="n">
        <v>-6.53</v>
      </c>
      <c r="C2979" s="38" t="n">
        <v>-37.72</v>
      </c>
      <c r="D2979" s="38" t="s">
        <v>2951</v>
      </c>
      <c r="E2979" s="38" t="s">
        <v>138</v>
      </c>
    </row>
    <row r="2980" customFormat="false" ht="15" hidden="false" customHeight="false" outlineLevel="0" collapsed="false">
      <c r="A2980" s="38" t="str">
        <f aca="false">CONCATENATE(D2980,"-",E2980)</f>
        <v>MATO LEITAO-RS</v>
      </c>
      <c r="B2980" s="38" t="n">
        <v>-29.52</v>
      </c>
      <c r="C2980" s="38" t="n">
        <v>-52.12</v>
      </c>
      <c r="D2980" s="38" t="s">
        <v>2952</v>
      </c>
      <c r="E2980" s="38" t="s">
        <v>151</v>
      </c>
    </row>
    <row r="2981" customFormat="false" ht="15" hidden="false" customHeight="false" outlineLevel="0" collapsed="false">
      <c r="A2981" s="38" t="str">
        <f aca="false">CONCATENATE(D2981,"-",E2981)</f>
        <v>MATO RICO-PR</v>
      </c>
      <c r="B2981" s="38" t="n">
        <v>-24.7</v>
      </c>
      <c r="C2981" s="38" t="n">
        <v>-52.14</v>
      </c>
      <c r="D2981" s="38" t="s">
        <v>2953</v>
      </c>
      <c r="E2981" s="38" t="s">
        <v>88</v>
      </c>
    </row>
    <row r="2982" customFormat="false" ht="15" hidden="false" customHeight="false" outlineLevel="0" collapsed="false">
      <c r="A2982" s="38" t="str">
        <f aca="false">CONCATENATE(D2982,"-",E2982)</f>
        <v>MATO VERDE-MG</v>
      </c>
      <c r="B2982" s="39" t="n">
        <v>-15.39</v>
      </c>
      <c r="C2982" s="39" t="n">
        <v>-42.86</v>
      </c>
      <c r="D2982" s="39" t="s">
        <v>2954</v>
      </c>
      <c r="E2982" s="39" t="s">
        <v>77</v>
      </c>
    </row>
    <row r="2983" customFormat="false" ht="15" hidden="false" customHeight="false" outlineLevel="0" collapsed="false">
      <c r="A2983" s="38" t="str">
        <f aca="false">CONCATENATE(D2983,"-",E2983)</f>
        <v>MATOES DO NORTE-MA</v>
      </c>
      <c r="B2983" s="39" t="n">
        <v>-3.63</v>
      </c>
      <c r="C2983" s="39" t="n">
        <v>-44.55</v>
      </c>
      <c r="D2983" s="39" t="s">
        <v>2955</v>
      </c>
      <c r="E2983" s="39" t="s">
        <v>100</v>
      </c>
    </row>
    <row r="2984" customFormat="false" ht="15" hidden="false" customHeight="false" outlineLevel="0" collapsed="false">
      <c r="A2984" s="38" t="str">
        <f aca="false">CONCATENATE(D2984,"-",E2984)</f>
        <v>MATOES-MA</v>
      </c>
      <c r="B2984" s="38" t="n">
        <v>-5.51</v>
      </c>
      <c r="C2984" s="38" t="n">
        <v>-43.19</v>
      </c>
      <c r="D2984" s="38" t="s">
        <v>2956</v>
      </c>
      <c r="E2984" s="38" t="s">
        <v>100</v>
      </c>
    </row>
    <row r="2985" customFormat="false" ht="15" hidden="false" customHeight="false" outlineLevel="0" collapsed="false">
      <c r="A2985" s="38" t="str">
        <f aca="false">CONCATENATE(D2985,"-",E2985)</f>
        <v>MATOS COSTA-SC</v>
      </c>
      <c r="B2985" s="38" t="n">
        <v>-26.47</v>
      </c>
      <c r="C2985" s="38" t="n">
        <v>-51.14</v>
      </c>
      <c r="D2985" s="38" t="s">
        <v>2957</v>
      </c>
      <c r="E2985" s="38" t="s">
        <v>90</v>
      </c>
    </row>
    <row r="2986" customFormat="false" ht="15" hidden="false" customHeight="false" outlineLevel="0" collapsed="false">
      <c r="A2986" s="38" t="str">
        <f aca="false">CONCATENATE(D2986,"-",E2986)</f>
        <v>MATOZINHOS-MG</v>
      </c>
      <c r="B2986" s="38" t="n">
        <v>-19.55</v>
      </c>
      <c r="C2986" s="38" t="n">
        <v>-44.08</v>
      </c>
      <c r="D2986" s="38" t="s">
        <v>2958</v>
      </c>
      <c r="E2986" s="38" t="s">
        <v>77</v>
      </c>
    </row>
    <row r="2987" customFormat="false" ht="15" hidden="false" customHeight="false" outlineLevel="0" collapsed="false">
      <c r="A2987" s="38" t="str">
        <f aca="false">CONCATENATE(D2987,"-",E2987)</f>
        <v>MATRINCHA-GO</v>
      </c>
      <c r="B2987" s="39" t="n">
        <v>-15.44</v>
      </c>
      <c r="C2987" s="39" t="n">
        <v>-50.74</v>
      </c>
      <c r="D2987" s="39" t="s">
        <v>2959</v>
      </c>
      <c r="E2987" s="39" t="s">
        <v>75</v>
      </c>
    </row>
    <row r="2988" customFormat="false" ht="15" hidden="false" customHeight="false" outlineLevel="0" collapsed="false">
      <c r="A2988" s="38" t="str">
        <f aca="false">CONCATENATE(D2988,"-",E2988)</f>
        <v>MATRIZ DE CAMARAGIBE-AL</v>
      </c>
      <c r="B2988" s="39" t="n">
        <v>-9.15</v>
      </c>
      <c r="C2988" s="39" t="n">
        <v>-35.53</v>
      </c>
      <c r="D2988" s="39" t="s">
        <v>2960</v>
      </c>
      <c r="E2988" s="39" t="s">
        <v>137</v>
      </c>
    </row>
    <row r="2989" customFormat="false" ht="15" hidden="false" customHeight="false" outlineLevel="0" collapsed="false">
      <c r="A2989" s="38" t="str">
        <f aca="false">CONCATENATE(D2989,"-",E2989)</f>
        <v>MATUPA-MT</v>
      </c>
      <c r="B2989" s="38" t="n">
        <v>-10.05</v>
      </c>
      <c r="C2989" s="38" t="n">
        <v>-54.93</v>
      </c>
      <c r="D2989" s="38" t="s">
        <v>2961</v>
      </c>
      <c r="E2989" s="38" t="s">
        <v>111</v>
      </c>
    </row>
    <row r="2990" customFormat="false" ht="15" hidden="false" customHeight="false" outlineLevel="0" collapsed="false">
      <c r="A2990" s="38" t="str">
        <f aca="false">CONCATENATE(D2990,"-",E2990)</f>
        <v>MATUREIA-PB</v>
      </c>
      <c r="B2990" s="39" t="n">
        <v>-7.26</v>
      </c>
      <c r="C2990" s="39" t="n">
        <v>-37.35</v>
      </c>
      <c r="D2990" s="39" t="s">
        <v>2962</v>
      </c>
      <c r="E2990" s="39" t="s">
        <v>138</v>
      </c>
    </row>
    <row r="2991" customFormat="false" ht="15" hidden="false" customHeight="false" outlineLevel="0" collapsed="false">
      <c r="A2991" s="38" t="str">
        <f aca="false">CONCATENATE(D2991,"-",E2991)</f>
        <v>MATUTINA-MG</v>
      </c>
      <c r="B2991" s="39" t="n">
        <v>-19.22</v>
      </c>
      <c r="C2991" s="39" t="n">
        <v>-45.96</v>
      </c>
      <c r="D2991" s="39" t="s">
        <v>2963</v>
      </c>
      <c r="E2991" s="39" t="s">
        <v>77</v>
      </c>
    </row>
    <row r="2992" customFormat="false" ht="15" hidden="false" customHeight="false" outlineLevel="0" collapsed="false">
      <c r="A2992" s="38" t="str">
        <f aca="false">CONCATENATE(D2992,"-",E2992)</f>
        <v>MAUA DA SERRA-PR</v>
      </c>
      <c r="B2992" s="39" t="n">
        <v>-23.9</v>
      </c>
      <c r="C2992" s="39" t="n">
        <v>-51.22</v>
      </c>
      <c r="D2992" s="39" t="s">
        <v>2964</v>
      </c>
      <c r="E2992" s="39" t="s">
        <v>88</v>
      </c>
    </row>
    <row r="2993" customFormat="false" ht="15" hidden="false" customHeight="false" outlineLevel="0" collapsed="false">
      <c r="A2993" s="38" t="str">
        <f aca="false">CONCATENATE(D2993,"-",E2993)</f>
        <v>MAUA-SP</v>
      </c>
      <c r="B2993" s="39" t="n">
        <v>-23.66</v>
      </c>
      <c r="C2993" s="39" t="n">
        <v>-46.46</v>
      </c>
      <c r="D2993" s="39" t="s">
        <v>2965</v>
      </c>
      <c r="E2993" s="39" t="s">
        <v>118</v>
      </c>
    </row>
    <row r="2994" customFormat="false" ht="15" hidden="false" customHeight="false" outlineLevel="0" collapsed="false">
      <c r="A2994" s="38" t="str">
        <f aca="false">CONCATENATE(D2994,"-",E2994)</f>
        <v>MAUES-AM</v>
      </c>
      <c r="B2994" s="39" t="n">
        <v>-3.38</v>
      </c>
      <c r="C2994" s="39" t="n">
        <v>-57.71</v>
      </c>
      <c r="D2994" s="39" t="s">
        <v>2966</v>
      </c>
      <c r="E2994" s="39" t="s">
        <v>258</v>
      </c>
    </row>
    <row r="2995" customFormat="false" ht="15" hidden="false" customHeight="false" outlineLevel="0" collapsed="false">
      <c r="A2995" s="38" t="str">
        <f aca="false">CONCATENATE(D2995,"-",E2995)</f>
        <v>MAURILANDIA DO TOCANTINS-TO</v>
      </c>
      <c r="B2995" s="38" t="n">
        <v>-5.95</v>
      </c>
      <c r="C2995" s="38" t="n">
        <v>-47.5</v>
      </c>
      <c r="D2995" s="38" t="s">
        <v>2967</v>
      </c>
      <c r="E2995" s="38" t="s">
        <v>97</v>
      </c>
    </row>
    <row r="2996" customFormat="false" ht="15" hidden="false" customHeight="false" outlineLevel="0" collapsed="false">
      <c r="A2996" s="38" t="str">
        <f aca="false">CONCATENATE(D2996,"-",E2996)</f>
        <v>MAURILANDIA-GO</v>
      </c>
      <c r="B2996" s="38" t="n">
        <v>-17.97</v>
      </c>
      <c r="C2996" s="38" t="n">
        <v>-50.33</v>
      </c>
      <c r="D2996" s="38" t="s">
        <v>2968</v>
      </c>
      <c r="E2996" s="38" t="s">
        <v>75</v>
      </c>
    </row>
    <row r="2997" customFormat="false" ht="15" hidden="false" customHeight="false" outlineLevel="0" collapsed="false">
      <c r="A2997" s="38" t="str">
        <f aca="false">CONCATENATE(D2997,"-",E2997)</f>
        <v>MAURITI-CE</v>
      </c>
      <c r="B2997" s="38" t="n">
        <v>-7.38</v>
      </c>
      <c r="C2997" s="38" t="n">
        <v>-38.77</v>
      </c>
      <c r="D2997" s="38" t="s">
        <v>2969</v>
      </c>
      <c r="E2997" s="38" t="s">
        <v>83</v>
      </c>
    </row>
    <row r="2998" customFormat="false" ht="15" hidden="false" customHeight="false" outlineLevel="0" collapsed="false">
      <c r="A2998" s="38" t="str">
        <f aca="false">CONCATENATE(D2998,"-",E2998)</f>
        <v>MAXARANGUAPE-RN</v>
      </c>
      <c r="B2998" s="39" t="n">
        <v>-5.51</v>
      </c>
      <c r="C2998" s="39" t="n">
        <v>-35.26</v>
      </c>
      <c r="D2998" s="39" t="s">
        <v>2970</v>
      </c>
      <c r="E2998" s="39" t="s">
        <v>106</v>
      </c>
    </row>
    <row r="2999" customFormat="false" ht="15" hidden="false" customHeight="false" outlineLevel="0" collapsed="false">
      <c r="A2999" s="38" t="str">
        <f aca="false">CONCATENATE(D2999,"-",E2999)</f>
        <v>MAXIMILIANO DE ALMEIDA-RS</v>
      </c>
      <c r="B2999" s="39" t="n">
        <v>-27.63</v>
      </c>
      <c r="C2999" s="39" t="n">
        <v>-51.8</v>
      </c>
      <c r="D2999" s="39" t="s">
        <v>2971</v>
      </c>
      <c r="E2999" s="39" t="s">
        <v>151</v>
      </c>
    </row>
    <row r="3000" customFormat="false" ht="15" hidden="false" customHeight="false" outlineLevel="0" collapsed="false">
      <c r="A3000" s="38" t="str">
        <f aca="false">CONCATENATE(D3000,"-",E3000)</f>
        <v>MAZAGAO-AP</v>
      </c>
      <c r="B3000" s="38" t="n">
        <v>-0.11</v>
      </c>
      <c r="C3000" s="38" t="n">
        <v>-51.28</v>
      </c>
      <c r="D3000" s="38" t="s">
        <v>2972</v>
      </c>
      <c r="E3000" s="38" t="s">
        <v>275</v>
      </c>
    </row>
    <row r="3001" customFormat="false" ht="15" hidden="false" customHeight="false" outlineLevel="0" collapsed="false">
      <c r="A3001" s="38" t="str">
        <f aca="false">CONCATENATE(D3001,"-",E3001)</f>
        <v>MEDEIROS NETO-BA</v>
      </c>
      <c r="B3001" s="39" t="n">
        <v>-17.37</v>
      </c>
      <c r="C3001" s="39" t="n">
        <v>-40.22</v>
      </c>
      <c r="D3001" s="39" t="s">
        <v>2973</v>
      </c>
      <c r="E3001" s="39" t="s">
        <v>85</v>
      </c>
    </row>
    <row r="3002" customFormat="false" ht="15" hidden="false" customHeight="false" outlineLevel="0" collapsed="false">
      <c r="A3002" s="38" t="str">
        <f aca="false">CONCATENATE(D3002,"-",E3002)</f>
        <v>MEDEIROS-MG</v>
      </c>
      <c r="B3002" s="38" t="n">
        <v>-19.99</v>
      </c>
      <c r="C3002" s="38" t="n">
        <v>-46.22</v>
      </c>
      <c r="D3002" s="38" t="s">
        <v>2974</v>
      </c>
      <c r="E3002" s="38" t="s">
        <v>77</v>
      </c>
    </row>
    <row r="3003" customFormat="false" ht="15" hidden="false" customHeight="false" outlineLevel="0" collapsed="false">
      <c r="A3003" s="38" t="str">
        <f aca="false">CONCATENATE(D3003,"-",E3003)</f>
        <v>MEDIANEIRA-PR</v>
      </c>
      <c r="B3003" s="38" t="n">
        <v>-25.29</v>
      </c>
      <c r="C3003" s="38" t="n">
        <v>-54.09</v>
      </c>
      <c r="D3003" s="38" t="s">
        <v>2975</v>
      </c>
      <c r="E3003" s="38" t="s">
        <v>88</v>
      </c>
    </row>
    <row r="3004" customFormat="false" ht="15" hidden="false" customHeight="false" outlineLevel="0" collapsed="false">
      <c r="A3004" s="38" t="str">
        <f aca="false">CONCATENATE(D3004,"-",E3004)</f>
        <v>MEDICILANDIA-PA</v>
      </c>
      <c r="B3004" s="38" t="n">
        <v>-3.44</v>
      </c>
      <c r="C3004" s="38" t="n">
        <v>-52.88</v>
      </c>
      <c r="D3004" s="38" t="s">
        <v>2976</v>
      </c>
      <c r="E3004" s="38" t="s">
        <v>81</v>
      </c>
    </row>
    <row r="3005" customFormat="false" ht="15" hidden="false" customHeight="false" outlineLevel="0" collapsed="false">
      <c r="A3005" s="38" t="str">
        <f aca="false">CONCATENATE(D3005,"-",E3005)</f>
        <v>MEDINA-MG</v>
      </c>
      <c r="B3005" s="39" t="n">
        <v>-16.22</v>
      </c>
      <c r="C3005" s="39" t="n">
        <v>-41.47</v>
      </c>
      <c r="D3005" s="39" t="s">
        <v>2977</v>
      </c>
      <c r="E3005" s="39" t="s">
        <v>77</v>
      </c>
    </row>
    <row r="3006" customFormat="false" ht="15" hidden="false" customHeight="false" outlineLevel="0" collapsed="false">
      <c r="A3006" s="38" t="str">
        <f aca="false">CONCATENATE(D3006,"-",E3006)</f>
        <v>MELEIRO-SC</v>
      </c>
      <c r="B3006" s="39" t="n">
        <v>-28.82</v>
      </c>
      <c r="C3006" s="39" t="n">
        <v>-49.63</v>
      </c>
      <c r="D3006" s="39" t="s">
        <v>2978</v>
      </c>
      <c r="E3006" s="39" t="s">
        <v>90</v>
      </c>
    </row>
    <row r="3007" customFormat="false" ht="15" hidden="false" customHeight="false" outlineLevel="0" collapsed="false">
      <c r="A3007" s="38" t="str">
        <f aca="false">CONCATENATE(D3007,"-",E3007)</f>
        <v>MELGACO-PA</v>
      </c>
      <c r="B3007" s="39" t="n">
        <v>-1.8</v>
      </c>
      <c r="C3007" s="39" t="n">
        <v>-50.71</v>
      </c>
      <c r="D3007" s="39" t="s">
        <v>2979</v>
      </c>
      <c r="E3007" s="39" t="s">
        <v>81</v>
      </c>
    </row>
    <row r="3008" customFormat="false" ht="15" hidden="false" customHeight="false" outlineLevel="0" collapsed="false">
      <c r="A3008" s="38" t="str">
        <f aca="false">CONCATENATE(D3008,"-",E3008)</f>
        <v>MENDES PIMENTEL-MG</v>
      </c>
      <c r="B3008" s="38" t="n">
        <v>-18.66</v>
      </c>
      <c r="C3008" s="38" t="n">
        <v>-41.4</v>
      </c>
      <c r="D3008" s="38" t="s">
        <v>2980</v>
      </c>
      <c r="E3008" s="38" t="s">
        <v>77</v>
      </c>
    </row>
    <row r="3009" customFormat="false" ht="15" hidden="false" customHeight="false" outlineLevel="0" collapsed="false">
      <c r="A3009" s="38" t="str">
        <f aca="false">CONCATENATE(D3009,"-",E3009)</f>
        <v>MENDES-RJ</v>
      </c>
      <c r="B3009" s="39" t="n">
        <v>-22.52</v>
      </c>
      <c r="C3009" s="39" t="n">
        <v>-43.73</v>
      </c>
      <c r="D3009" s="39" t="s">
        <v>2981</v>
      </c>
      <c r="E3009" s="39" t="s">
        <v>330</v>
      </c>
    </row>
    <row r="3010" customFormat="false" ht="15" hidden="false" customHeight="false" outlineLevel="0" collapsed="false">
      <c r="A3010" s="38" t="str">
        <f aca="false">CONCATENATE(D3010,"-",E3010)</f>
        <v>MENDONCA-SP</v>
      </c>
      <c r="B3010" s="38" t="n">
        <v>-21.16</v>
      </c>
      <c r="C3010" s="38" t="n">
        <v>-49.58</v>
      </c>
      <c r="D3010" s="38" t="s">
        <v>2982</v>
      </c>
      <c r="E3010" s="38" t="s">
        <v>118</v>
      </c>
    </row>
    <row r="3011" customFormat="false" ht="15" hidden="false" customHeight="false" outlineLevel="0" collapsed="false">
      <c r="A3011" s="38" t="str">
        <f aca="false">CONCATENATE(D3011,"-",E3011)</f>
        <v>MERCEDES-PR</v>
      </c>
      <c r="B3011" s="39" t="n">
        <v>-24.45</v>
      </c>
      <c r="C3011" s="39" t="n">
        <v>-54.16</v>
      </c>
      <c r="D3011" s="39" t="s">
        <v>2983</v>
      </c>
      <c r="E3011" s="39" t="s">
        <v>88</v>
      </c>
    </row>
    <row r="3012" customFormat="false" ht="15" hidden="false" customHeight="false" outlineLevel="0" collapsed="false">
      <c r="A3012" s="38" t="str">
        <f aca="false">CONCATENATE(D3012,"-",E3012)</f>
        <v>MERCES-MG</v>
      </c>
      <c r="B3012" s="39" t="n">
        <v>-21.19</v>
      </c>
      <c r="C3012" s="39" t="n">
        <v>-43.34</v>
      </c>
      <c r="D3012" s="39" t="s">
        <v>2984</v>
      </c>
      <c r="E3012" s="39" t="s">
        <v>77</v>
      </c>
    </row>
    <row r="3013" customFormat="false" ht="15" hidden="false" customHeight="false" outlineLevel="0" collapsed="false">
      <c r="A3013" s="38" t="str">
        <f aca="false">CONCATENATE(D3013,"-",E3013)</f>
        <v>MERIDIANO-SP</v>
      </c>
      <c r="B3013" s="39" t="n">
        <v>-20.35</v>
      </c>
      <c r="C3013" s="39" t="n">
        <v>-50.17</v>
      </c>
      <c r="D3013" s="39" t="s">
        <v>2985</v>
      </c>
      <c r="E3013" s="39" t="s">
        <v>118</v>
      </c>
    </row>
    <row r="3014" customFormat="false" ht="15" hidden="false" customHeight="false" outlineLevel="0" collapsed="false">
      <c r="A3014" s="38" t="str">
        <f aca="false">CONCATENATE(D3014,"-",E3014)</f>
        <v>MERUOCA-CE</v>
      </c>
      <c r="B3014" s="39" t="n">
        <v>-3.54</v>
      </c>
      <c r="C3014" s="39" t="n">
        <v>-40.45</v>
      </c>
      <c r="D3014" s="39" t="s">
        <v>2986</v>
      </c>
      <c r="E3014" s="39" t="s">
        <v>83</v>
      </c>
    </row>
    <row r="3015" customFormat="false" ht="15" hidden="false" customHeight="false" outlineLevel="0" collapsed="false">
      <c r="A3015" s="38" t="str">
        <f aca="false">CONCATENATE(D3015,"-",E3015)</f>
        <v>MESOPOLIS-SP</v>
      </c>
      <c r="B3015" s="38" t="n">
        <v>-19.96</v>
      </c>
      <c r="C3015" s="38" t="n">
        <v>-50.63</v>
      </c>
      <c r="D3015" s="38" t="s">
        <v>2987</v>
      </c>
      <c r="E3015" s="38" t="s">
        <v>118</v>
      </c>
    </row>
    <row r="3016" customFormat="false" ht="15" hidden="false" customHeight="false" outlineLevel="0" collapsed="false">
      <c r="A3016" s="38" t="str">
        <f aca="false">CONCATENATE(D3016,"-",E3016)</f>
        <v>MESQUITA-MG</v>
      </c>
      <c r="B3016" s="38" t="n">
        <v>-19.22</v>
      </c>
      <c r="C3016" s="38" t="n">
        <v>-42.6</v>
      </c>
      <c r="D3016" s="38" t="s">
        <v>2988</v>
      </c>
      <c r="E3016" s="38" t="s">
        <v>77</v>
      </c>
    </row>
    <row r="3017" customFormat="false" ht="15" hidden="false" customHeight="false" outlineLevel="0" collapsed="false">
      <c r="A3017" s="38" t="str">
        <f aca="false">CONCATENATE(D3017,"-",E3017)</f>
        <v>MESSIAS TARGINO-RN</v>
      </c>
      <c r="B3017" s="38" t="n">
        <v>-6.07</v>
      </c>
      <c r="C3017" s="38" t="n">
        <v>-37.51</v>
      </c>
      <c r="D3017" s="38" t="s">
        <v>2989</v>
      </c>
      <c r="E3017" s="38" t="s">
        <v>106</v>
      </c>
    </row>
    <row r="3018" customFormat="false" ht="15" hidden="false" customHeight="false" outlineLevel="0" collapsed="false">
      <c r="A3018" s="38" t="str">
        <f aca="false">CONCATENATE(D3018,"-",E3018)</f>
        <v>MESSIAS-AL</v>
      </c>
      <c r="B3018" s="38" t="n">
        <v>-9.38</v>
      </c>
      <c r="C3018" s="38" t="n">
        <v>-35.84</v>
      </c>
      <c r="D3018" s="38" t="s">
        <v>2990</v>
      </c>
      <c r="E3018" s="38" t="s">
        <v>137</v>
      </c>
    </row>
    <row r="3019" customFormat="false" ht="15" hidden="false" customHeight="false" outlineLevel="0" collapsed="false">
      <c r="A3019" s="38" t="str">
        <f aca="false">CONCATENATE(D3019,"-",E3019)</f>
        <v>MIGUEL ALVES-PI</v>
      </c>
      <c r="B3019" s="39" t="n">
        <v>-4.16</v>
      </c>
      <c r="C3019" s="39" t="n">
        <v>-42.89</v>
      </c>
      <c r="D3019" s="39" t="s">
        <v>2991</v>
      </c>
      <c r="E3019" s="39" t="s">
        <v>108</v>
      </c>
    </row>
    <row r="3020" customFormat="false" ht="15" hidden="false" customHeight="false" outlineLevel="0" collapsed="false">
      <c r="A3020" s="38" t="str">
        <f aca="false">CONCATENATE(D3020,"-",E3020)</f>
        <v>MIGUEL CALMON-BA</v>
      </c>
      <c r="B3020" s="38" t="n">
        <v>-11.42</v>
      </c>
      <c r="C3020" s="38" t="n">
        <v>-40.59</v>
      </c>
      <c r="D3020" s="38" t="s">
        <v>2992</v>
      </c>
      <c r="E3020" s="38" t="s">
        <v>85</v>
      </c>
    </row>
    <row r="3021" customFormat="false" ht="15" hidden="false" customHeight="false" outlineLevel="0" collapsed="false">
      <c r="A3021" s="38" t="str">
        <f aca="false">CONCATENATE(D3021,"-",E3021)</f>
        <v>MIGUEL LEAO-PI</v>
      </c>
      <c r="B3021" s="38" t="n">
        <v>-5.68</v>
      </c>
      <c r="C3021" s="38" t="n">
        <v>-42.73</v>
      </c>
      <c r="D3021" s="38" t="s">
        <v>2993</v>
      </c>
      <c r="E3021" s="38" t="s">
        <v>108</v>
      </c>
    </row>
    <row r="3022" customFormat="false" ht="15" hidden="false" customHeight="false" outlineLevel="0" collapsed="false">
      <c r="A3022" s="38" t="str">
        <f aca="false">CONCATENATE(D3022,"-",E3022)</f>
        <v>MIGUEL PEREIRA-RJ</v>
      </c>
      <c r="B3022" s="38" t="n">
        <v>-22.45</v>
      </c>
      <c r="C3022" s="38" t="n">
        <v>-43.46</v>
      </c>
      <c r="D3022" s="38" t="s">
        <v>2994</v>
      </c>
      <c r="E3022" s="38" t="s">
        <v>330</v>
      </c>
    </row>
    <row r="3023" customFormat="false" ht="15" hidden="false" customHeight="false" outlineLevel="0" collapsed="false">
      <c r="A3023" s="38" t="str">
        <f aca="false">CONCATENATE(D3023,"-",E3023)</f>
        <v>MIGUELOPOLIS-SP</v>
      </c>
      <c r="B3023" s="39" t="n">
        <v>-20.17</v>
      </c>
      <c r="C3023" s="39" t="n">
        <v>-48.03</v>
      </c>
      <c r="D3023" s="39" t="s">
        <v>2995</v>
      </c>
      <c r="E3023" s="39" t="s">
        <v>118</v>
      </c>
    </row>
    <row r="3024" customFormat="false" ht="15" hidden="false" customHeight="false" outlineLevel="0" collapsed="false">
      <c r="A3024" s="38" t="str">
        <f aca="false">CONCATENATE(D3024,"-",E3024)</f>
        <v>MILAGRES DO MARANHAO-MA</v>
      </c>
      <c r="B3024" s="38" t="n">
        <v>-3.58</v>
      </c>
      <c r="C3024" s="38" t="n">
        <v>-42.6</v>
      </c>
      <c r="D3024" s="38" t="s">
        <v>2996</v>
      </c>
      <c r="E3024" s="38" t="s">
        <v>100</v>
      </c>
    </row>
    <row r="3025" customFormat="false" ht="15" hidden="false" customHeight="false" outlineLevel="0" collapsed="false">
      <c r="A3025" s="38" t="str">
        <f aca="false">CONCATENATE(D3025,"-",E3025)</f>
        <v>MILAGRES-BA</v>
      </c>
      <c r="B3025" s="39" t="n">
        <v>-12.87</v>
      </c>
      <c r="C3025" s="39" t="n">
        <v>-39.85</v>
      </c>
      <c r="D3025" s="39" t="s">
        <v>2997</v>
      </c>
      <c r="E3025" s="39" t="s">
        <v>85</v>
      </c>
    </row>
    <row r="3026" customFormat="false" ht="15" hidden="false" customHeight="false" outlineLevel="0" collapsed="false">
      <c r="A3026" s="38" t="str">
        <f aca="false">CONCATENATE(D3026,"-",E3026)</f>
        <v>MILAGRES-CE</v>
      </c>
      <c r="B3026" s="38" t="n">
        <v>-7.31</v>
      </c>
      <c r="C3026" s="38" t="n">
        <v>-38.94</v>
      </c>
      <c r="D3026" s="38" t="s">
        <v>2997</v>
      </c>
      <c r="E3026" s="38" t="s">
        <v>83</v>
      </c>
    </row>
    <row r="3027" customFormat="false" ht="15" hidden="false" customHeight="false" outlineLevel="0" collapsed="false">
      <c r="A3027" s="38" t="str">
        <f aca="false">CONCATENATE(D3027,"-",E3027)</f>
        <v>MILHA-CE</v>
      </c>
      <c r="B3027" s="39" t="n">
        <v>-5.67</v>
      </c>
      <c r="C3027" s="39" t="n">
        <v>-39.19</v>
      </c>
      <c r="D3027" s="39" t="s">
        <v>2998</v>
      </c>
      <c r="E3027" s="39" t="s">
        <v>83</v>
      </c>
    </row>
    <row r="3028" customFormat="false" ht="15" hidden="false" customHeight="false" outlineLevel="0" collapsed="false">
      <c r="A3028" s="38" t="str">
        <f aca="false">CONCATENATE(D3028,"-",E3028)</f>
        <v>MILTON BRANDAO-PI</v>
      </c>
      <c r="B3028" s="39" t="n">
        <v>-4.68</v>
      </c>
      <c r="C3028" s="39" t="n">
        <v>-41.42</v>
      </c>
      <c r="D3028" s="39" t="s">
        <v>2999</v>
      </c>
      <c r="E3028" s="39" t="s">
        <v>108</v>
      </c>
    </row>
    <row r="3029" customFormat="false" ht="15" hidden="false" customHeight="false" outlineLevel="0" collapsed="false">
      <c r="A3029" s="38" t="str">
        <f aca="false">CONCATENATE(D3029,"-",E3029)</f>
        <v>MIMOSO DE GOIAS-GO</v>
      </c>
      <c r="B3029" s="39" t="n">
        <v>-15.05</v>
      </c>
      <c r="C3029" s="39" t="n">
        <v>-48.16</v>
      </c>
      <c r="D3029" s="39" t="s">
        <v>3000</v>
      </c>
      <c r="E3029" s="39" t="s">
        <v>75</v>
      </c>
    </row>
    <row r="3030" customFormat="false" ht="15" hidden="false" customHeight="false" outlineLevel="0" collapsed="false">
      <c r="A3030" s="38" t="str">
        <f aca="false">CONCATENATE(D3030,"-",E3030)</f>
        <v>MIMOSO DO SUL-ES</v>
      </c>
      <c r="B3030" s="39" t="n">
        <v>-21.06</v>
      </c>
      <c r="C3030" s="39" t="n">
        <v>-41.36</v>
      </c>
      <c r="D3030" s="39" t="s">
        <v>3001</v>
      </c>
      <c r="E3030" s="39" t="s">
        <v>126</v>
      </c>
    </row>
    <row r="3031" customFormat="false" ht="15" hidden="false" customHeight="false" outlineLevel="0" collapsed="false">
      <c r="A3031" s="38" t="str">
        <f aca="false">CONCATENATE(D3031,"-",E3031)</f>
        <v>MINACU-GO</v>
      </c>
      <c r="B3031" s="38" t="n">
        <v>-13.53</v>
      </c>
      <c r="C3031" s="38" t="n">
        <v>-48.22</v>
      </c>
      <c r="D3031" s="38" t="s">
        <v>3002</v>
      </c>
      <c r="E3031" s="38" t="s">
        <v>75</v>
      </c>
    </row>
    <row r="3032" customFormat="false" ht="15" hidden="false" customHeight="false" outlineLevel="0" collapsed="false">
      <c r="A3032" s="38" t="str">
        <f aca="false">CONCATENATE(D3032,"-",E3032)</f>
        <v>MINADOR DO NEGRAO-AL</v>
      </c>
      <c r="B3032" s="39" t="n">
        <v>-9.3</v>
      </c>
      <c r="C3032" s="39" t="n">
        <v>-36.86</v>
      </c>
      <c r="D3032" s="39" t="s">
        <v>3003</v>
      </c>
      <c r="E3032" s="39" t="s">
        <v>137</v>
      </c>
    </row>
    <row r="3033" customFormat="false" ht="15" hidden="false" customHeight="false" outlineLevel="0" collapsed="false">
      <c r="A3033" s="38" t="str">
        <f aca="false">CONCATENATE(D3033,"-",E3033)</f>
        <v>MINAS DO LEAO-RS</v>
      </c>
      <c r="B3033" s="38" t="n">
        <v>-30.12</v>
      </c>
      <c r="C3033" s="38" t="n">
        <v>-52.04</v>
      </c>
      <c r="D3033" s="38" t="s">
        <v>3004</v>
      </c>
      <c r="E3033" s="38" t="s">
        <v>151</v>
      </c>
    </row>
    <row r="3034" customFormat="false" ht="15" hidden="false" customHeight="false" outlineLevel="0" collapsed="false">
      <c r="A3034" s="38" t="str">
        <f aca="false">CONCATENATE(D3034,"-",E3034)</f>
        <v>MINAS NOVAS-MG</v>
      </c>
      <c r="B3034" s="39" t="n">
        <v>-17.21</v>
      </c>
      <c r="C3034" s="39" t="n">
        <v>-42.59</v>
      </c>
      <c r="D3034" s="39" t="s">
        <v>3005</v>
      </c>
      <c r="E3034" s="39" t="s">
        <v>77</v>
      </c>
    </row>
    <row r="3035" customFormat="false" ht="15" hidden="false" customHeight="false" outlineLevel="0" collapsed="false">
      <c r="A3035" s="38" t="str">
        <f aca="false">CONCATENATE(D3035,"-",E3035)</f>
        <v>MINDURI-MG</v>
      </c>
      <c r="B3035" s="38" t="n">
        <v>-21.68</v>
      </c>
      <c r="C3035" s="38" t="n">
        <v>-44.6</v>
      </c>
      <c r="D3035" s="38" t="s">
        <v>3006</v>
      </c>
      <c r="E3035" s="38" t="s">
        <v>77</v>
      </c>
    </row>
    <row r="3036" customFormat="false" ht="15" hidden="false" customHeight="false" outlineLevel="0" collapsed="false">
      <c r="A3036" s="38" t="str">
        <f aca="false">CONCATENATE(D3036,"-",E3036)</f>
        <v>MINEIROS DO TIETE-SP</v>
      </c>
      <c r="B3036" s="38" t="n">
        <v>-22.4</v>
      </c>
      <c r="C3036" s="38" t="n">
        <v>-48.45</v>
      </c>
      <c r="D3036" s="38" t="s">
        <v>3007</v>
      </c>
      <c r="E3036" s="38" t="s">
        <v>118</v>
      </c>
    </row>
    <row r="3037" customFormat="false" ht="15" hidden="false" customHeight="false" outlineLevel="0" collapsed="false">
      <c r="A3037" s="38" t="str">
        <f aca="false">CONCATENATE(D3037,"-",E3037)</f>
        <v>MINEIROS-GO</v>
      </c>
      <c r="B3037" s="39" t="n">
        <v>-17.56</v>
      </c>
      <c r="C3037" s="39" t="n">
        <v>-52.55</v>
      </c>
      <c r="D3037" s="39" t="s">
        <v>3008</v>
      </c>
      <c r="E3037" s="39" t="s">
        <v>75</v>
      </c>
    </row>
    <row r="3038" customFormat="false" ht="15" hidden="false" customHeight="false" outlineLevel="0" collapsed="false">
      <c r="A3038" s="38" t="str">
        <f aca="false">CONCATENATE(D3038,"-",E3038)</f>
        <v>MINISTRO ANDREAZZA-RO</v>
      </c>
      <c r="B3038" s="38" t="n">
        <v>-11.07</v>
      </c>
      <c r="C3038" s="38" t="n">
        <v>-61.51</v>
      </c>
      <c r="D3038" s="38" t="s">
        <v>3009</v>
      </c>
      <c r="E3038" s="38" t="s">
        <v>219</v>
      </c>
    </row>
    <row r="3039" customFormat="false" ht="15" hidden="false" customHeight="false" outlineLevel="0" collapsed="false">
      <c r="A3039" s="38" t="str">
        <f aca="false">CONCATENATE(D3039,"-",E3039)</f>
        <v>MIRA ESTRELA-SP</v>
      </c>
      <c r="B3039" s="39" t="n">
        <v>-19.97</v>
      </c>
      <c r="C3039" s="39" t="n">
        <v>-50.13</v>
      </c>
      <c r="D3039" s="39" t="s">
        <v>3010</v>
      </c>
      <c r="E3039" s="39" t="s">
        <v>118</v>
      </c>
    </row>
    <row r="3040" customFormat="false" ht="15" hidden="false" customHeight="false" outlineLevel="0" collapsed="false">
      <c r="A3040" s="38" t="str">
        <f aca="false">CONCATENATE(D3040,"-",E3040)</f>
        <v>MIRABELA-MG</v>
      </c>
      <c r="B3040" s="39" t="n">
        <v>-16.26</v>
      </c>
      <c r="C3040" s="39" t="n">
        <v>-44.16</v>
      </c>
      <c r="D3040" s="39" t="s">
        <v>3011</v>
      </c>
      <c r="E3040" s="39" t="s">
        <v>77</v>
      </c>
    </row>
    <row r="3041" customFormat="false" ht="15" hidden="false" customHeight="false" outlineLevel="0" collapsed="false">
      <c r="A3041" s="38" t="str">
        <f aca="false">CONCATENATE(D3041,"-",E3041)</f>
        <v>MIRACATU-SP</v>
      </c>
      <c r="B3041" s="38" t="n">
        <v>-24.28</v>
      </c>
      <c r="C3041" s="38" t="n">
        <v>-47.46</v>
      </c>
      <c r="D3041" s="38" t="s">
        <v>3012</v>
      </c>
      <c r="E3041" s="38" t="s">
        <v>118</v>
      </c>
    </row>
    <row r="3042" customFormat="false" ht="15" hidden="false" customHeight="false" outlineLevel="0" collapsed="false">
      <c r="A3042" s="38" t="str">
        <f aca="false">CONCATENATE(D3042,"-",E3042)</f>
        <v>MIRACEMA DO TOCANTINS-TO</v>
      </c>
      <c r="B3042" s="39" t="n">
        <v>-9.56</v>
      </c>
      <c r="C3042" s="39" t="n">
        <v>-48.39</v>
      </c>
      <c r="D3042" s="39" t="s">
        <v>3013</v>
      </c>
      <c r="E3042" s="39" t="s">
        <v>97</v>
      </c>
    </row>
    <row r="3043" customFormat="false" ht="15" hidden="false" customHeight="false" outlineLevel="0" collapsed="false">
      <c r="A3043" s="38" t="str">
        <f aca="false">CONCATENATE(D3043,"-",E3043)</f>
        <v>MIRACEMA-RJ</v>
      </c>
      <c r="B3043" s="39" t="n">
        <v>-21.41</v>
      </c>
      <c r="C3043" s="39" t="n">
        <v>-42.19</v>
      </c>
      <c r="D3043" s="39" t="s">
        <v>3014</v>
      </c>
      <c r="E3043" s="39" t="s">
        <v>330</v>
      </c>
    </row>
    <row r="3044" customFormat="false" ht="15" hidden="false" customHeight="false" outlineLevel="0" collapsed="false">
      <c r="A3044" s="38" t="str">
        <f aca="false">CONCATENATE(D3044,"-",E3044)</f>
        <v>MIRADOR-MA</v>
      </c>
      <c r="B3044" s="39" t="n">
        <v>-6.37</v>
      </c>
      <c r="C3044" s="39" t="n">
        <v>-44.36</v>
      </c>
      <c r="D3044" s="39" t="s">
        <v>3015</v>
      </c>
      <c r="E3044" s="39" t="s">
        <v>100</v>
      </c>
    </row>
    <row r="3045" customFormat="false" ht="15" hidden="false" customHeight="false" outlineLevel="0" collapsed="false">
      <c r="A3045" s="38" t="str">
        <f aca="false">CONCATENATE(D3045,"-",E3045)</f>
        <v>MIRADOR-PR</v>
      </c>
      <c r="B3045" s="38" t="n">
        <v>-23.25</v>
      </c>
      <c r="C3045" s="38" t="n">
        <v>-52.77</v>
      </c>
      <c r="D3045" s="38" t="s">
        <v>3015</v>
      </c>
      <c r="E3045" s="38" t="s">
        <v>88</v>
      </c>
    </row>
    <row r="3046" customFormat="false" ht="15" hidden="false" customHeight="false" outlineLevel="0" collapsed="false">
      <c r="A3046" s="38" t="str">
        <f aca="false">CONCATENATE(D3046,"-",E3046)</f>
        <v>MIRADOURO-MG</v>
      </c>
      <c r="B3046" s="38" t="n">
        <v>-20.89</v>
      </c>
      <c r="C3046" s="38" t="n">
        <v>-42.34</v>
      </c>
      <c r="D3046" s="38" t="s">
        <v>3016</v>
      </c>
      <c r="E3046" s="38" t="s">
        <v>77</v>
      </c>
    </row>
    <row r="3047" customFormat="false" ht="15" hidden="false" customHeight="false" outlineLevel="0" collapsed="false">
      <c r="A3047" s="38" t="str">
        <f aca="false">CONCATENATE(D3047,"-",E3047)</f>
        <v>MIRAGUAI-RS</v>
      </c>
      <c r="B3047" s="39" t="n">
        <v>-27.49</v>
      </c>
      <c r="C3047" s="39" t="n">
        <v>-53.68</v>
      </c>
      <c r="D3047" s="39" t="s">
        <v>3017</v>
      </c>
      <c r="E3047" s="39" t="s">
        <v>151</v>
      </c>
    </row>
    <row r="3048" customFormat="false" ht="15" hidden="false" customHeight="false" outlineLevel="0" collapsed="false">
      <c r="A3048" s="38" t="str">
        <f aca="false">CONCATENATE(D3048,"-",E3048)</f>
        <v>MIRAIMA-CE</v>
      </c>
      <c r="B3048" s="38" t="n">
        <v>-3.56</v>
      </c>
      <c r="C3048" s="38" t="n">
        <v>-39.97</v>
      </c>
      <c r="D3048" s="38" t="s">
        <v>3018</v>
      </c>
      <c r="E3048" s="38" t="s">
        <v>83</v>
      </c>
    </row>
    <row r="3049" customFormat="false" ht="15" hidden="false" customHeight="false" outlineLevel="0" collapsed="false">
      <c r="A3049" s="38" t="str">
        <f aca="false">CONCATENATE(D3049,"-",E3049)</f>
        <v>MIRAI-MG</v>
      </c>
      <c r="B3049" s="39" t="n">
        <v>-21.19</v>
      </c>
      <c r="C3049" s="39" t="n">
        <v>-42.61</v>
      </c>
      <c r="D3049" s="39" t="s">
        <v>3019</v>
      </c>
      <c r="E3049" s="39" t="s">
        <v>77</v>
      </c>
    </row>
    <row r="3050" customFormat="false" ht="15" hidden="false" customHeight="false" outlineLevel="0" collapsed="false">
      <c r="A3050" s="38" t="str">
        <f aca="false">CONCATENATE(D3050,"-",E3050)</f>
        <v>MIRANDA DO NORTE-MA</v>
      </c>
      <c r="B3050" s="38" t="n">
        <v>-3.56</v>
      </c>
      <c r="C3050" s="38" t="n">
        <v>-44.58</v>
      </c>
      <c r="D3050" s="38" t="s">
        <v>3020</v>
      </c>
      <c r="E3050" s="38" t="s">
        <v>100</v>
      </c>
    </row>
    <row r="3051" customFormat="false" ht="15" hidden="false" customHeight="false" outlineLevel="0" collapsed="false">
      <c r="A3051" s="38" t="str">
        <f aca="false">CONCATENATE(D3051,"-",E3051)</f>
        <v>MIRANDA-MS</v>
      </c>
      <c r="B3051" s="39" t="n">
        <v>-20.24</v>
      </c>
      <c r="C3051" s="39" t="n">
        <v>-56.37</v>
      </c>
      <c r="D3051" s="39" t="s">
        <v>3021</v>
      </c>
      <c r="E3051" s="39" t="s">
        <v>140</v>
      </c>
    </row>
    <row r="3052" customFormat="false" ht="15" hidden="false" customHeight="false" outlineLevel="0" collapsed="false">
      <c r="A3052" s="38" t="str">
        <f aca="false">CONCATENATE(D3052,"-",E3052)</f>
        <v>MIRANDIBA-PE</v>
      </c>
      <c r="B3052" s="38" t="n">
        <v>-8.11</v>
      </c>
      <c r="C3052" s="38" t="n">
        <v>-38.72</v>
      </c>
      <c r="D3052" s="38" t="s">
        <v>3022</v>
      </c>
      <c r="E3052" s="38" t="s">
        <v>95</v>
      </c>
    </row>
    <row r="3053" customFormat="false" ht="15" hidden="false" customHeight="false" outlineLevel="0" collapsed="false">
      <c r="A3053" s="38" t="str">
        <f aca="false">CONCATENATE(D3053,"-",E3053)</f>
        <v>MIRANDOPOLIS-SP</v>
      </c>
      <c r="B3053" s="39" t="n">
        <v>-21.13</v>
      </c>
      <c r="C3053" s="39" t="n">
        <v>-51.1</v>
      </c>
      <c r="D3053" s="39" t="s">
        <v>3023</v>
      </c>
      <c r="E3053" s="39" t="s">
        <v>118</v>
      </c>
    </row>
    <row r="3054" customFormat="false" ht="15" hidden="false" customHeight="false" outlineLevel="0" collapsed="false">
      <c r="A3054" s="38" t="str">
        <f aca="false">CONCATENATE(D3054,"-",E3054)</f>
        <v>MIRANGABA-BA</v>
      </c>
      <c r="B3054" s="38" t="n">
        <v>-10.95</v>
      </c>
      <c r="C3054" s="38" t="n">
        <v>-40.57</v>
      </c>
      <c r="D3054" s="38" t="s">
        <v>3024</v>
      </c>
      <c r="E3054" s="38" t="s">
        <v>85</v>
      </c>
    </row>
    <row r="3055" customFormat="false" ht="15" hidden="false" customHeight="false" outlineLevel="0" collapsed="false">
      <c r="A3055" s="38" t="str">
        <f aca="false">CONCATENATE(D3055,"-",E3055)</f>
        <v>MIRANORTE-TO</v>
      </c>
      <c r="B3055" s="38" t="n">
        <v>-9.52</v>
      </c>
      <c r="C3055" s="38" t="n">
        <v>-48.59</v>
      </c>
      <c r="D3055" s="38" t="s">
        <v>3025</v>
      </c>
      <c r="E3055" s="38" t="s">
        <v>97</v>
      </c>
    </row>
    <row r="3056" customFormat="false" ht="15" hidden="false" customHeight="false" outlineLevel="0" collapsed="false">
      <c r="A3056" s="38" t="str">
        <f aca="false">CONCATENATE(D3056,"-",E3056)</f>
        <v>MIRANTE DA SERRA-RO</v>
      </c>
      <c r="B3056" s="39" t="n">
        <v>-11.03</v>
      </c>
      <c r="C3056" s="39" t="n">
        <v>-62.67</v>
      </c>
      <c r="D3056" s="39" t="s">
        <v>3026</v>
      </c>
      <c r="E3056" s="39" t="s">
        <v>219</v>
      </c>
    </row>
    <row r="3057" customFormat="false" ht="15" hidden="false" customHeight="false" outlineLevel="0" collapsed="false">
      <c r="A3057" s="38" t="str">
        <f aca="false">CONCATENATE(D3057,"-",E3057)</f>
        <v>MIRANTE DO PARANAPANEMA-SP</v>
      </c>
      <c r="B3057" s="38" t="n">
        <v>-22.29</v>
      </c>
      <c r="C3057" s="38" t="n">
        <v>-51.9</v>
      </c>
      <c r="D3057" s="38" t="s">
        <v>3027</v>
      </c>
      <c r="E3057" s="38" t="s">
        <v>118</v>
      </c>
    </row>
    <row r="3058" customFormat="false" ht="15" hidden="false" customHeight="false" outlineLevel="0" collapsed="false">
      <c r="A3058" s="38" t="str">
        <f aca="false">CONCATENATE(D3058,"-",E3058)</f>
        <v>MIRANTE-BA</v>
      </c>
      <c r="B3058" s="39" t="n">
        <v>-14.24</v>
      </c>
      <c r="C3058" s="39" t="n">
        <v>-40.77</v>
      </c>
      <c r="D3058" s="39" t="s">
        <v>3028</v>
      </c>
      <c r="E3058" s="39" t="s">
        <v>85</v>
      </c>
    </row>
    <row r="3059" customFormat="false" ht="15" hidden="false" customHeight="false" outlineLevel="0" collapsed="false">
      <c r="A3059" s="38" t="str">
        <f aca="false">CONCATENATE(D3059,"-",E3059)</f>
        <v>MIRASELVA-PR</v>
      </c>
      <c r="B3059" s="39" t="n">
        <v>-22.96</v>
      </c>
      <c r="C3059" s="39" t="n">
        <v>-51.45</v>
      </c>
      <c r="D3059" s="39" t="s">
        <v>3029</v>
      </c>
      <c r="E3059" s="39" t="s">
        <v>88</v>
      </c>
    </row>
    <row r="3060" customFormat="false" ht="15" hidden="false" customHeight="false" outlineLevel="0" collapsed="false">
      <c r="A3060" s="38" t="str">
        <f aca="false">CONCATENATE(D3060,"-",E3060)</f>
        <v>MIRASSOL D'OESTE-MT</v>
      </c>
      <c r="B3060" s="39" t="n">
        <v>-15.67</v>
      </c>
      <c r="C3060" s="39" t="n">
        <v>-58.09</v>
      </c>
      <c r="D3060" s="39" t="s">
        <v>3030</v>
      </c>
      <c r="E3060" s="39" t="s">
        <v>111</v>
      </c>
    </row>
    <row r="3061" customFormat="false" ht="15" hidden="false" customHeight="false" outlineLevel="0" collapsed="false">
      <c r="A3061" s="38" t="str">
        <f aca="false">CONCATENATE(D3061,"-",E3061)</f>
        <v>MIRASSOLANDIA-SP</v>
      </c>
      <c r="B3061" s="38" t="n">
        <v>-20.61</v>
      </c>
      <c r="C3061" s="38" t="n">
        <v>-49.46</v>
      </c>
      <c r="D3061" s="38" t="s">
        <v>3031</v>
      </c>
      <c r="E3061" s="38" t="s">
        <v>118</v>
      </c>
    </row>
    <row r="3062" customFormat="false" ht="15" hidden="false" customHeight="false" outlineLevel="0" collapsed="false">
      <c r="A3062" s="38" t="str">
        <f aca="false">CONCATENATE(D3062,"-",E3062)</f>
        <v>MIRASSOL-SP</v>
      </c>
      <c r="B3062" s="39" t="n">
        <v>-20.81</v>
      </c>
      <c r="C3062" s="39" t="n">
        <v>-49.52</v>
      </c>
      <c r="D3062" s="39" t="s">
        <v>3032</v>
      </c>
      <c r="E3062" s="39" t="s">
        <v>118</v>
      </c>
    </row>
    <row r="3063" customFormat="false" ht="15" hidden="false" customHeight="false" outlineLevel="0" collapsed="false">
      <c r="A3063" s="38" t="str">
        <f aca="false">CONCATENATE(D3063,"-",E3063)</f>
        <v>MIRAVANIA-MG</v>
      </c>
      <c r="B3063" s="38" t="n">
        <v>-14.74</v>
      </c>
      <c r="C3063" s="38" t="n">
        <v>-44.4</v>
      </c>
      <c r="D3063" s="38" t="s">
        <v>3033</v>
      </c>
      <c r="E3063" s="38" t="s">
        <v>77</v>
      </c>
    </row>
    <row r="3064" customFormat="false" ht="15" hidden="false" customHeight="false" outlineLevel="0" collapsed="false">
      <c r="A3064" s="38" t="str">
        <f aca="false">CONCATENATE(D3064,"-",E3064)</f>
        <v>MIRIM DOCE-SC</v>
      </c>
      <c r="B3064" s="38" t="n">
        <v>-27.19</v>
      </c>
      <c r="C3064" s="38" t="n">
        <v>-50.07</v>
      </c>
      <c r="D3064" s="38" t="s">
        <v>3034</v>
      </c>
      <c r="E3064" s="38" t="s">
        <v>90</v>
      </c>
    </row>
    <row r="3065" customFormat="false" ht="15" hidden="false" customHeight="false" outlineLevel="0" collapsed="false">
      <c r="A3065" s="38" t="str">
        <f aca="false">CONCATENATE(D3065,"-",E3065)</f>
        <v>MIRINZAL-MA</v>
      </c>
      <c r="B3065" s="39" t="n">
        <v>-2.06</v>
      </c>
      <c r="C3065" s="39" t="n">
        <v>-44.78</v>
      </c>
      <c r="D3065" s="39" t="s">
        <v>3035</v>
      </c>
      <c r="E3065" s="39" t="s">
        <v>100</v>
      </c>
    </row>
    <row r="3066" customFormat="false" ht="15" hidden="false" customHeight="false" outlineLevel="0" collapsed="false">
      <c r="A3066" s="38" t="str">
        <f aca="false">CONCATENATE(D3066,"-",E3066)</f>
        <v>MISSAL-PR</v>
      </c>
      <c r="B3066" s="38" t="n">
        <v>-25.09</v>
      </c>
      <c r="C3066" s="38" t="n">
        <v>-54.24</v>
      </c>
      <c r="D3066" s="38" t="s">
        <v>3036</v>
      </c>
      <c r="E3066" s="38" t="s">
        <v>88</v>
      </c>
    </row>
    <row r="3067" customFormat="false" ht="15" hidden="false" customHeight="false" outlineLevel="0" collapsed="false">
      <c r="A3067" s="38" t="str">
        <f aca="false">CONCATENATE(D3067,"-",E3067)</f>
        <v>MISSAO VELHA-CE</v>
      </c>
      <c r="B3067" s="39" t="n">
        <v>-7.25</v>
      </c>
      <c r="C3067" s="39" t="n">
        <v>-39.14</v>
      </c>
      <c r="D3067" s="39" t="s">
        <v>3037</v>
      </c>
      <c r="E3067" s="39" t="s">
        <v>83</v>
      </c>
    </row>
    <row r="3068" customFormat="false" ht="15" hidden="false" customHeight="false" outlineLevel="0" collapsed="false">
      <c r="A3068" s="38" t="str">
        <f aca="false">CONCATENATE(D3068,"-",E3068)</f>
        <v>MOCAJUBA-PA</v>
      </c>
      <c r="B3068" s="38" t="n">
        <v>-2.58</v>
      </c>
      <c r="C3068" s="38" t="n">
        <v>-49.5</v>
      </c>
      <c r="D3068" s="38" t="s">
        <v>3038</v>
      </c>
      <c r="E3068" s="38" t="s">
        <v>81</v>
      </c>
    </row>
    <row r="3069" customFormat="false" ht="15" hidden="false" customHeight="false" outlineLevel="0" collapsed="false">
      <c r="A3069" s="38" t="str">
        <f aca="false">CONCATENATE(D3069,"-",E3069)</f>
        <v>MOCOCA-SP</v>
      </c>
      <c r="B3069" s="39" t="n">
        <v>-21.46</v>
      </c>
      <c r="C3069" s="39" t="n">
        <v>-47</v>
      </c>
      <c r="D3069" s="39" t="s">
        <v>3039</v>
      </c>
      <c r="E3069" s="39" t="s">
        <v>118</v>
      </c>
    </row>
    <row r="3070" customFormat="false" ht="15" hidden="false" customHeight="false" outlineLevel="0" collapsed="false">
      <c r="A3070" s="38" t="str">
        <f aca="false">CONCATENATE(D3070,"-",E3070)</f>
        <v>MODELO-SC</v>
      </c>
      <c r="B3070" s="39" t="n">
        <v>-26.77</v>
      </c>
      <c r="C3070" s="39" t="n">
        <v>-53.05</v>
      </c>
      <c r="D3070" s="39" t="s">
        <v>3040</v>
      </c>
      <c r="E3070" s="39" t="s">
        <v>90</v>
      </c>
    </row>
    <row r="3071" customFormat="false" ht="15" hidden="false" customHeight="false" outlineLevel="0" collapsed="false">
      <c r="A3071" s="38" t="str">
        <f aca="false">CONCATENATE(D3071,"-",E3071)</f>
        <v>MOEDA-MG</v>
      </c>
      <c r="B3071" s="39" t="n">
        <v>-20.33</v>
      </c>
      <c r="C3071" s="39" t="n">
        <v>-44.05</v>
      </c>
      <c r="D3071" s="39" t="s">
        <v>3041</v>
      </c>
      <c r="E3071" s="39" t="s">
        <v>77</v>
      </c>
    </row>
    <row r="3072" customFormat="false" ht="15" hidden="false" customHeight="false" outlineLevel="0" collapsed="false">
      <c r="A3072" s="38" t="str">
        <f aca="false">CONCATENATE(D3072,"-",E3072)</f>
        <v>MOEMA-MG</v>
      </c>
      <c r="B3072" s="38" t="n">
        <v>-19.84</v>
      </c>
      <c r="C3072" s="38" t="n">
        <v>-45.41</v>
      </c>
      <c r="D3072" s="38" t="s">
        <v>3042</v>
      </c>
      <c r="E3072" s="38" t="s">
        <v>77</v>
      </c>
    </row>
    <row r="3073" customFormat="false" ht="15" hidden="false" customHeight="false" outlineLevel="0" collapsed="false">
      <c r="A3073" s="38" t="str">
        <f aca="false">CONCATENATE(D3073,"-",E3073)</f>
        <v>MOGEIRO-PB</v>
      </c>
      <c r="B3073" s="38" t="n">
        <v>-7.29</v>
      </c>
      <c r="C3073" s="38" t="n">
        <v>-35.47</v>
      </c>
      <c r="D3073" s="38" t="s">
        <v>3043</v>
      </c>
      <c r="E3073" s="38" t="s">
        <v>138</v>
      </c>
    </row>
    <row r="3074" customFormat="false" ht="15" hidden="false" customHeight="false" outlineLevel="0" collapsed="false">
      <c r="A3074" s="38" t="str">
        <f aca="false">CONCATENATE(D3074,"-",E3074)</f>
        <v>MOGII-GUACU-SP</v>
      </c>
      <c r="B3074" s="38" t="n">
        <v>-22.37</v>
      </c>
      <c r="C3074" s="38" t="n">
        <v>-46.94</v>
      </c>
      <c r="D3074" s="38" t="s">
        <v>3044</v>
      </c>
      <c r="E3074" s="38" t="s">
        <v>118</v>
      </c>
    </row>
    <row r="3075" customFormat="false" ht="15" hidden="false" customHeight="false" outlineLevel="0" collapsed="false">
      <c r="A3075" s="38" t="str">
        <f aca="false">CONCATENATE(D3075,"-",E3075)</f>
        <v>MOIPORA-GO</v>
      </c>
      <c r="B3075" s="38" t="n">
        <v>-16.54</v>
      </c>
      <c r="C3075" s="38" t="n">
        <v>-50.73</v>
      </c>
      <c r="D3075" s="38" t="s">
        <v>3045</v>
      </c>
      <c r="E3075" s="38" t="s">
        <v>75</v>
      </c>
    </row>
    <row r="3076" customFormat="false" ht="15" hidden="false" customHeight="false" outlineLevel="0" collapsed="false">
      <c r="A3076" s="38" t="str">
        <f aca="false">CONCATENATE(D3076,"-",E3076)</f>
        <v>MOITA BONITA-SE</v>
      </c>
      <c r="B3076" s="38" t="n">
        <v>-10.57</v>
      </c>
      <c r="C3076" s="38" t="n">
        <v>-37.34</v>
      </c>
      <c r="D3076" s="38" t="s">
        <v>3046</v>
      </c>
      <c r="E3076" s="38" t="s">
        <v>294</v>
      </c>
    </row>
    <row r="3077" customFormat="false" ht="15" hidden="false" customHeight="false" outlineLevel="0" collapsed="false">
      <c r="A3077" s="38" t="str">
        <f aca="false">CONCATENATE(D3077,"-",E3077)</f>
        <v>MOJI DAS CRUZES-SP</v>
      </c>
      <c r="B3077" s="39" t="n">
        <v>-23.52</v>
      </c>
      <c r="C3077" s="39" t="n">
        <v>-46.18</v>
      </c>
      <c r="D3077" s="39" t="s">
        <v>3047</v>
      </c>
      <c r="E3077" s="39" t="s">
        <v>118</v>
      </c>
    </row>
    <row r="3078" customFormat="false" ht="15" hidden="false" customHeight="false" outlineLevel="0" collapsed="false">
      <c r="A3078" s="38" t="str">
        <f aca="false">CONCATENATE(D3078,"-",E3078)</f>
        <v>MOJI-MIRIM-SP</v>
      </c>
      <c r="B3078" s="38" t="n">
        <v>-22.43</v>
      </c>
      <c r="C3078" s="38" t="n">
        <v>-46.95</v>
      </c>
      <c r="D3078" s="38" t="s">
        <v>3048</v>
      </c>
      <c r="E3078" s="38" t="s">
        <v>118</v>
      </c>
    </row>
    <row r="3079" customFormat="false" ht="15" hidden="false" customHeight="false" outlineLevel="0" collapsed="false">
      <c r="A3079" s="38" t="str">
        <f aca="false">CONCATENATE(D3079,"-",E3079)</f>
        <v>MOJU-PA</v>
      </c>
      <c r="B3079" s="39" t="n">
        <v>-1.88</v>
      </c>
      <c r="C3079" s="39" t="n">
        <v>-48.76</v>
      </c>
      <c r="D3079" s="39" t="s">
        <v>3049</v>
      </c>
      <c r="E3079" s="39" t="s">
        <v>81</v>
      </c>
    </row>
    <row r="3080" customFormat="false" ht="15" hidden="false" customHeight="false" outlineLevel="0" collapsed="false">
      <c r="A3080" s="38" t="str">
        <f aca="false">CONCATENATE(D3080,"-",E3080)</f>
        <v>MOMBACA-CE</v>
      </c>
      <c r="B3080" s="38" t="n">
        <v>-5.74</v>
      </c>
      <c r="C3080" s="38" t="n">
        <v>-39.62</v>
      </c>
      <c r="D3080" s="38" t="s">
        <v>3050</v>
      </c>
      <c r="E3080" s="38" t="s">
        <v>83</v>
      </c>
    </row>
    <row r="3081" customFormat="false" ht="15" hidden="false" customHeight="false" outlineLevel="0" collapsed="false">
      <c r="A3081" s="38" t="str">
        <f aca="false">CONCATENATE(D3081,"-",E3081)</f>
        <v>MOMBUCA-SP</v>
      </c>
      <c r="B3081" s="39" t="n">
        <v>-22.92</v>
      </c>
      <c r="C3081" s="39" t="n">
        <v>-47.56</v>
      </c>
      <c r="D3081" s="39" t="s">
        <v>3051</v>
      </c>
      <c r="E3081" s="39" t="s">
        <v>118</v>
      </c>
    </row>
    <row r="3082" customFormat="false" ht="15" hidden="false" customHeight="false" outlineLevel="0" collapsed="false">
      <c r="A3082" s="38" t="str">
        <f aca="false">CONCATENATE(D3082,"-",E3082)</f>
        <v>MONCAO-MA</v>
      </c>
      <c r="B3082" s="38" t="n">
        <v>-3.49</v>
      </c>
      <c r="C3082" s="38" t="n">
        <v>-45.25</v>
      </c>
      <c r="D3082" s="38" t="s">
        <v>3052</v>
      </c>
      <c r="E3082" s="38" t="s">
        <v>100</v>
      </c>
    </row>
    <row r="3083" customFormat="false" ht="15" hidden="false" customHeight="false" outlineLevel="0" collapsed="false">
      <c r="A3083" s="38" t="str">
        <f aca="false">CONCATENATE(D3083,"-",E3083)</f>
        <v>MONCOES-SP</v>
      </c>
      <c r="B3083" s="38" t="n">
        <v>-20.85</v>
      </c>
      <c r="C3083" s="38" t="n">
        <v>-50.09</v>
      </c>
      <c r="D3083" s="38" t="s">
        <v>3053</v>
      </c>
      <c r="E3083" s="38" t="s">
        <v>118</v>
      </c>
    </row>
    <row r="3084" customFormat="false" ht="15" hidden="false" customHeight="false" outlineLevel="0" collapsed="false">
      <c r="A3084" s="38" t="str">
        <f aca="false">CONCATENATE(D3084,"-",E3084)</f>
        <v>MONDAI-SC</v>
      </c>
      <c r="B3084" s="38" t="n">
        <v>-27.1</v>
      </c>
      <c r="C3084" s="38" t="n">
        <v>-53.4</v>
      </c>
      <c r="D3084" s="38" t="s">
        <v>3054</v>
      </c>
      <c r="E3084" s="38" t="s">
        <v>90</v>
      </c>
    </row>
    <row r="3085" customFormat="false" ht="15" hidden="false" customHeight="false" outlineLevel="0" collapsed="false">
      <c r="A3085" s="38" t="str">
        <f aca="false">CONCATENATE(D3085,"-",E3085)</f>
        <v>MONGAGUA-SP</v>
      </c>
      <c r="B3085" s="39" t="n">
        <v>-24.08</v>
      </c>
      <c r="C3085" s="39" t="n">
        <v>-46.62</v>
      </c>
      <c r="D3085" s="39" t="s">
        <v>3055</v>
      </c>
      <c r="E3085" s="39" t="s">
        <v>118</v>
      </c>
    </row>
    <row r="3086" customFormat="false" ht="15" hidden="false" customHeight="false" outlineLevel="0" collapsed="false">
      <c r="A3086" s="38" t="str">
        <f aca="false">CONCATENATE(D3086,"-",E3086)</f>
        <v>MONJOLOS-MG</v>
      </c>
      <c r="B3086" s="39" t="n">
        <v>-18.32</v>
      </c>
      <c r="C3086" s="39" t="n">
        <v>-44.11</v>
      </c>
      <c r="D3086" s="39" t="s">
        <v>3056</v>
      </c>
      <c r="E3086" s="39" t="s">
        <v>77</v>
      </c>
    </row>
    <row r="3087" customFormat="false" ht="15" hidden="false" customHeight="false" outlineLevel="0" collapsed="false">
      <c r="A3087" s="38" t="str">
        <f aca="false">CONCATENATE(D3087,"-",E3087)</f>
        <v>MONSENHOR GIL-PI</v>
      </c>
      <c r="B3087" s="38" t="n">
        <v>-5.56</v>
      </c>
      <c r="C3087" s="38" t="n">
        <v>-42.6</v>
      </c>
      <c r="D3087" s="38" t="s">
        <v>3057</v>
      </c>
      <c r="E3087" s="38" t="s">
        <v>108</v>
      </c>
    </row>
    <row r="3088" customFormat="false" ht="15" hidden="false" customHeight="false" outlineLevel="0" collapsed="false">
      <c r="A3088" s="38" t="str">
        <f aca="false">CONCATENATE(D3088,"-",E3088)</f>
        <v>MONSENHOR HIPOLITO-PI</v>
      </c>
      <c r="B3088" s="39" t="n">
        <v>-6.99</v>
      </c>
      <c r="C3088" s="39" t="n">
        <v>-41.03</v>
      </c>
      <c r="D3088" s="39" t="s">
        <v>3058</v>
      </c>
      <c r="E3088" s="39" t="s">
        <v>108</v>
      </c>
    </row>
    <row r="3089" customFormat="false" ht="15" hidden="false" customHeight="false" outlineLevel="0" collapsed="false">
      <c r="A3089" s="38" t="str">
        <f aca="false">CONCATENATE(D3089,"-",E3089)</f>
        <v>MONSENHOR PAULO-MG</v>
      </c>
      <c r="B3089" s="38" t="n">
        <v>-21.75</v>
      </c>
      <c r="C3089" s="38" t="n">
        <v>-45.54</v>
      </c>
      <c r="D3089" s="38" t="s">
        <v>3059</v>
      </c>
      <c r="E3089" s="38" t="s">
        <v>77</v>
      </c>
    </row>
    <row r="3090" customFormat="false" ht="15" hidden="false" customHeight="false" outlineLevel="0" collapsed="false">
      <c r="A3090" s="38" t="str">
        <f aca="false">CONCATENATE(D3090,"-",E3090)</f>
        <v>MONSENHOR TABOSA-CE</v>
      </c>
      <c r="B3090" s="39" t="n">
        <v>-4.78</v>
      </c>
      <c r="C3090" s="39" t="n">
        <v>-40.06</v>
      </c>
      <c r="D3090" s="39" t="s">
        <v>3060</v>
      </c>
      <c r="E3090" s="39" t="s">
        <v>83</v>
      </c>
    </row>
    <row r="3091" customFormat="false" ht="15" hidden="false" customHeight="false" outlineLevel="0" collapsed="false">
      <c r="A3091" s="38" t="str">
        <f aca="false">CONCATENATE(D3091,"-",E3091)</f>
        <v>MONTADAS-PB</v>
      </c>
      <c r="B3091" s="39" t="n">
        <v>-7.11</v>
      </c>
      <c r="C3091" s="39" t="n">
        <v>-35.91</v>
      </c>
      <c r="D3091" s="39" t="s">
        <v>3061</v>
      </c>
      <c r="E3091" s="39" t="s">
        <v>138</v>
      </c>
    </row>
    <row r="3092" customFormat="false" ht="15" hidden="false" customHeight="false" outlineLevel="0" collapsed="false">
      <c r="A3092" s="38" t="str">
        <f aca="false">CONCATENATE(D3092,"-",E3092)</f>
        <v>MONTALVANIA-MG</v>
      </c>
      <c r="B3092" s="39" t="n">
        <v>-14.42</v>
      </c>
      <c r="C3092" s="39" t="n">
        <v>-44.36</v>
      </c>
      <c r="D3092" s="39" t="s">
        <v>3062</v>
      </c>
      <c r="E3092" s="39" t="s">
        <v>77</v>
      </c>
    </row>
    <row r="3093" customFormat="false" ht="15" hidden="false" customHeight="false" outlineLevel="0" collapsed="false">
      <c r="A3093" s="38" t="str">
        <f aca="false">CONCATENATE(D3093,"-",E3093)</f>
        <v>MONTANHA-ES</v>
      </c>
      <c r="B3093" s="38" t="n">
        <v>-18.12</v>
      </c>
      <c r="C3093" s="38" t="n">
        <v>-40.36</v>
      </c>
      <c r="D3093" s="38" t="s">
        <v>3063</v>
      </c>
      <c r="E3093" s="38" t="s">
        <v>126</v>
      </c>
    </row>
    <row r="3094" customFormat="false" ht="15" hidden="false" customHeight="false" outlineLevel="0" collapsed="false">
      <c r="A3094" s="38" t="str">
        <f aca="false">CONCATENATE(D3094,"-",E3094)</f>
        <v>MONTANHAS-RN</v>
      </c>
      <c r="B3094" s="39" t="n">
        <v>-6.48</v>
      </c>
      <c r="C3094" s="39" t="n">
        <v>-35.28</v>
      </c>
      <c r="D3094" s="39" t="s">
        <v>3064</v>
      </c>
      <c r="E3094" s="39" t="s">
        <v>106</v>
      </c>
    </row>
    <row r="3095" customFormat="false" ht="15" hidden="false" customHeight="false" outlineLevel="0" collapsed="false">
      <c r="A3095" s="38" t="str">
        <f aca="false">CONCATENATE(D3095,"-",E3095)</f>
        <v>MONTAURI-RS</v>
      </c>
      <c r="B3095" s="38" t="n">
        <v>-28.65</v>
      </c>
      <c r="C3095" s="38" t="n">
        <v>-52.07</v>
      </c>
      <c r="D3095" s="38" t="s">
        <v>3065</v>
      </c>
      <c r="E3095" s="38" t="s">
        <v>151</v>
      </c>
    </row>
    <row r="3096" customFormat="false" ht="15" hidden="false" customHeight="false" outlineLevel="0" collapsed="false">
      <c r="A3096" s="38" t="str">
        <f aca="false">CONCATENATE(D3096,"-",E3096)</f>
        <v>MONTE ALEGRE DE GOIAS-GO</v>
      </c>
      <c r="B3096" s="39" t="n">
        <v>-13.25</v>
      </c>
      <c r="C3096" s="39" t="n">
        <v>-46.9</v>
      </c>
      <c r="D3096" s="39" t="s">
        <v>3066</v>
      </c>
      <c r="E3096" s="39" t="s">
        <v>75</v>
      </c>
    </row>
    <row r="3097" customFormat="false" ht="15" hidden="false" customHeight="false" outlineLevel="0" collapsed="false">
      <c r="A3097" s="38" t="str">
        <f aca="false">CONCATENATE(D3097,"-",E3097)</f>
        <v>MONTE ALEGRE DE MINAS-MG</v>
      </c>
      <c r="B3097" s="38" t="n">
        <v>-18.87</v>
      </c>
      <c r="C3097" s="38" t="n">
        <v>-48.88</v>
      </c>
      <c r="D3097" s="38" t="s">
        <v>3067</v>
      </c>
      <c r="E3097" s="38" t="s">
        <v>77</v>
      </c>
    </row>
    <row r="3098" customFormat="false" ht="15" hidden="false" customHeight="false" outlineLevel="0" collapsed="false">
      <c r="A3098" s="38" t="str">
        <f aca="false">CONCATENATE(D3098,"-",E3098)</f>
        <v>MONTE ALEGRE DE SERGIPE-SE</v>
      </c>
      <c r="B3098" s="39" t="n">
        <v>-10.02</v>
      </c>
      <c r="C3098" s="39" t="n">
        <v>-37.56</v>
      </c>
      <c r="D3098" s="39" t="s">
        <v>3068</v>
      </c>
      <c r="E3098" s="39" t="s">
        <v>294</v>
      </c>
    </row>
    <row r="3099" customFormat="false" ht="15" hidden="false" customHeight="false" outlineLevel="0" collapsed="false">
      <c r="A3099" s="38" t="str">
        <f aca="false">CONCATENATE(D3099,"-",E3099)</f>
        <v>MONTE ALEGRE DO PIAUI-PI</v>
      </c>
      <c r="B3099" s="38" t="n">
        <v>-9.75</v>
      </c>
      <c r="C3099" s="38" t="n">
        <v>-45.3</v>
      </c>
      <c r="D3099" s="38" t="s">
        <v>3069</v>
      </c>
      <c r="E3099" s="38" t="s">
        <v>108</v>
      </c>
    </row>
    <row r="3100" customFormat="false" ht="15" hidden="false" customHeight="false" outlineLevel="0" collapsed="false">
      <c r="A3100" s="38" t="str">
        <f aca="false">CONCATENATE(D3100,"-",E3100)</f>
        <v>MONTE ALEGRE DO SUL-SP</v>
      </c>
      <c r="B3100" s="38" t="n">
        <v>-22.68</v>
      </c>
      <c r="C3100" s="38" t="n">
        <v>-46.68</v>
      </c>
      <c r="D3100" s="38" t="s">
        <v>3070</v>
      </c>
      <c r="E3100" s="38" t="s">
        <v>118</v>
      </c>
    </row>
    <row r="3101" customFormat="false" ht="15" hidden="false" customHeight="false" outlineLevel="0" collapsed="false">
      <c r="A3101" s="38" t="str">
        <f aca="false">CONCATENATE(D3101,"-",E3101)</f>
        <v>MONTE ALEGRE DOS CAMPOS-RS</v>
      </c>
      <c r="B3101" s="39" t="n">
        <v>-28.68</v>
      </c>
      <c r="C3101" s="39" t="n">
        <v>-50.78</v>
      </c>
      <c r="D3101" s="39" t="s">
        <v>3071</v>
      </c>
      <c r="E3101" s="39" t="s">
        <v>151</v>
      </c>
    </row>
    <row r="3102" customFormat="false" ht="15" hidden="false" customHeight="false" outlineLevel="0" collapsed="false">
      <c r="A3102" s="38" t="str">
        <f aca="false">CONCATENATE(D3102,"-",E3102)</f>
        <v>MONTE ALEGRE-PA</v>
      </c>
      <c r="B3102" s="38" t="n">
        <v>-2</v>
      </c>
      <c r="C3102" s="38" t="n">
        <v>-54.06</v>
      </c>
      <c r="D3102" s="38" t="s">
        <v>3072</v>
      </c>
      <c r="E3102" s="38" t="s">
        <v>81</v>
      </c>
    </row>
    <row r="3103" customFormat="false" ht="15" hidden="false" customHeight="false" outlineLevel="0" collapsed="false">
      <c r="A3103" s="38" t="str">
        <f aca="false">CONCATENATE(D3103,"-",E3103)</f>
        <v>MONTE ALEGRE-RN</v>
      </c>
      <c r="B3103" s="38" t="n">
        <v>-6.06</v>
      </c>
      <c r="C3103" s="38" t="n">
        <v>-35.33</v>
      </c>
      <c r="D3103" s="38" t="s">
        <v>3072</v>
      </c>
      <c r="E3103" s="38" t="s">
        <v>106</v>
      </c>
    </row>
    <row r="3104" customFormat="false" ht="15" hidden="false" customHeight="false" outlineLevel="0" collapsed="false">
      <c r="A3104" s="38" t="str">
        <f aca="false">CONCATENATE(D3104,"-",E3104)</f>
        <v>MONTE ALTO-SP</v>
      </c>
      <c r="B3104" s="39" t="n">
        <v>-21.26</v>
      </c>
      <c r="C3104" s="39" t="n">
        <v>-48.49</v>
      </c>
      <c r="D3104" s="39" t="s">
        <v>3073</v>
      </c>
      <c r="E3104" s="39" t="s">
        <v>118</v>
      </c>
    </row>
    <row r="3105" customFormat="false" ht="15" hidden="false" customHeight="false" outlineLevel="0" collapsed="false">
      <c r="A3105" s="38" t="str">
        <f aca="false">CONCATENATE(D3105,"-",E3105)</f>
        <v>MONTE APRAZIVEL-SP</v>
      </c>
      <c r="B3105" s="38" t="n">
        <v>-20.77</v>
      </c>
      <c r="C3105" s="38" t="n">
        <v>-49.71</v>
      </c>
      <c r="D3105" s="38" t="s">
        <v>3074</v>
      </c>
      <c r="E3105" s="38" t="s">
        <v>118</v>
      </c>
    </row>
    <row r="3106" customFormat="false" ht="15" hidden="false" customHeight="false" outlineLevel="0" collapsed="false">
      <c r="A3106" s="38" t="str">
        <f aca="false">CONCATENATE(D3106,"-",E3106)</f>
        <v>MONTE AZUL PAULISTA-SP</v>
      </c>
      <c r="B3106" s="39" t="n">
        <v>-20.9</v>
      </c>
      <c r="C3106" s="39" t="n">
        <v>-48.64</v>
      </c>
      <c r="D3106" s="39" t="s">
        <v>3075</v>
      </c>
      <c r="E3106" s="39" t="s">
        <v>118</v>
      </c>
    </row>
    <row r="3107" customFormat="false" ht="15" hidden="false" customHeight="false" outlineLevel="0" collapsed="false">
      <c r="A3107" s="38" t="str">
        <f aca="false">CONCATENATE(D3107,"-",E3107)</f>
        <v>MONTE AZUL-MG</v>
      </c>
      <c r="B3107" s="39" t="n">
        <v>-15.15</v>
      </c>
      <c r="C3107" s="39" t="n">
        <v>-42.87</v>
      </c>
      <c r="D3107" s="39" t="s">
        <v>3076</v>
      </c>
      <c r="E3107" s="39" t="s">
        <v>77</v>
      </c>
    </row>
    <row r="3108" customFormat="false" ht="15" hidden="false" customHeight="false" outlineLevel="0" collapsed="false">
      <c r="A3108" s="38" t="str">
        <f aca="false">CONCATENATE(D3108,"-",E3108)</f>
        <v>MONTE BELO DO SUL-RS</v>
      </c>
      <c r="B3108" s="38" t="n">
        <v>-29.16</v>
      </c>
      <c r="C3108" s="38" t="n">
        <v>-51.63</v>
      </c>
      <c r="D3108" s="38" t="s">
        <v>3077</v>
      </c>
      <c r="E3108" s="38" t="s">
        <v>151</v>
      </c>
    </row>
    <row r="3109" customFormat="false" ht="15" hidden="false" customHeight="false" outlineLevel="0" collapsed="false">
      <c r="A3109" s="38" t="str">
        <f aca="false">CONCATENATE(D3109,"-",E3109)</f>
        <v>MONTE BELO-MG</v>
      </c>
      <c r="B3109" s="38" t="n">
        <v>-21.32</v>
      </c>
      <c r="C3109" s="38" t="n">
        <v>-46.36</v>
      </c>
      <c r="D3109" s="38" t="s">
        <v>3078</v>
      </c>
      <c r="E3109" s="38" t="s">
        <v>77</v>
      </c>
    </row>
    <row r="3110" customFormat="false" ht="15" hidden="false" customHeight="false" outlineLevel="0" collapsed="false">
      <c r="A3110" s="38" t="str">
        <f aca="false">CONCATENATE(D3110,"-",E3110)</f>
        <v>MONTE CARLO-SC</v>
      </c>
      <c r="B3110" s="39" t="n">
        <v>-27.22</v>
      </c>
      <c r="C3110" s="39" t="n">
        <v>-50.98</v>
      </c>
      <c r="D3110" s="39" t="s">
        <v>3079</v>
      </c>
      <c r="E3110" s="39" t="s">
        <v>90</v>
      </c>
    </row>
    <row r="3111" customFormat="false" ht="15" hidden="false" customHeight="false" outlineLevel="0" collapsed="false">
      <c r="A3111" s="38" t="str">
        <f aca="false">CONCATENATE(D3111,"-",E3111)</f>
        <v>MONTE CARMELO-MG</v>
      </c>
      <c r="B3111" s="39" t="n">
        <v>-18.72</v>
      </c>
      <c r="C3111" s="39" t="n">
        <v>-47.49</v>
      </c>
      <c r="D3111" s="39" t="s">
        <v>3080</v>
      </c>
      <c r="E3111" s="39" t="s">
        <v>77</v>
      </c>
    </row>
    <row r="3112" customFormat="false" ht="15" hidden="false" customHeight="false" outlineLevel="0" collapsed="false">
      <c r="A3112" s="38" t="str">
        <f aca="false">CONCATENATE(D3112,"-",E3112)</f>
        <v>MONTE CASTELO-SC</v>
      </c>
      <c r="B3112" s="38" t="n">
        <v>-26.46</v>
      </c>
      <c r="C3112" s="38" t="n">
        <v>-50.23</v>
      </c>
      <c r="D3112" s="38" t="s">
        <v>3081</v>
      </c>
      <c r="E3112" s="38" t="s">
        <v>90</v>
      </c>
    </row>
    <row r="3113" customFormat="false" ht="15" hidden="false" customHeight="false" outlineLevel="0" collapsed="false">
      <c r="A3113" s="38" t="str">
        <f aca="false">CONCATENATE(D3113,"-",E3113)</f>
        <v>MONTE CASTELO-SP</v>
      </c>
      <c r="B3113" s="38" t="n">
        <v>-21.29</v>
      </c>
      <c r="C3113" s="38" t="n">
        <v>-51.56</v>
      </c>
      <c r="D3113" s="38" t="s">
        <v>3081</v>
      </c>
      <c r="E3113" s="38" t="s">
        <v>118</v>
      </c>
    </row>
    <row r="3114" customFormat="false" ht="15" hidden="false" customHeight="false" outlineLevel="0" collapsed="false">
      <c r="A3114" s="38" t="str">
        <f aca="false">CONCATENATE(D3114,"-",E3114)</f>
        <v>MONTE DAS GAMELEIRAS-RN</v>
      </c>
      <c r="B3114" s="39" t="n">
        <v>-6.44</v>
      </c>
      <c r="C3114" s="39" t="n">
        <v>-35.78</v>
      </c>
      <c r="D3114" s="39" t="s">
        <v>3082</v>
      </c>
      <c r="E3114" s="39" t="s">
        <v>106</v>
      </c>
    </row>
    <row r="3115" customFormat="false" ht="15" hidden="false" customHeight="false" outlineLevel="0" collapsed="false">
      <c r="A3115" s="38" t="str">
        <f aca="false">CONCATENATE(D3115,"-",E3115)</f>
        <v>MONTE DO CARMO-TO</v>
      </c>
      <c r="B3115" s="39" t="n">
        <v>-10.76</v>
      </c>
      <c r="C3115" s="39" t="n">
        <v>-48.1</v>
      </c>
      <c r="D3115" s="39" t="s">
        <v>3083</v>
      </c>
      <c r="E3115" s="39" t="s">
        <v>97</v>
      </c>
    </row>
    <row r="3116" customFormat="false" ht="15" hidden="false" customHeight="false" outlineLevel="0" collapsed="false">
      <c r="A3116" s="38" t="str">
        <f aca="false">CONCATENATE(D3116,"-",E3116)</f>
        <v>MONTE FORMOSO-MG</v>
      </c>
      <c r="B3116" s="38" t="n">
        <v>-16.86</v>
      </c>
      <c r="C3116" s="38" t="n">
        <v>-41.25</v>
      </c>
      <c r="D3116" s="38" t="s">
        <v>3084</v>
      </c>
      <c r="E3116" s="38" t="s">
        <v>77</v>
      </c>
    </row>
    <row r="3117" customFormat="false" ht="15" hidden="false" customHeight="false" outlineLevel="0" collapsed="false">
      <c r="A3117" s="38" t="str">
        <f aca="false">CONCATENATE(D3117,"-",E3117)</f>
        <v>MONTE HOREBE-PB</v>
      </c>
      <c r="B3117" s="38" t="n">
        <v>-7.21</v>
      </c>
      <c r="C3117" s="38" t="n">
        <v>-38.58</v>
      </c>
      <c r="D3117" s="38" t="s">
        <v>3085</v>
      </c>
      <c r="E3117" s="38" t="s">
        <v>138</v>
      </c>
    </row>
    <row r="3118" customFormat="false" ht="15" hidden="false" customHeight="false" outlineLevel="0" collapsed="false">
      <c r="A3118" s="38" t="str">
        <f aca="false">CONCATENATE(D3118,"-",E3118)</f>
        <v>MONTE MOR-SP</v>
      </c>
      <c r="B3118" s="39" t="n">
        <v>-22.94</v>
      </c>
      <c r="C3118" s="39" t="n">
        <v>-47.31</v>
      </c>
      <c r="D3118" s="39" t="s">
        <v>3086</v>
      </c>
      <c r="E3118" s="39" t="s">
        <v>118</v>
      </c>
    </row>
    <row r="3119" customFormat="false" ht="15" hidden="false" customHeight="false" outlineLevel="0" collapsed="false">
      <c r="A3119" s="38" t="str">
        <f aca="false">CONCATENATE(D3119,"-",E3119)</f>
        <v>MONTE NEGRO-RO</v>
      </c>
      <c r="B3119" s="38" t="n">
        <v>-10.29</v>
      </c>
      <c r="C3119" s="38" t="n">
        <v>-63.32</v>
      </c>
      <c r="D3119" s="38" t="s">
        <v>3087</v>
      </c>
      <c r="E3119" s="38" t="s">
        <v>219</v>
      </c>
    </row>
    <row r="3120" customFormat="false" ht="15" hidden="false" customHeight="false" outlineLevel="0" collapsed="false">
      <c r="A3120" s="38" t="str">
        <f aca="false">CONCATENATE(D3120,"-",E3120)</f>
        <v>MONTE SANTO DE MINAS-MG</v>
      </c>
      <c r="B3120" s="39" t="n">
        <v>-21.19</v>
      </c>
      <c r="C3120" s="39" t="n">
        <v>-46.98</v>
      </c>
      <c r="D3120" s="39" t="s">
        <v>3088</v>
      </c>
      <c r="E3120" s="39" t="s">
        <v>77</v>
      </c>
    </row>
    <row r="3121" customFormat="false" ht="15" hidden="false" customHeight="false" outlineLevel="0" collapsed="false">
      <c r="A3121" s="38" t="str">
        <f aca="false">CONCATENATE(D3121,"-",E3121)</f>
        <v>MONTE SANTO DO TOCANTINS-TO</v>
      </c>
      <c r="B3121" s="38" t="n">
        <v>-10</v>
      </c>
      <c r="C3121" s="38" t="n">
        <v>-48.99</v>
      </c>
      <c r="D3121" s="38" t="s">
        <v>3089</v>
      </c>
      <c r="E3121" s="38" t="s">
        <v>97</v>
      </c>
    </row>
    <row r="3122" customFormat="false" ht="15" hidden="false" customHeight="false" outlineLevel="0" collapsed="false">
      <c r="A3122" s="38" t="str">
        <f aca="false">CONCATENATE(D3122,"-",E3122)</f>
        <v>MONTE SANTO-BA</v>
      </c>
      <c r="B3122" s="38" t="n">
        <v>-10.43</v>
      </c>
      <c r="C3122" s="38" t="n">
        <v>-39.33</v>
      </c>
      <c r="D3122" s="38" t="s">
        <v>3090</v>
      </c>
      <c r="E3122" s="38" t="s">
        <v>85</v>
      </c>
    </row>
    <row r="3123" customFormat="false" ht="15" hidden="false" customHeight="false" outlineLevel="0" collapsed="false">
      <c r="A3123" s="38" t="str">
        <f aca="false">CONCATENATE(D3123,"-",E3123)</f>
        <v>MONTE SIAO-MG</v>
      </c>
      <c r="B3123" s="38" t="n">
        <v>-22.43</v>
      </c>
      <c r="C3123" s="38" t="n">
        <v>-46.57</v>
      </c>
      <c r="D3123" s="38" t="s">
        <v>3091</v>
      </c>
      <c r="E3123" s="38" t="s">
        <v>77</v>
      </c>
    </row>
    <row r="3124" customFormat="false" ht="15" hidden="false" customHeight="false" outlineLevel="0" collapsed="false">
      <c r="A3124" s="38" t="str">
        <f aca="false">CONCATENATE(D3124,"-",E3124)</f>
        <v>MONTEIRO LOBATO-SP</v>
      </c>
      <c r="B3124" s="38" t="n">
        <v>-22.95</v>
      </c>
      <c r="C3124" s="38" t="n">
        <v>-45.84</v>
      </c>
      <c r="D3124" s="38" t="s">
        <v>3092</v>
      </c>
      <c r="E3124" s="38" t="s">
        <v>118</v>
      </c>
    </row>
    <row r="3125" customFormat="false" ht="15" hidden="false" customHeight="false" outlineLevel="0" collapsed="false">
      <c r="A3125" s="38" t="str">
        <f aca="false">CONCATENATE(D3125,"-",E3125)</f>
        <v>MONTEIRO-PB</v>
      </c>
      <c r="B3125" s="39" t="n">
        <v>-7.88</v>
      </c>
      <c r="C3125" s="39" t="n">
        <v>-37.12</v>
      </c>
      <c r="D3125" s="39" t="s">
        <v>3093</v>
      </c>
      <c r="E3125" s="39" t="s">
        <v>138</v>
      </c>
    </row>
    <row r="3126" customFormat="false" ht="15" hidden="false" customHeight="false" outlineLevel="0" collapsed="false">
      <c r="A3126" s="38" t="str">
        <f aca="false">CONCATENATE(D3126,"-",E3126)</f>
        <v>MONTEIROPOLIS-AL</v>
      </c>
      <c r="B3126" s="38" t="n">
        <v>-9.6</v>
      </c>
      <c r="C3126" s="38" t="n">
        <v>-37.24</v>
      </c>
      <c r="D3126" s="38" t="s">
        <v>3094</v>
      </c>
      <c r="E3126" s="38" t="s">
        <v>137</v>
      </c>
    </row>
    <row r="3127" customFormat="false" ht="15" hidden="false" customHeight="false" outlineLevel="0" collapsed="false">
      <c r="A3127" s="38" t="str">
        <f aca="false">CONCATENATE(D3127,"-",E3127)</f>
        <v>MONTENEGRO-RS</v>
      </c>
      <c r="B3127" s="39" t="n">
        <v>-29.68</v>
      </c>
      <c r="C3127" s="39" t="n">
        <v>-51.46</v>
      </c>
      <c r="D3127" s="39" t="s">
        <v>3095</v>
      </c>
      <c r="E3127" s="39" t="s">
        <v>151</v>
      </c>
    </row>
    <row r="3128" customFormat="false" ht="15" hidden="false" customHeight="false" outlineLevel="0" collapsed="false">
      <c r="A3128" s="38" t="str">
        <f aca="false">CONCATENATE(D3128,"-",E3128)</f>
        <v>MONTES ALTOS-MA</v>
      </c>
      <c r="B3128" s="39" t="n">
        <v>-5.83</v>
      </c>
      <c r="C3128" s="39" t="n">
        <v>-47.06</v>
      </c>
      <c r="D3128" s="39" t="s">
        <v>3096</v>
      </c>
      <c r="E3128" s="39" t="s">
        <v>100</v>
      </c>
    </row>
    <row r="3129" customFormat="false" ht="15" hidden="false" customHeight="false" outlineLevel="0" collapsed="false">
      <c r="A3129" s="38" t="str">
        <f aca="false">CONCATENATE(D3129,"-",E3129)</f>
        <v>MONTES CLAROS DE GOIAS-GO</v>
      </c>
      <c r="B3129" s="38" t="n">
        <v>-16</v>
      </c>
      <c r="C3129" s="38" t="n">
        <v>-51.39</v>
      </c>
      <c r="D3129" s="38" t="s">
        <v>3097</v>
      </c>
      <c r="E3129" s="38" t="s">
        <v>75</v>
      </c>
    </row>
    <row r="3130" customFormat="false" ht="15" hidden="false" customHeight="false" outlineLevel="0" collapsed="false">
      <c r="A3130" s="38" t="str">
        <f aca="false">CONCATENATE(D3130,"-",E3130)</f>
        <v>MONTES CLAROS-MG</v>
      </c>
      <c r="B3130" s="39" t="n">
        <v>-16.73</v>
      </c>
      <c r="C3130" s="39" t="n">
        <v>-43.86</v>
      </c>
      <c r="D3130" s="39" t="s">
        <v>3098</v>
      </c>
      <c r="E3130" s="39" t="s">
        <v>77</v>
      </c>
    </row>
    <row r="3131" customFormat="false" ht="15" hidden="false" customHeight="false" outlineLevel="0" collapsed="false">
      <c r="A3131" s="38" t="str">
        <f aca="false">CONCATENATE(D3131,"-",E3131)</f>
        <v>MONTEZUMA-MG</v>
      </c>
      <c r="B3131" s="38" t="n">
        <v>-15.17</v>
      </c>
      <c r="C3131" s="38" t="n">
        <v>-42.49</v>
      </c>
      <c r="D3131" s="38" t="s">
        <v>3099</v>
      </c>
      <c r="E3131" s="38" t="s">
        <v>77</v>
      </c>
    </row>
    <row r="3132" customFormat="false" ht="15" hidden="false" customHeight="false" outlineLevel="0" collapsed="false">
      <c r="A3132" s="38" t="str">
        <f aca="false">CONCATENATE(D3132,"-",E3132)</f>
        <v>MONTIVIDIU DO NORTE-GO</v>
      </c>
      <c r="B3132" s="38" t="n">
        <v>-13.11</v>
      </c>
      <c r="C3132" s="38" t="n">
        <v>-48.6</v>
      </c>
      <c r="D3132" s="38" t="s">
        <v>3100</v>
      </c>
      <c r="E3132" s="38" t="s">
        <v>75</v>
      </c>
    </row>
    <row r="3133" customFormat="false" ht="15" hidden="false" customHeight="false" outlineLevel="0" collapsed="false">
      <c r="A3133" s="38" t="str">
        <f aca="false">CONCATENATE(D3133,"-",E3133)</f>
        <v>MONTIVIDIU-GO</v>
      </c>
      <c r="B3133" s="39" t="n">
        <v>-17.44</v>
      </c>
      <c r="C3133" s="39" t="n">
        <v>-51.17</v>
      </c>
      <c r="D3133" s="39" t="s">
        <v>3101</v>
      </c>
      <c r="E3133" s="39" t="s">
        <v>75</v>
      </c>
    </row>
    <row r="3134" customFormat="false" ht="15" hidden="false" customHeight="false" outlineLevel="0" collapsed="false">
      <c r="A3134" s="38" t="str">
        <f aca="false">CONCATENATE(D3134,"-",E3134)</f>
        <v>MORADA NOVA DE MINAS-MG</v>
      </c>
      <c r="B3134" s="39" t="n">
        <v>-18.6</v>
      </c>
      <c r="C3134" s="39" t="n">
        <v>-45.35</v>
      </c>
      <c r="D3134" s="39" t="s">
        <v>3102</v>
      </c>
      <c r="E3134" s="39" t="s">
        <v>77</v>
      </c>
    </row>
    <row r="3135" customFormat="false" ht="15" hidden="false" customHeight="false" outlineLevel="0" collapsed="false">
      <c r="A3135" s="38" t="str">
        <f aca="false">CONCATENATE(D3135,"-",E3135)</f>
        <v>MORADA NOVA-CE</v>
      </c>
      <c r="B3135" s="38" t="n">
        <v>-5.1</v>
      </c>
      <c r="C3135" s="38" t="n">
        <v>-38.37</v>
      </c>
      <c r="D3135" s="38" t="s">
        <v>3103</v>
      </c>
      <c r="E3135" s="38" t="s">
        <v>83</v>
      </c>
    </row>
    <row r="3136" customFormat="false" ht="15" hidden="false" customHeight="false" outlineLevel="0" collapsed="false">
      <c r="A3136" s="38" t="str">
        <f aca="false">CONCATENATE(D3136,"-",E3136)</f>
        <v>MORAUJO-CE</v>
      </c>
      <c r="B3136" s="39" t="n">
        <v>-3.46</v>
      </c>
      <c r="C3136" s="39" t="n">
        <v>-40.68</v>
      </c>
      <c r="D3136" s="39" t="s">
        <v>3104</v>
      </c>
      <c r="E3136" s="39" t="s">
        <v>83</v>
      </c>
    </row>
    <row r="3137" customFormat="false" ht="15" hidden="false" customHeight="false" outlineLevel="0" collapsed="false">
      <c r="A3137" s="38" t="str">
        <f aca="false">CONCATENATE(D3137,"-",E3137)</f>
        <v>MOREILANDIA-PE</v>
      </c>
      <c r="B3137" s="39" t="n">
        <v>-7.63</v>
      </c>
      <c r="C3137" s="39" t="n">
        <v>-39.55</v>
      </c>
      <c r="D3137" s="39" t="s">
        <v>3105</v>
      </c>
      <c r="E3137" s="39" t="s">
        <v>95</v>
      </c>
    </row>
    <row r="3138" customFormat="false" ht="15" hidden="false" customHeight="false" outlineLevel="0" collapsed="false">
      <c r="A3138" s="38" t="str">
        <f aca="false">CONCATENATE(D3138,"-",E3138)</f>
        <v>MOREIRA SALES-PR</v>
      </c>
      <c r="B3138" s="39" t="n">
        <v>-24.06</v>
      </c>
      <c r="C3138" s="39" t="n">
        <v>-53</v>
      </c>
      <c r="D3138" s="39" t="s">
        <v>3106</v>
      </c>
      <c r="E3138" s="39" t="s">
        <v>88</v>
      </c>
    </row>
    <row r="3139" customFormat="false" ht="15" hidden="false" customHeight="false" outlineLevel="0" collapsed="false">
      <c r="A3139" s="38" t="str">
        <f aca="false">CONCATENATE(D3139,"-",E3139)</f>
        <v>MORENO-PE</v>
      </c>
      <c r="B3139" s="38" t="n">
        <v>-8.11</v>
      </c>
      <c r="C3139" s="38" t="n">
        <v>-35.09</v>
      </c>
      <c r="D3139" s="38" t="s">
        <v>3107</v>
      </c>
      <c r="E3139" s="38" t="s">
        <v>95</v>
      </c>
    </row>
    <row r="3140" customFormat="false" ht="15" hidden="false" customHeight="false" outlineLevel="0" collapsed="false">
      <c r="A3140" s="38" t="str">
        <f aca="false">CONCATENATE(D3140,"-",E3140)</f>
        <v>MORMACO-RS</v>
      </c>
      <c r="B3140" s="38" t="n">
        <v>-28.69</v>
      </c>
      <c r="C3140" s="38" t="n">
        <v>-52.69</v>
      </c>
      <c r="D3140" s="38" t="s">
        <v>3108</v>
      </c>
      <c r="E3140" s="38" t="s">
        <v>151</v>
      </c>
    </row>
    <row r="3141" customFormat="false" ht="15" hidden="false" customHeight="false" outlineLevel="0" collapsed="false">
      <c r="A3141" s="38" t="str">
        <f aca="false">CONCATENATE(D3141,"-",E3141)</f>
        <v>MORPARA-BA</v>
      </c>
      <c r="B3141" s="39" t="n">
        <v>-11.55</v>
      </c>
      <c r="C3141" s="39" t="n">
        <v>-43.28</v>
      </c>
      <c r="D3141" s="39" t="s">
        <v>3109</v>
      </c>
      <c r="E3141" s="39" t="s">
        <v>85</v>
      </c>
    </row>
    <row r="3142" customFormat="false" ht="15" hidden="false" customHeight="false" outlineLevel="0" collapsed="false">
      <c r="A3142" s="38" t="str">
        <f aca="false">CONCATENATE(D3142,"-",E3142)</f>
        <v>MORRETES-PR</v>
      </c>
      <c r="B3142" s="38" t="n">
        <v>-25.47</v>
      </c>
      <c r="C3142" s="38" t="n">
        <v>-48.83</v>
      </c>
      <c r="D3142" s="38" t="s">
        <v>3110</v>
      </c>
      <c r="E3142" s="38" t="s">
        <v>88</v>
      </c>
    </row>
    <row r="3143" customFormat="false" ht="15" hidden="false" customHeight="false" outlineLevel="0" collapsed="false">
      <c r="A3143" s="38" t="str">
        <f aca="false">CONCATENATE(D3143,"-",E3143)</f>
        <v>MORRINHOS DO SUL-RS</v>
      </c>
      <c r="B3143" s="39" t="n">
        <v>-29.36</v>
      </c>
      <c r="C3143" s="39" t="n">
        <v>-49.93</v>
      </c>
      <c r="D3143" s="39" t="s">
        <v>3111</v>
      </c>
      <c r="E3143" s="39" t="s">
        <v>151</v>
      </c>
    </row>
    <row r="3144" customFormat="false" ht="15" hidden="false" customHeight="false" outlineLevel="0" collapsed="false">
      <c r="A3144" s="38" t="str">
        <f aca="false">CONCATENATE(D3144,"-",E3144)</f>
        <v>MORRINHOS-CE</v>
      </c>
      <c r="B3144" s="38" t="n">
        <v>-3.22</v>
      </c>
      <c r="C3144" s="38" t="n">
        <v>-40.12</v>
      </c>
      <c r="D3144" s="38" t="s">
        <v>3112</v>
      </c>
      <c r="E3144" s="38" t="s">
        <v>83</v>
      </c>
    </row>
    <row r="3145" customFormat="false" ht="15" hidden="false" customHeight="false" outlineLevel="0" collapsed="false">
      <c r="A3145" s="38" t="str">
        <f aca="false">CONCATENATE(D3145,"-",E3145)</f>
        <v>MORRINHOS-GO</v>
      </c>
      <c r="B3145" s="39" t="n">
        <v>-17.73</v>
      </c>
      <c r="C3145" s="39" t="n">
        <v>-49.1</v>
      </c>
      <c r="D3145" s="39" t="s">
        <v>3112</v>
      </c>
      <c r="E3145" s="39" t="s">
        <v>75</v>
      </c>
    </row>
    <row r="3146" customFormat="false" ht="15" hidden="false" customHeight="false" outlineLevel="0" collapsed="false">
      <c r="A3146" s="38" t="str">
        <f aca="false">CONCATENATE(D3146,"-",E3146)</f>
        <v>MORRO AGUDO DE GOIAS-GO</v>
      </c>
      <c r="B3146" s="38" t="n">
        <v>-15.32</v>
      </c>
      <c r="C3146" s="38" t="n">
        <v>-50.05</v>
      </c>
      <c r="D3146" s="38" t="s">
        <v>3113</v>
      </c>
      <c r="E3146" s="38" t="s">
        <v>75</v>
      </c>
    </row>
    <row r="3147" customFormat="false" ht="15" hidden="false" customHeight="false" outlineLevel="0" collapsed="false">
      <c r="A3147" s="38" t="str">
        <f aca="false">CONCATENATE(D3147,"-",E3147)</f>
        <v>MORRO AGUDO-SP</v>
      </c>
      <c r="B3147" s="39" t="n">
        <v>-20.73</v>
      </c>
      <c r="C3147" s="39" t="n">
        <v>-48.05</v>
      </c>
      <c r="D3147" s="39" t="s">
        <v>3114</v>
      </c>
      <c r="E3147" s="39" t="s">
        <v>118</v>
      </c>
    </row>
    <row r="3148" customFormat="false" ht="15" hidden="false" customHeight="false" outlineLevel="0" collapsed="false">
      <c r="A3148" s="38" t="str">
        <f aca="false">CONCATENATE(D3148,"-",E3148)</f>
        <v>MORRO CABECA NO TEMPO-PI</v>
      </c>
      <c r="B3148" s="39" t="n">
        <v>-9.72</v>
      </c>
      <c r="C3148" s="39" t="n">
        <v>-43.9</v>
      </c>
      <c r="D3148" s="39" t="s">
        <v>3115</v>
      </c>
      <c r="E3148" s="39" t="s">
        <v>108</v>
      </c>
    </row>
    <row r="3149" customFormat="false" ht="15" hidden="false" customHeight="false" outlineLevel="0" collapsed="false">
      <c r="A3149" s="38" t="str">
        <f aca="false">CONCATENATE(D3149,"-",E3149)</f>
        <v>MORRO DA FUMACA-SC</v>
      </c>
      <c r="B3149" s="39" t="n">
        <v>-28.65</v>
      </c>
      <c r="C3149" s="39" t="n">
        <v>-49.21</v>
      </c>
      <c r="D3149" s="39" t="s">
        <v>3116</v>
      </c>
      <c r="E3149" s="39" t="s">
        <v>90</v>
      </c>
    </row>
    <row r="3150" customFormat="false" ht="15" hidden="false" customHeight="false" outlineLevel="0" collapsed="false">
      <c r="A3150" s="38" t="str">
        <f aca="false">CONCATENATE(D3150,"-",E3150)</f>
        <v>MORRO DA GARCA-MG</v>
      </c>
      <c r="B3150" s="38" t="n">
        <v>-18.54</v>
      </c>
      <c r="C3150" s="38" t="n">
        <v>-44.6</v>
      </c>
      <c r="D3150" s="38" t="s">
        <v>3117</v>
      </c>
      <c r="E3150" s="38" t="s">
        <v>77</v>
      </c>
    </row>
    <row r="3151" customFormat="false" ht="15" hidden="false" customHeight="false" outlineLevel="0" collapsed="false">
      <c r="A3151" s="38" t="str">
        <f aca="false">CONCATENATE(D3151,"-",E3151)</f>
        <v>MORRO DO CHAPEU DO PIAUI-PI</v>
      </c>
      <c r="B3151" s="38" t="n">
        <v>-3.74</v>
      </c>
      <c r="C3151" s="38" t="n">
        <v>-42.31</v>
      </c>
      <c r="D3151" s="38" t="s">
        <v>3118</v>
      </c>
      <c r="E3151" s="38" t="s">
        <v>108</v>
      </c>
    </row>
    <row r="3152" customFormat="false" ht="15" hidden="false" customHeight="false" outlineLevel="0" collapsed="false">
      <c r="A3152" s="38" t="str">
        <f aca="false">CONCATENATE(D3152,"-",E3152)</f>
        <v>MORRO DO CHAPEU-BA</v>
      </c>
      <c r="B3152" s="38" t="n">
        <v>-11.55</v>
      </c>
      <c r="C3152" s="38" t="n">
        <v>-41.15</v>
      </c>
      <c r="D3152" s="38" t="s">
        <v>3119</v>
      </c>
      <c r="E3152" s="38" t="s">
        <v>85</v>
      </c>
    </row>
    <row r="3153" customFormat="false" ht="15" hidden="false" customHeight="false" outlineLevel="0" collapsed="false">
      <c r="A3153" s="38" t="str">
        <f aca="false">CONCATENATE(D3153,"-",E3153)</f>
        <v>MORRO DO PILAR-MG</v>
      </c>
      <c r="B3153" s="39" t="n">
        <v>-19.21</v>
      </c>
      <c r="C3153" s="39" t="n">
        <v>-43.37</v>
      </c>
      <c r="D3153" s="39" t="s">
        <v>3120</v>
      </c>
      <c r="E3153" s="39" t="s">
        <v>77</v>
      </c>
    </row>
    <row r="3154" customFormat="false" ht="15" hidden="false" customHeight="false" outlineLevel="0" collapsed="false">
      <c r="A3154" s="38" t="str">
        <f aca="false">CONCATENATE(D3154,"-",E3154)</f>
        <v>MORRO GRANDE-SC</v>
      </c>
      <c r="B3154" s="38" t="n">
        <v>-28.8</v>
      </c>
      <c r="C3154" s="38" t="n">
        <v>-49.72</v>
      </c>
      <c r="D3154" s="38" t="s">
        <v>3121</v>
      </c>
      <c r="E3154" s="38" t="s">
        <v>90</v>
      </c>
    </row>
    <row r="3155" customFormat="false" ht="15" hidden="false" customHeight="false" outlineLevel="0" collapsed="false">
      <c r="A3155" s="38" t="str">
        <f aca="false">CONCATENATE(D3155,"-",E3155)</f>
        <v>MORRO REDONDO-RS</v>
      </c>
      <c r="B3155" s="38" t="n">
        <v>-31.58</v>
      </c>
      <c r="C3155" s="38" t="n">
        <v>-52.63</v>
      </c>
      <c r="D3155" s="38" t="s">
        <v>3122</v>
      </c>
      <c r="E3155" s="38" t="s">
        <v>151</v>
      </c>
    </row>
    <row r="3156" customFormat="false" ht="15" hidden="false" customHeight="false" outlineLevel="0" collapsed="false">
      <c r="A3156" s="38" t="str">
        <f aca="false">CONCATENATE(D3156,"-",E3156)</f>
        <v>MORRO REUTER-RS</v>
      </c>
      <c r="B3156" s="39" t="n">
        <v>-29.53</v>
      </c>
      <c r="C3156" s="39" t="n">
        <v>-51.08</v>
      </c>
      <c r="D3156" s="39" t="s">
        <v>3123</v>
      </c>
      <c r="E3156" s="39" t="s">
        <v>151</v>
      </c>
    </row>
    <row r="3157" customFormat="false" ht="15" hidden="false" customHeight="false" outlineLevel="0" collapsed="false">
      <c r="A3157" s="38" t="str">
        <f aca="false">CONCATENATE(D3157,"-",E3157)</f>
        <v>MORROS-MA</v>
      </c>
      <c r="B3157" s="38" t="n">
        <v>-2.86</v>
      </c>
      <c r="C3157" s="38" t="n">
        <v>-44.03</v>
      </c>
      <c r="D3157" s="38" t="s">
        <v>3124</v>
      </c>
      <c r="E3157" s="38" t="s">
        <v>100</v>
      </c>
    </row>
    <row r="3158" customFormat="false" ht="15" hidden="false" customHeight="false" outlineLevel="0" collapsed="false">
      <c r="A3158" s="38" t="str">
        <f aca="false">CONCATENATE(D3158,"-",E3158)</f>
        <v>MORTUGABA-BA</v>
      </c>
      <c r="B3158" s="39" t="n">
        <v>-15.02</v>
      </c>
      <c r="C3158" s="39" t="n">
        <v>-42.36</v>
      </c>
      <c r="D3158" s="39" t="s">
        <v>3125</v>
      </c>
      <c r="E3158" s="39" t="s">
        <v>85</v>
      </c>
    </row>
    <row r="3159" customFormat="false" ht="15" hidden="false" customHeight="false" outlineLevel="0" collapsed="false">
      <c r="A3159" s="38" t="str">
        <f aca="false">CONCATENATE(D3159,"-",E3159)</f>
        <v>MORUNGABA-SP</v>
      </c>
      <c r="B3159" s="38" t="n">
        <v>-22.88</v>
      </c>
      <c r="C3159" s="38" t="n">
        <v>-46.79</v>
      </c>
      <c r="D3159" s="38" t="s">
        <v>3126</v>
      </c>
      <c r="E3159" s="38" t="s">
        <v>118</v>
      </c>
    </row>
    <row r="3160" customFormat="false" ht="15" hidden="false" customHeight="false" outlineLevel="0" collapsed="false">
      <c r="A3160" s="38" t="str">
        <f aca="false">CONCATENATE(D3160,"-",E3160)</f>
        <v>MOSQUITO-TO</v>
      </c>
      <c r="B3160" s="39" t="n">
        <v>-6.61</v>
      </c>
      <c r="C3160" s="39" t="n">
        <v>-47.54</v>
      </c>
      <c r="D3160" s="39" t="s">
        <v>3127</v>
      </c>
      <c r="E3160" s="39" t="s">
        <v>97</v>
      </c>
    </row>
    <row r="3161" customFormat="false" ht="15" hidden="false" customHeight="false" outlineLevel="0" collapsed="false">
      <c r="A3161" s="38" t="str">
        <f aca="false">CONCATENATE(D3161,"-",E3161)</f>
        <v>MOSSAMEDES-GO</v>
      </c>
      <c r="B3161" s="39" t="n">
        <v>-16.12</v>
      </c>
      <c r="C3161" s="39" t="n">
        <v>-50.21</v>
      </c>
      <c r="D3161" s="39" t="s">
        <v>3128</v>
      </c>
      <c r="E3161" s="39" t="s">
        <v>75</v>
      </c>
    </row>
    <row r="3162" customFormat="false" ht="15" hidden="false" customHeight="false" outlineLevel="0" collapsed="false">
      <c r="A3162" s="38" t="str">
        <f aca="false">CONCATENATE(D3162,"-",E3162)</f>
        <v>MOSSORO-RN</v>
      </c>
      <c r="B3162" s="38" t="n">
        <v>-5.18</v>
      </c>
      <c r="C3162" s="38" t="n">
        <v>-37.34</v>
      </c>
      <c r="D3162" s="38" t="s">
        <v>3129</v>
      </c>
      <c r="E3162" s="38" t="s">
        <v>106</v>
      </c>
    </row>
    <row r="3163" customFormat="false" ht="15" hidden="false" customHeight="false" outlineLevel="0" collapsed="false">
      <c r="A3163" s="38" t="str">
        <f aca="false">CONCATENATE(D3163,"-",E3163)</f>
        <v>MOSTARDAS-RS</v>
      </c>
      <c r="B3163" s="38" t="n">
        <v>-31.1</v>
      </c>
      <c r="C3163" s="38" t="n">
        <v>-50.92</v>
      </c>
      <c r="D3163" s="38" t="s">
        <v>3130</v>
      </c>
      <c r="E3163" s="38" t="s">
        <v>151</v>
      </c>
    </row>
    <row r="3164" customFormat="false" ht="15" hidden="false" customHeight="false" outlineLevel="0" collapsed="false">
      <c r="A3164" s="38" t="str">
        <f aca="false">CONCATENATE(D3164,"-",E3164)</f>
        <v>MOTUCA-SP</v>
      </c>
      <c r="B3164" s="39" t="n">
        <v>-21.5</v>
      </c>
      <c r="C3164" s="39" t="n">
        <v>-48.15</v>
      </c>
      <c r="D3164" s="39" t="s">
        <v>3131</v>
      </c>
      <c r="E3164" s="39" t="s">
        <v>118</v>
      </c>
    </row>
    <row r="3165" customFormat="false" ht="15" hidden="false" customHeight="false" outlineLevel="0" collapsed="false">
      <c r="A3165" s="38" t="str">
        <f aca="false">CONCATENATE(D3165,"-",E3165)</f>
        <v>MOZARLANDIA-GO</v>
      </c>
      <c r="B3165" s="38" t="n">
        <v>-14.74</v>
      </c>
      <c r="C3165" s="38" t="n">
        <v>-50.57</v>
      </c>
      <c r="D3165" s="38" t="s">
        <v>3132</v>
      </c>
      <c r="E3165" s="38" t="s">
        <v>75</v>
      </c>
    </row>
    <row r="3166" customFormat="false" ht="15" hidden="false" customHeight="false" outlineLevel="0" collapsed="false">
      <c r="A3166" s="38" t="str">
        <f aca="false">CONCATENATE(D3166,"-",E3166)</f>
        <v>MUANA-PA</v>
      </c>
      <c r="B3166" s="39" t="n">
        <v>-1.52</v>
      </c>
      <c r="C3166" s="39" t="n">
        <v>-49.21</v>
      </c>
      <c r="D3166" s="39" t="s">
        <v>3133</v>
      </c>
      <c r="E3166" s="39" t="s">
        <v>81</v>
      </c>
    </row>
    <row r="3167" customFormat="false" ht="15" hidden="false" customHeight="false" outlineLevel="0" collapsed="false">
      <c r="A3167" s="38" t="str">
        <f aca="false">CONCATENATE(D3167,"-",E3167)</f>
        <v>MUCAJAI-RR</v>
      </c>
      <c r="B3167" s="39" t="n">
        <v>2.43</v>
      </c>
      <c r="C3167" s="39" t="n">
        <v>-60.9</v>
      </c>
      <c r="D3167" s="39" t="s">
        <v>3134</v>
      </c>
      <c r="E3167" s="39" t="s">
        <v>233</v>
      </c>
    </row>
    <row r="3168" customFormat="false" ht="15" hidden="false" customHeight="false" outlineLevel="0" collapsed="false">
      <c r="A3168" s="38" t="str">
        <f aca="false">CONCATENATE(D3168,"-",E3168)</f>
        <v>MUCAMBO-CE</v>
      </c>
      <c r="B3168" s="39" t="n">
        <v>-3.9</v>
      </c>
      <c r="C3168" s="39" t="n">
        <v>-40.74</v>
      </c>
      <c r="D3168" s="39" t="s">
        <v>3135</v>
      </c>
      <c r="E3168" s="39" t="s">
        <v>83</v>
      </c>
    </row>
    <row r="3169" customFormat="false" ht="15" hidden="false" customHeight="false" outlineLevel="0" collapsed="false">
      <c r="A3169" s="38" t="str">
        <f aca="false">CONCATENATE(D3169,"-",E3169)</f>
        <v>MUCUGE-BA</v>
      </c>
      <c r="B3169" s="38" t="n">
        <v>-13</v>
      </c>
      <c r="C3169" s="38" t="n">
        <v>-41.37</v>
      </c>
      <c r="D3169" s="38" t="s">
        <v>3136</v>
      </c>
      <c r="E3169" s="38" t="s">
        <v>85</v>
      </c>
    </row>
    <row r="3170" customFormat="false" ht="15" hidden="false" customHeight="false" outlineLevel="0" collapsed="false">
      <c r="A3170" s="38" t="str">
        <f aca="false">CONCATENATE(D3170,"-",E3170)</f>
        <v>MUCUM-RS</v>
      </c>
      <c r="B3170" s="39" t="n">
        <v>-29.16</v>
      </c>
      <c r="C3170" s="39" t="n">
        <v>-51.86</v>
      </c>
      <c r="D3170" s="39" t="s">
        <v>3137</v>
      </c>
      <c r="E3170" s="39" t="s">
        <v>151</v>
      </c>
    </row>
    <row r="3171" customFormat="false" ht="15" hidden="false" customHeight="false" outlineLevel="0" collapsed="false">
      <c r="A3171" s="38" t="str">
        <f aca="false">CONCATENATE(D3171,"-",E3171)</f>
        <v>MUCURI-BA</v>
      </c>
      <c r="B3171" s="39" t="n">
        <v>-18.08</v>
      </c>
      <c r="C3171" s="39" t="n">
        <v>-39.55</v>
      </c>
      <c r="D3171" s="39" t="s">
        <v>3138</v>
      </c>
      <c r="E3171" s="39" t="s">
        <v>85</v>
      </c>
    </row>
    <row r="3172" customFormat="false" ht="15" hidden="false" customHeight="false" outlineLevel="0" collapsed="false">
      <c r="A3172" s="38" t="str">
        <f aca="false">CONCATENATE(D3172,"-",E3172)</f>
        <v>MUCURICI-ES</v>
      </c>
      <c r="B3172" s="39" t="n">
        <v>-18.09</v>
      </c>
      <c r="C3172" s="39" t="n">
        <v>-40.51</v>
      </c>
      <c r="D3172" s="39" t="s">
        <v>3139</v>
      </c>
      <c r="E3172" s="39" t="s">
        <v>126</v>
      </c>
    </row>
    <row r="3173" customFormat="false" ht="15" hidden="false" customHeight="false" outlineLevel="0" collapsed="false">
      <c r="A3173" s="38" t="str">
        <f aca="false">CONCATENATE(D3173,"-",E3173)</f>
        <v>MUITOS CAPOES-RS</v>
      </c>
      <c r="B3173" s="38" t="n">
        <v>-28.31</v>
      </c>
      <c r="C3173" s="38" t="n">
        <v>-51.18</v>
      </c>
      <c r="D3173" s="38" t="s">
        <v>3140</v>
      </c>
      <c r="E3173" s="38" t="s">
        <v>151</v>
      </c>
    </row>
    <row r="3174" customFormat="false" ht="15" hidden="false" customHeight="false" outlineLevel="0" collapsed="false">
      <c r="A3174" s="38" t="str">
        <f aca="false">CONCATENATE(D3174,"-",E3174)</f>
        <v>MULITERNO-RS</v>
      </c>
      <c r="B3174" s="39" t="n">
        <v>-28.32</v>
      </c>
      <c r="C3174" s="39" t="n">
        <v>-51.76</v>
      </c>
      <c r="D3174" s="39" t="s">
        <v>3141</v>
      </c>
      <c r="E3174" s="39" t="s">
        <v>151</v>
      </c>
    </row>
    <row r="3175" customFormat="false" ht="15" hidden="false" customHeight="false" outlineLevel="0" collapsed="false">
      <c r="A3175" s="38" t="str">
        <f aca="false">CONCATENATE(D3175,"-",E3175)</f>
        <v>MULUNGU DO MORRO-BA</v>
      </c>
      <c r="B3175" s="38" t="n">
        <v>-11.96</v>
      </c>
      <c r="C3175" s="38" t="n">
        <v>-41.63</v>
      </c>
      <c r="D3175" s="38" t="s">
        <v>3142</v>
      </c>
      <c r="E3175" s="38" t="s">
        <v>85</v>
      </c>
    </row>
    <row r="3176" customFormat="false" ht="15" hidden="false" customHeight="false" outlineLevel="0" collapsed="false">
      <c r="A3176" s="38" t="str">
        <f aca="false">CONCATENATE(D3176,"-",E3176)</f>
        <v>MULUNGU-CE</v>
      </c>
      <c r="B3176" s="38" t="n">
        <v>-4.3</v>
      </c>
      <c r="C3176" s="38" t="n">
        <v>-38.99</v>
      </c>
      <c r="D3176" s="38" t="s">
        <v>3143</v>
      </c>
      <c r="E3176" s="38" t="s">
        <v>83</v>
      </c>
    </row>
    <row r="3177" customFormat="false" ht="15" hidden="false" customHeight="false" outlineLevel="0" collapsed="false">
      <c r="A3177" s="38" t="str">
        <f aca="false">CONCATENATE(D3177,"-",E3177)</f>
        <v>MULUNGU-PB</v>
      </c>
      <c r="B3177" s="38" t="n">
        <v>-7.02</v>
      </c>
      <c r="C3177" s="38" t="n">
        <v>-35.46</v>
      </c>
      <c r="D3177" s="38" t="s">
        <v>3143</v>
      </c>
      <c r="E3177" s="38" t="s">
        <v>138</v>
      </c>
    </row>
    <row r="3178" customFormat="false" ht="15" hidden="false" customHeight="false" outlineLevel="0" collapsed="false">
      <c r="A3178" s="38" t="str">
        <f aca="false">CONCATENATE(D3178,"-",E3178)</f>
        <v>MUNDO NOVO-BA</v>
      </c>
      <c r="B3178" s="39" t="n">
        <v>-11.85</v>
      </c>
      <c r="C3178" s="39" t="n">
        <v>-40.47</v>
      </c>
      <c r="D3178" s="39" t="s">
        <v>3144</v>
      </c>
      <c r="E3178" s="39" t="s">
        <v>85</v>
      </c>
    </row>
    <row r="3179" customFormat="false" ht="15" hidden="false" customHeight="false" outlineLevel="0" collapsed="false">
      <c r="A3179" s="38" t="str">
        <f aca="false">CONCATENATE(D3179,"-",E3179)</f>
        <v>MUNDO NOVO-GO</v>
      </c>
      <c r="B3179" s="39" t="n">
        <v>-13.77</v>
      </c>
      <c r="C3179" s="39" t="n">
        <v>-50.28</v>
      </c>
      <c r="D3179" s="39" t="s">
        <v>3144</v>
      </c>
      <c r="E3179" s="39" t="s">
        <v>75</v>
      </c>
    </row>
    <row r="3180" customFormat="false" ht="15" hidden="false" customHeight="false" outlineLevel="0" collapsed="false">
      <c r="A3180" s="38" t="str">
        <f aca="false">CONCATENATE(D3180,"-",E3180)</f>
        <v>MUNDO NOVO-MS</v>
      </c>
      <c r="B3180" s="38" t="n">
        <v>-23.93</v>
      </c>
      <c r="C3180" s="38" t="n">
        <v>-54.27</v>
      </c>
      <c r="D3180" s="38" t="s">
        <v>3144</v>
      </c>
      <c r="E3180" s="38" t="s">
        <v>140</v>
      </c>
    </row>
    <row r="3181" customFormat="false" ht="15" hidden="false" customHeight="false" outlineLevel="0" collapsed="false">
      <c r="A3181" s="38" t="str">
        <f aca="false">CONCATENATE(D3181,"-",E3181)</f>
        <v>MUNHOZ DE MELO-PR</v>
      </c>
      <c r="B3181" s="39" t="n">
        <v>-23.14</v>
      </c>
      <c r="C3181" s="39" t="n">
        <v>-51.77</v>
      </c>
      <c r="D3181" s="39" t="s">
        <v>3145</v>
      </c>
      <c r="E3181" s="39" t="s">
        <v>88</v>
      </c>
    </row>
    <row r="3182" customFormat="false" ht="15" hidden="false" customHeight="false" outlineLevel="0" collapsed="false">
      <c r="A3182" s="38" t="str">
        <f aca="false">CONCATENATE(D3182,"-",E3182)</f>
        <v>MUNHOZ-MG</v>
      </c>
      <c r="B3182" s="38" t="n">
        <v>-22.61</v>
      </c>
      <c r="C3182" s="38" t="n">
        <v>-46.36</v>
      </c>
      <c r="D3182" s="38" t="s">
        <v>3146</v>
      </c>
      <c r="E3182" s="38" t="s">
        <v>77</v>
      </c>
    </row>
    <row r="3183" customFormat="false" ht="15" hidden="false" customHeight="false" outlineLevel="0" collapsed="false">
      <c r="A3183" s="38" t="str">
        <f aca="false">CONCATENATE(D3183,"-",E3183)</f>
        <v>MUNIZ FERREIRA-BA</v>
      </c>
      <c r="B3183" s="38" t="n">
        <v>-13</v>
      </c>
      <c r="C3183" s="38" t="n">
        <v>-39.11</v>
      </c>
      <c r="D3183" s="38" t="s">
        <v>3147</v>
      </c>
      <c r="E3183" s="38" t="s">
        <v>85</v>
      </c>
    </row>
    <row r="3184" customFormat="false" ht="15" hidden="false" customHeight="false" outlineLevel="0" collapsed="false">
      <c r="A3184" s="38" t="str">
        <f aca="false">CONCATENATE(D3184,"-",E3184)</f>
        <v>MUNIZ FREIRE-ES</v>
      </c>
      <c r="B3184" s="38" t="n">
        <v>-20.46</v>
      </c>
      <c r="C3184" s="38" t="n">
        <v>-41.41</v>
      </c>
      <c r="D3184" s="38" t="s">
        <v>3148</v>
      </c>
      <c r="E3184" s="38" t="s">
        <v>126</v>
      </c>
    </row>
    <row r="3185" customFormat="false" ht="15" hidden="false" customHeight="false" outlineLevel="0" collapsed="false">
      <c r="A3185" s="38" t="str">
        <f aca="false">CONCATENATE(D3185,"-",E3185)</f>
        <v>MUQUEM DE SAO FRANCISCO-BA</v>
      </c>
      <c r="B3185" s="39" t="n">
        <v>-12.06</v>
      </c>
      <c r="C3185" s="39" t="n">
        <v>-43.54</v>
      </c>
      <c r="D3185" s="39" t="s">
        <v>3149</v>
      </c>
      <c r="E3185" s="39" t="s">
        <v>85</v>
      </c>
    </row>
    <row r="3186" customFormat="false" ht="15" hidden="false" customHeight="false" outlineLevel="0" collapsed="false">
      <c r="A3186" s="38" t="str">
        <f aca="false">CONCATENATE(D3186,"-",E3186)</f>
        <v>MUQUI-ES</v>
      </c>
      <c r="B3186" s="39" t="n">
        <v>-20.95</v>
      </c>
      <c r="C3186" s="39" t="n">
        <v>-41.34</v>
      </c>
      <c r="D3186" s="39" t="s">
        <v>3150</v>
      </c>
      <c r="E3186" s="39" t="s">
        <v>126</v>
      </c>
    </row>
    <row r="3187" customFormat="false" ht="15" hidden="false" customHeight="false" outlineLevel="0" collapsed="false">
      <c r="A3187" s="38" t="str">
        <f aca="false">CONCATENATE(D3187,"-",E3187)</f>
        <v>MURIAE-MG</v>
      </c>
      <c r="B3187" s="39" t="n">
        <v>-21.13</v>
      </c>
      <c r="C3187" s="39" t="n">
        <v>-42.36</v>
      </c>
      <c r="D3187" s="39" t="s">
        <v>3151</v>
      </c>
      <c r="E3187" s="39" t="s">
        <v>77</v>
      </c>
    </row>
    <row r="3188" customFormat="false" ht="15" hidden="false" customHeight="false" outlineLevel="0" collapsed="false">
      <c r="A3188" s="38" t="str">
        <f aca="false">CONCATENATE(D3188,"-",E3188)</f>
        <v>MURIBECA-SE</v>
      </c>
      <c r="B3188" s="38" t="n">
        <v>-10.42</v>
      </c>
      <c r="C3188" s="38" t="n">
        <v>-36.95</v>
      </c>
      <c r="D3188" s="38" t="s">
        <v>3152</v>
      </c>
      <c r="E3188" s="38" t="s">
        <v>294</v>
      </c>
    </row>
    <row r="3189" customFormat="false" ht="15" hidden="false" customHeight="false" outlineLevel="0" collapsed="false">
      <c r="A3189" s="38" t="str">
        <f aca="false">CONCATENATE(D3189,"-",E3189)</f>
        <v>MURICI DOS PORTELAS-PI</v>
      </c>
      <c r="B3189" s="39" t="n">
        <v>-3.31</v>
      </c>
      <c r="C3189" s="39" t="n">
        <v>-42.09</v>
      </c>
      <c r="D3189" s="39" t="s">
        <v>3153</v>
      </c>
      <c r="E3189" s="39" t="s">
        <v>108</v>
      </c>
    </row>
    <row r="3190" customFormat="false" ht="15" hidden="false" customHeight="false" outlineLevel="0" collapsed="false">
      <c r="A3190" s="38" t="str">
        <f aca="false">CONCATENATE(D3190,"-",E3190)</f>
        <v>MURICI-AL</v>
      </c>
      <c r="B3190" s="39" t="n">
        <v>-9.3</v>
      </c>
      <c r="C3190" s="39" t="n">
        <v>-35.94</v>
      </c>
      <c r="D3190" s="39" t="s">
        <v>3154</v>
      </c>
      <c r="E3190" s="39" t="s">
        <v>137</v>
      </c>
    </row>
    <row r="3191" customFormat="false" ht="15" hidden="false" customHeight="false" outlineLevel="0" collapsed="false">
      <c r="A3191" s="38" t="str">
        <f aca="false">CONCATENATE(D3191,"-",E3191)</f>
        <v>MURICILANDIA-TO</v>
      </c>
      <c r="B3191" s="38" t="n">
        <v>-7.14</v>
      </c>
      <c r="C3191" s="38" t="n">
        <v>-48.61</v>
      </c>
      <c r="D3191" s="38" t="s">
        <v>3155</v>
      </c>
      <c r="E3191" s="38" t="s">
        <v>97</v>
      </c>
    </row>
    <row r="3192" customFormat="false" ht="15" hidden="false" customHeight="false" outlineLevel="0" collapsed="false">
      <c r="A3192" s="38" t="str">
        <f aca="false">CONCATENATE(D3192,"-",E3192)</f>
        <v>MURITIBA-BA</v>
      </c>
      <c r="B3192" s="38" t="n">
        <v>-12.62</v>
      </c>
      <c r="C3192" s="38" t="n">
        <v>-38.99</v>
      </c>
      <c r="D3192" s="38" t="s">
        <v>3156</v>
      </c>
      <c r="E3192" s="38" t="s">
        <v>85</v>
      </c>
    </row>
    <row r="3193" customFormat="false" ht="15" hidden="false" customHeight="false" outlineLevel="0" collapsed="false">
      <c r="A3193" s="38" t="str">
        <f aca="false">CONCATENATE(D3193,"-",E3193)</f>
        <v>MURUTINGA DO SUL-SP</v>
      </c>
      <c r="B3193" s="38" t="n">
        <v>-20.99</v>
      </c>
      <c r="C3193" s="38" t="n">
        <v>-51.27</v>
      </c>
      <c r="D3193" s="38" t="s">
        <v>3157</v>
      </c>
      <c r="E3193" s="38" t="s">
        <v>118</v>
      </c>
    </row>
    <row r="3194" customFormat="false" ht="15" hidden="false" customHeight="false" outlineLevel="0" collapsed="false">
      <c r="A3194" s="38" t="str">
        <f aca="false">CONCATENATE(D3194,"-",E3194)</f>
        <v>MUTUIPE-BA</v>
      </c>
      <c r="B3194" s="39" t="n">
        <v>-13.22</v>
      </c>
      <c r="C3194" s="39" t="n">
        <v>-39.5</v>
      </c>
      <c r="D3194" s="39" t="s">
        <v>3158</v>
      </c>
      <c r="E3194" s="39" t="s">
        <v>85</v>
      </c>
    </row>
    <row r="3195" customFormat="false" ht="15" hidden="false" customHeight="false" outlineLevel="0" collapsed="false">
      <c r="A3195" s="38" t="str">
        <f aca="false">CONCATENATE(D3195,"-",E3195)</f>
        <v>MUTUM-MG</v>
      </c>
      <c r="B3195" s="38" t="n">
        <v>-19.8</v>
      </c>
      <c r="C3195" s="38" t="n">
        <v>-41.43</v>
      </c>
      <c r="D3195" s="38" t="s">
        <v>3159</v>
      </c>
      <c r="E3195" s="38" t="s">
        <v>77</v>
      </c>
    </row>
    <row r="3196" customFormat="false" ht="15" hidden="false" customHeight="false" outlineLevel="0" collapsed="false">
      <c r="A3196" s="38" t="str">
        <f aca="false">CONCATENATE(D3196,"-",E3196)</f>
        <v>MUTUNOPOLIS-GO</v>
      </c>
      <c r="B3196" s="38" t="n">
        <v>-13.73</v>
      </c>
      <c r="C3196" s="38" t="n">
        <v>-49.27</v>
      </c>
      <c r="D3196" s="38" t="s">
        <v>3160</v>
      </c>
      <c r="E3196" s="38" t="s">
        <v>75</v>
      </c>
    </row>
    <row r="3197" customFormat="false" ht="15" hidden="false" customHeight="false" outlineLevel="0" collapsed="false">
      <c r="A3197" s="38" t="str">
        <f aca="false">CONCATENATE(D3197,"-",E3197)</f>
        <v>MUZAMBINHO-MG</v>
      </c>
      <c r="B3197" s="39" t="n">
        <v>-21.37</v>
      </c>
      <c r="C3197" s="39" t="n">
        <v>-46.52</v>
      </c>
      <c r="D3197" s="39" t="s">
        <v>3161</v>
      </c>
      <c r="E3197" s="39" t="s">
        <v>77</v>
      </c>
    </row>
    <row r="3198" customFormat="false" ht="15" hidden="false" customHeight="false" outlineLevel="0" collapsed="false">
      <c r="A3198" s="38" t="str">
        <f aca="false">CONCATENATE(D3198,"-",E3198)</f>
        <v>NACIP RAYDAN-MG</v>
      </c>
      <c r="B3198" s="38" t="n">
        <v>-18.45</v>
      </c>
      <c r="C3198" s="38" t="n">
        <v>-42.24</v>
      </c>
      <c r="D3198" s="38" t="s">
        <v>3162</v>
      </c>
      <c r="E3198" s="38" t="s">
        <v>77</v>
      </c>
    </row>
    <row r="3199" customFormat="false" ht="15" hidden="false" customHeight="false" outlineLevel="0" collapsed="false">
      <c r="A3199" s="38" t="str">
        <f aca="false">CONCATENATE(D3199,"-",E3199)</f>
        <v>NANTES-SP</v>
      </c>
      <c r="B3199" s="39" t="n">
        <v>-22.62</v>
      </c>
      <c r="C3199" s="39" t="n">
        <v>-51.23</v>
      </c>
      <c r="D3199" s="39" t="s">
        <v>3163</v>
      </c>
      <c r="E3199" s="39" t="s">
        <v>118</v>
      </c>
    </row>
    <row r="3200" customFormat="false" ht="15" hidden="false" customHeight="false" outlineLevel="0" collapsed="false">
      <c r="A3200" s="38" t="str">
        <f aca="false">CONCATENATE(D3200,"-",E3200)</f>
        <v>NANUQUE-MG</v>
      </c>
      <c r="B3200" s="39" t="n">
        <v>-17.83</v>
      </c>
      <c r="C3200" s="39" t="n">
        <v>-40.35</v>
      </c>
      <c r="D3200" s="39" t="s">
        <v>3164</v>
      </c>
      <c r="E3200" s="39" t="s">
        <v>77</v>
      </c>
    </row>
    <row r="3201" customFormat="false" ht="15" hidden="false" customHeight="false" outlineLevel="0" collapsed="false">
      <c r="A3201" s="38" t="str">
        <f aca="false">CONCATENATE(D3201,"-",E3201)</f>
        <v>NAO-ME-TOQUE-RS</v>
      </c>
      <c r="B3201" s="38" t="n">
        <v>-28.45</v>
      </c>
      <c r="C3201" s="38" t="n">
        <v>-52.82</v>
      </c>
      <c r="D3201" s="38" t="s">
        <v>3165</v>
      </c>
      <c r="E3201" s="38" t="s">
        <v>151</v>
      </c>
    </row>
    <row r="3202" customFormat="false" ht="15" hidden="false" customHeight="false" outlineLevel="0" collapsed="false">
      <c r="A3202" s="38" t="str">
        <f aca="false">CONCATENATE(D3202,"-",E3202)</f>
        <v>NAQUE-MG</v>
      </c>
      <c r="B3202" s="38" t="n">
        <v>-19.23</v>
      </c>
      <c r="C3202" s="38" t="n">
        <v>-42.32</v>
      </c>
      <c r="D3202" s="38" t="s">
        <v>3166</v>
      </c>
      <c r="E3202" s="38" t="s">
        <v>77</v>
      </c>
    </row>
    <row r="3203" customFormat="false" ht="15" hidden="false" customHeight="false" outlineLevel="0" collapsed="false">
      <c r="A3203" s="38" t="str">
        <f aca="false">CONCATENATE(D3203,"-",E3203)</f>
        <v>NARANDIBA-SP</v>
      </c>
      <c r="B3203" s="38" t="n">
        <v>-22.4</v>
      </c>
      <c r="C3203" s="38" t="n">
        <v>-51.52</v>
      </c>
      <c r="D3203" s="38" t="s">
        <v>3167</v>
      </c>
      <c r="E3203" s="38" t="s">
        <v>118</v>
      </c>
    </row>
    <row r="3204" customFormat="false" ht="15" hidden="false" customHeight="false" outlineLevel="0" collapsed="false">
      <c r="A3204" s="38" t="str">
        <f aca="false">CONCATENATE(D3204,"-",E3204)</f>
        <v>NATALANDIA-MG</v>
      </c>
      <c r="B3204" s="39" t="n">
        <v>-16.5</v>
      </c>
      <c r="C3204" s="39" t="n">
        <v>-46.49</v>
      </c>
      <c r="D3204" s="39" t="s">
        <v>3168</v>
      </c>
      <c r="E3204" s="39" t="s">
        <v>77</v>
      </c>
    </row>
    <row r="3205" customFormat="false" ht="15" hidden="false" customHeight="false" outlineLevel="0" collapsed="false">
      <c r="A3205" s="38" t="str">
        <f aca="false">CONCATENATE(D3205,"-",E3205)</f>
        <v>NATAL-RN</v>
      </c>
      <c r="B3205" s="39" t="n">
        <v>-5.79</v>
      </c>
      <c r="C3205" s="39" t="n">
        <v>-35.2</v>
      </c>
      <c r="D3205" s="39" t="s">
        <v>3169</v>
      </c>
      <c r="E3205" s="39" t="s">
        <v>106</v>
      </c>
    </row>
    <row r="3206" customFormat="false" ht="15" hidden="false" customHeight="false" outlineLevel="0" collapsed="false">
      <c r="A3206" s="38" t="str">
        <f aca="false">CONCATENATE(D3206,"-",E3206)</f>
        <v>NATERCIA-MG</v>
      </c>
      <c r="B3206" s="38" t="n">
        <v>-22.12</v>
      </c>
      <c r="C3206" s="38" t="n">
        <v>-45.51</v>
      </c>
      <c r="D3206" s="38" t="s">
        <v>3170</v>
      </c>
      <c r="E3206" s="38" t="s">
        <v>77</v>
      </c>
    </row>
    <row r="3207" customFormat="false" ht="15" hidden="false" customHeight="false" outlineLevel="0" collapsed="false">
      <c r="A3207" s="38" t="str">
        <f aca="false">CONCATENATE(D3207,"-",E3207)</f>
        <v>NATIVIDADE DA SERRA-SP</v>
      </c>
      <c r="B3207" s="39" t="n">
        <v>-23.37</v>
      </c>
      <c r="C3207" s="39" t="n">
        <v>-45.44</v>
      </c>
      <c r="D3207" s="39" t="s">
        <v>3171</v>
      </c>
      <c r="E3207" s="39" t="s">
        <v>118</v>
      </c>
    </row>
    <row r="3208" customFormat="false" ht="15" hidden="false" customHeight="false" outlineLevel="0" collapsed="false">
      <c r="A3208" s="38" t="str">
        <f aca="false">CONCATENATE(D3208,"-",E3208)</f>
        <v>NATIVIDADE-RJ</v>
      </c>
      <c r="B3208" s="38" t="n">
        <v>-21.04</v>
      </c>
      <c r="C3208" s="38" t="n">
        <v>-41.97</v>
      </c>
      <c r="D3208" s="38" t="s">
        <v>3172</v>
      </c>
      <c r="E3208" s="38" t="s">
        <v>330</v>
      </c>
    </row>
    <row r="3209" customFormat="false" ht="15" hidden="false" customHeight="false" outlineLevel="0" collapsed="false">
      <c r="A3209" s="38" t="str">
        <f aca="false">CONCATENATE(D3209,"-",E3209)</f>
        <v>NATIVIDADE-TO</v>
      </c>
      <c r="B3209" s="39" t="n">
        <v>-11.71</v>
      </c>
      <c r="C3209" s="39" t="n">
        <v>-47.72</v>
      </c>
      <c r="D3209" s="39" t="s">
        <v>3172</v>
      </c>
      <c r="E3209" s="39" t="s">
        <v>97</v>
      </c>
    </row>
    <row r="3210" customFormat="false" ht="15" hidden="false" customHeight="false" outlineLevel="0" collapsed="false">
      <c r="A3210" s="38" t="str">
        <f aca="false">CONCATENATE(D3210,"-",E3210)</f>
        <v>NATUBA-PB</v>
      </c>
      <c r="B3210" s="39" t="n">
        <v>-7.64</v>
      </c>
      <c r="C3210" s="39" t="n">
        <v>-35.55</v>
      </c>
      <c r="D3210" s="39" t="s">
        <v>3173</v>
      </c>
      <c r="E3210" s="39" t="s">
        <v>138</v>
      </c>
    </row>
    <row r="3211" customFormat="false" ht="15" hidden="false" customHeight="false" outlineLevel="0" collapsed="false">
      <c r="A3211" s="38" t="str">
        <f aca="false">CONCATENATE(D3211,"-",E3211)</f>
        <v>NAVEGANTES-SC</v>
      </c>
      <c r="B3211" s="39" t="n">
        <v>-26.89</v>
      </c>
      <c r="C3211" s="39" t="n">
        <v>-48.65</v>
      </c>
      <c r="D3211" s="39" t="s">
        <v>3174</v>
      </c>
      <c r="E3211" s="39" t="s">
        <v>90</v>
      </c>
    </row>
    <row r="3212" customFormat="false" ht="15" hidden="false" customHeight="false" outlineLevel="0" collapsed="false">
      <c r="A3212" s="38" t="str">
        <f aca="false">CONCATENATE(D3212,"-",E3212)</f>
        <v>NAVIRAI-MS</v>
      </c>
      <c r="B3212" s="39" t="n">
        <v>-23.06</v>
      </c>
      <c r="C3212" s="39" t="n">
        <v>-54.19</v>
      </c>
      <c r="D3212" s="39" t="s">
        <v>3175</v>
      </c>
      <c r="E3212" s="39" t="s">
        <v>140</v>
      </c>
    </row>
    <row r="3213" customFormat="false" ht="15" hidden="false" customHeight="false" outlineLevel="0" collapsed="false">
      <c r="A3213" s="38" t="str">
        <f aca="false">CONCATENATE(D3213,"-",E3213)</f>
        <v>NAZARE DA MATA-PE</v>
      </c>
      <c r="B3213" s="39" t="n">
        <v>-7.74</v>
      </c>
      <c r="C3213" s="39" t="n">
        <v>-35.22</v>
      </c>
      <c r="D3213" s="39" t="s">
        <v>3176</v>
      </c>
      <c r="E3213" s="39" t="s">
        <v>95</v>
      </c>
    </row>
    <row r="3214" customFormat="false" ht="15" hidden="false" customHeight="false" outlineLevel="0" collapsed="false">
      <c r="A3214" s="38" t="str">
        <f aca="false">CONCATENATE(D3214,"-",E3214)</f>
        <v>NAZARE DO PIAUI-PI</v>
      </c>
      <c r="B3214" s="38" t="n">
        <v>-6.97</v>
      </c>
      <c r="C3214" s="38" t="n">
        <v>-42.67</v>
      </c>
      <c r="D3214" s="38" t="s">
        <v>3177</v>
      </c>
      <c r="E3214" s="38" t="s">
        <v>108</v>
      </c>
    </row>
    <row r="3215" customFormat="false" ht="15" hidden="false" customHeight="false" outlineLevel="0" collapsed="false">
      <c r="A3215" s="38" t="str">
        <f aca="false">CONCATENATE(D3215,"-",E3215)</f>
        <v>NAZARE PAULISTA-SP</v>
      </c>
      <c r="B3215" s="38" t="n">
        <v>-23.18</v>
      </c>
      <c r="C3215" s="38" t="n">
        <v>-46.39</v>
      </c>
      <c r="D3215" s="38" t="s">
        <v>3178</v>
      </c>
      <c r="E3215" s="38" t="s">
        <v>118</v>
      </c>
    </row>
    <row r="3216" customFormat="false" ht="15" hidden="false" customHeight="false" outlineLevel="0" collapsed="false">
      <c r="A3216" s="38" t="str">
        <f aca="false">CONCATENATE(D3216,"-",E3216)</f>
        <v>NAZARE-BA</v>
      </c>
      <c r="B3216" s="38" t="n">
        <v>-13.03</v>
      </c>
      <c r="C3216" s="38" t="n">
        <v>-39.01</v>
      </c>
      <c r="D3216" s="38" t="s">
        <v>3179</v>
      </c>
      <c r="E3216" s="38" t="s">
        <v>85</v>
      </c>
    </row>
    <row r="3217" customFormat="false" ht="15" hidden="false" customHeight="false" outlineLevel="0" collapsed="false">
      <c r="A3217" s="38" t="str">
        <f aca="false">CONCATENATE(D3217,"-",E3217)</f>
        <v>NAZARENO-MG</v>
      </c>
      <c r="B3217" s="39" t="n">
        <v>-21.21</v>
      </c>
      <c r="C3217" s="39" t="n">
        <v>-44.61</v>
      </c>
      <c r="D3217" s="39" t="s">
        <v>3180</v>
      </c>
      <c r="E3217" s="39" t="s">
        <v>77</v>
      </c>
    </row>
    <row r="3218" customFormat="false" ht="15" hidden="false" customHeight="false" outlineLevel="0" collapsed="false">
      <c r="A3218" s="38" t="str">
        <f aca="false">CONCATENATE(D3218,"-",E3218)</f>
        <v>NAZARE-TO</v>
      </c>
      <c r="B3218" s="38" t="n">
        <v>-6.37</v>
      </c>
      <c r="C3218" s="38" t="n">
        <v>-47.66</v>
      </c>
      <c r="D3218" s="38" t="s">
        <v>3179</v>
      </c>
      <c r="E3218" s="38" t="s">
        <v>97</v>
      </c>
    </row>
    <row r="3219" customFormat="false" ht="15" hidden="false" customHeight="false" outlineLevel="0" collapsed="false">
      <c r="A3219" s="38" t="str">
        <f aca="false">CONCATENATE(D3219,"-",E3219)</f>
        <v>NAZAREZINHO-PB</v>
      </c>
      <c r="B3219" s="38" t="n">
        <v>-6.91</v>
      </c>
      <c r="C3219" s="38" t="n">
        <v>-38.32</v>
      </c>
      <c r="D3219" s="38" t="s">
        <v>3181</v>
      </c>
      <c r="E3219" s="38" t="s">
        <v>138</v>
      </c>
    </row>
    <row r="3220" customFormat="false" ht="15" hidden="false" customHeight="false" outlineLevel="0" collapsed="false">
      <c r="A3220" s="38" t="str">
        <f aca="false">CONCATENATE(D3220,"-",E3220)</f>
        <v>NAZARIO-GO</v>
      </c>
      <c r="B3220" s="39" t="n">
        <v>-16.58</v>
      </c>
      <c r="C3220" s="39" t="n">
        <v>-49.88</v>
      </c>
      <c r="D3220" s="39" t="s">
        <v>3182</v>
      </c>
      <c r="E3220" s="39" t="s">
        <v>75</v>
      </c>
    </row>
    <row r="3221" customFormat="false" ht="15" hidden="false" customHeight="false" outlineLevel="0" collapsed="false">
      <c r="A3221" s="38" t="str">
        <f aca="false">CONCATENATE(D3221,"-",E3221)</f>
        <v>NEOPOLIS-SE</v>
      </c>
      <c r="B3221" s="39" t="n">
        <v>-10.32</v>
      </c>
      <c r="C3221" s="39" t="n">
        <v>-36.57</v>
      </c>
      <c r="D3221" s="39" t="s">
        <v>3183</v>
      </c>
      <c r="E3221" s="39" t="s">
        <v>294</v>
      </c>
    </row>
    <row r="3222" customFormat="false" ht="15" hidden="false" customHeight="false" outlineLevel="0" collapsed="false">
      <c r="A3222" s="38" t="str">
        <f aca="false">CONCATENATE(D3222,"-",E3222)</f>
        <v>NEPOMUCENO-MG</v>
      </c>
      <c r="B3222" s="38" t="n">
        <v>-21.23</v>
      </c>
      <c r="C3222" s="38" t="n">
        <v>-45.23</v>
      </c>
      <c r="D3222" s="38" t="s">
        <v>3184</v>
      </c>
      <c r="E3222" s="38" t="s">
        <v>77</v>
      </c>
    </row>
    <row r="3223" customFormat="false" ht="15" hidden="false" customHeight="false" outlineLevel="0" collapsed="false">
      <c r="A3223" s="38" t="str">
        <f aca="false">CONCATENATE(D3223,"-",E3223)</f>
        <v>NEROPOLIS-GO</v>
      </c>
      <c r="B3223" s="38" t="n">
        <v>-16.4</v>
      </c>
      <c r="C3223" s="38" t="n">
        <v>-49.21</v>
      </c>
      <c r="D3223" s="38" t="s">
        <v>3185</v>
      </c>
      <c r="E3223" s="38" t="s">
        <v>75</v>
      </c>
    </row>
    <row r="3224" customFormat="false" ht="15" hidden="false" customHeight="false" outlineLevel="0" collapsed="false">
      <c r="A3224" s="38" t="str">
        <f aca="false">CONCATENATE(D3224,"-",E3224)</f>
        <v>NEVES PAULISTA-SP</v>
      </c>
      <c r="B3224" s="39" t="n">
        <v>-20.84</v>
      </c>
      <c r="C3224" s="39" t="n">
        <v>-49.63</v>
      </c>
      <c r="D3224" s="39" t="s">
        <v>3186</v>
      </c>
      <c r="E3224" s="39" t="s">
        <v>118</v>
      </c>
    </row>
    <row r="3225" customFormat="false" ht="15" hidden="false" customHeight="false" outlineLevel="0" collapsed="false">
      <c r="A3225" s="38" t="str">
        <f aca="false">CONCATENATE(D3225,"-",E3225)</f>
        <v>NHAMUNDA-AM</v>
      </c>
      <c r="B3225" s="38" t="n">
        <v>-2.18</v>
      </c>
      <c r="C3225" s="38" t="n">
        <v>-56.71</v>
      </c>
      <c r="D3225" s="38" t="s">
        <v>3187</v>
      </c>
      <c r="E3225" s="38" t="s">
        <v>258</v>
      </c>
    </row>
    <row r="3226" customFormat="false" ht="15" hidden="false" customHeight="false" outlineLevel="0" collapsed="false">
      <c r="A3226" s="38" t="str">
        <f aca="false">CONCATENATE(D3226,"-",E3226)</f>
        <v>NHANDEARA-SP</v>
      </c>
      <c r="B3226" s="38" t="n">
        <v>-20.69</v>
      </c>
      <c r="C3226" s="38" t="n">
        <v>-50.03</v>
      </c>
      <c r="D3226" s="38" t="s">
        <v>3188</v>
      </c>
      <c r="E3226" s="38" t="s">
        <v>118</v>
      </c>
    </row>
    <row r="3227" customFormat="false" ht="15" hidden="false" customHeight="false" outlineLevel="0" collapsed="false">
      <c r="A3227" s="38" t="str">
        <f aca="false">CONCATENATE(D3227,"-",E3227)</f>
        <v>NICOLAU VERGUEIRO-RS</v>
      </c>
      <c r="B3227" s="39" t="n">
        <v>-28.53</v>
      </c>
      <c r="C3227" s="39" t="n">
        <v>-52.46</v>
      </c>
      <c r="D3227" s="39" t="s">
        <v>3189</v>
      </c>
      <c r="E3227" s="39" t="s">
        <v>151</v>
      </c>
    </row>
    <row r="3228" customFormat="false" ht="15" hidden="false" customHeight="false" outlineLevel="0" collapsed="false">
      <c r="A3228" s="38" t="str">
        <f aca="false">CONCATENATE(D3228,"-",E3228)</f>
        <v>NILO PECANHA-BA</v>
      </c>
      <c r="B3228" s="39" t="n">
        <v>-13.59</v>
      </c>
      <c r="C3228" s="39" t="n">
        <v>-39.1</v>
      </c>
      <c r="D3228" s="39" t="s">
        <v>3190</v>
      </c>
      <c r="E3228" s="39" t="s">
        <v>85</v>
      </c>
    </row>
    <row r="3229" customFormat="false" ht="15" hidden="false" customHeight="false" outlineLevel="0" collapsed="false">
      <c r="A3229" s="38" t="str">
        <f aca="false">CONCATENATE(D3229,"-",E3229)</f>
        <v>NILOPOLIS-RJ</v>
      </c>
      <c r="B3229" s="39" t="n">
        <v>-22.8</v>
      </c>
      <c r="C3229" s="39" t="n">
        <v>-43.41</v>
      </c>
      <c r="D3229" s="39" t="s">
        <v>3191</v>
      </c>
      <c r="E3229" s="39" t="s">
        <v>330</v>
      </c>
    </row>
    <row r="3230" customFormat="false" ht="15" hidden="false" customHeight="false" outlineLevel="0" collapsed="false">
      <c r="A3230" s="38" t="str">
        <f aca="false">CONCATENATE(D3230,"-",E3230)</f>
        <v>NINA RODRIGUES-MA</v>
      </c>
      <c r="B3230" s="39" t="n">
        <v>-3.46</v>
      </c>
      <c r="C3230" s="39" t="n">
        <v>-43.9</v>
      </c>
      <c r="D3230" s="39" t="s">
        <v>3192</v>
      </c>
      <c r="E3230" s="39" t="s">
        <v>100</v>
      </c>
    </row>
    <row r="3231" customFormat="false" ht="15" hidden="false" customHeight="false" outlineLevel="0" collapsed="false">
      <c r="A3231" s="38" t="str">
        <f aca="false">CONCATENATE(D3231,"-",E3231)</f>
        <v>NINHEIRA-MG</v>
      </c>
      <c r="B3231" s="39" t="n">
        <v>-15.32</v>
      </c>
      <c r="C3231" s="39" t="n">
        <v>-41.75</v>
      </c>
      <c r="D3231" s="39" t="s">
        <v>3193</v>
      </c>
      <c r="E3231" s="39" t="s">
        <v>77</v>
      </c>
    </row>
    <row r="3232" customFormat="false" ht="15" hidden="false" customHeight="false" outlineLevel="0" collapsed="false">
      <c r="A3232" s="38" t="str">
        <f aca="false">CONCATENATE(D3232,"-",E3232)</f>
        <v>NIOAQUE-MS</v>
      </c>
      <c r="B3232" s="38" t="n">
        <v>-21.13</v>
      </c>
      <c r="C3232" s="38" t="n">
        <v>-55.83</v>
      </c>
      <c r="D3232" s="38" t="s">
        <v>3194</v>
      </c>
      <c r="E3232" s="38" t="s">
        <v>140</v>
      </c>
    </row>
    <row r="3233" customFormat="false" ht="15" hidden="false" customHeight="false" outlineLevel="0" collapsed="false">
      <c r="A3233" s="38" t="str">
        <f aca="false">CONCATENATE(D3233,"-",E3233)</f>
        <v>NIPOA-SP</v>
      </c>
      <c r="B3233" s="39" t="n">
        <v>-20.91</v>
      </c>
      <c r="C3233" s="39" t="n">
        <v>-49.77</v>
      </c>
      <c r="D3233" s="39" t="s">
        <v>3195</v>
      </c>
      <c r="E3233" s="39" t="s">
        <v>118</v>
      </c>
    </row>
    <row r="3234" customFormat="false" ht="15" hidden="false" customHeight="false" outlineLevel="0" collapsed="false">
      <c r="A3234" s="38" t="str">
        <f aca="false">CONCATENATE(D3234,"-",E3234)</f>
        <v>NIQUELANDIA-GO</v>
      </c>
      <c r="B3234" s="39" t="n">
        <v>-14.47</v>
      </c>
      <c r="C3234" s="39" t="n">
        <v>-48.46</v>
      </c>
      <c r="D3234" s="39" t="s">
        <v>3196</v>
      </c>
      <c r="E3234" s="39" t="s">
        <v>75</v>
      </c>
    </row>
    <row r="3235" customFormat="false" ht="15" hidden="false" customHeight="false" outlineLevel="0" collapsed="false">
      <c r="A3235" s="38" t="str">
        <f aca="false">CONCATENATE(D3235,"-",E3235)</f>
        <v>NISIA FLORESTA-RN</v>
      </c>
      <c r="B3235" s="38" t="n">
        <v>-6.09</v>
      </c>
      <c r="C3235" s="38" t="n">
        <v>-35.2</v>
      </c>
      <c r="D3235" s="38" t="s">
        <v>3197</v>
      </c>
      <c r="E3235" s="38" t="s">
        <v>106</v>
      </c>
    </row>
    <row r="3236" customFormat="false" ht="15" hidden="false" customHeight="false" outlineLevel="0" collapsed="false">
      <c r="A3236" s="38" t="str">
        <f aca="false">CONCATENATE(D3236,"-",E3236)</f>
        <v>NITEROI-RJ</v>
      </c>
      <c r="B3236" s="38" t="n">
        <v>-22.88</v>
      </c>
      <c r="C3236" s="38" t="n">
        <v>-43.1</v>
      </c>
      <c r="D3236" s="38" t="s">
        <v>3198</v>
      </c>
      <c r="E3236" s="38" t="s">
        <v>330</v>
      </c>
    </row>
    <row r="3237" customFormat="false" ht="15" hidden="false" customHeight="false" outlineLevel="0" collapsed="false">
      <c r="A3237" s="38" t="str">
        <f aca="false">CONCATENATE(D3237,"-",E3237)</f>
        <v>NOBRES-MT</v>
      </c>
      <c r="B3237" s="38" t="n">
        <v>-14.72</v>
      </c>
      <c r="C3237" s="38" t="n">
        <v>-56.32</v>
      </c>
      <c r="D3237" s="38" t="s">
        <v>3199</v>
      </c>
      <c r="E3237" s="38" t="s">
        <v>111</v>
      </c>
    </row>
    <row r="3238" customFormat="false" ht="15" hidden="false" customHeight="false" outlineLevel="0" collapsed="false">
      <c r="A3238" s="38" t="str">
        <f aca="false">CONCATENATE(D3238,"-",E3238)</f>
        <v>NONOAI-RS</v>
      </c>
      <c r="B3238" s="38" t="n">
        <v>-27.36</v>
      </c>
      <c r="C3238" s="38" t="n">
        <v>-52.77</v>
      </c>
      <c r="D3238" s="38" t="s">
        <v>3200</v>
      </c>
      <c r="E3238" s="38" t="s">
        <v>151</v>
      </c>
    </row>
    <row r="3239" customFormat="false" ht="15" hidden="false" customHeight="false" outlineLevel="0" collapsed="false">
      <c r="A3239" s="38" t="str">
        <f aca="false">CONCATENATE(D3239,"-",E3239)</f>
        <v>NORDESTINA-BA</v>
      </c>
      <c r="B3239" s="38" t="n">
        <v>-10.82</v>
      </c>
      <c r="C3239" s="38" t="n">
        <v>-39.42</v>
      </c>
      <c r="D3239" s="38" t="s">
        <v>3201</v>
      </c>
      <c r="E3239" s="38" t="s">
        <v>85</v>
      </c>
    </row>
    <row r="3240" customFormat="false" ht="15" hidden="false" customHeight="false" outlineLevel="0" collapsed="false">
      <c r="A3240" s="38" t="str">
        <f aca="false">CONCATENATE(D3240,"-",E3240)</f>
        <v>NORMANDIA-RR</v>
      </c>
      <c r="B3240" s="38" t="n">
        <v>3.88</v>
      </c>
      <c r="C3240" s="38" t="n">
        <v>-59.62</v>
      </c>
      <c r="D3240" s="38" t="s">
        <v>3202</v>
      </c>
      <c r="E3240" s="38" t="s">
        <v>233</v>
      </c>
    </row>
    <row r="3241" customFormat="false" ht="15" hidden="false" customHeight="false" outlineLevel="0" collapsed="false">
      <c r="A3241" s="38" t="str">
        <f aca="false">CONCATENATE(D3241,"-",E3241)</f>
        <v>NORTELANDIA-MT</v>
      </c>
      <c r="B3241" s="39" t="n">
        <v>-14.45</v>
      </c>
      <c r="C3241" s="39" t="n">
        <v>-56.8</v>
      </c>
      <c r="D3241" s="39" t="s">
        <v>3203</v>
      </c>
      <c r="E3241" s="39" t="s">
        <v>111</v>
      </c>
    </row>
    <row r="3242" customFormat="false" ht="15" hidden="false" customHeight="false" outlineLevel="0" collapsed="false">
      <c r="A3242" s="38" t="str">
        <f aca="false">CONCATENATE(D3242,"-",E3242)</f>
        <v>NOSSA SENHORA APARECIDA-SE</v>
      </c>
      <c r="B3242" s="38" t="n">
        <v>-10.44</v>
      </c>
      <c r="C3242" s="38" t="n">
        <v>-37.48</v>
      </c>
      <c r="D3242" s="38" t="s">
        <v>3204</v>
      </c>
      <c r="E3242" s="38" t="s">
        <v>294</v>
      </c>
    </row>
    <row r="3243" customFormat="false" ht="15" hidden="false" customHeight="false" outlineLevel="0" collapsed="false">
      <c r="A3243" s="38" t="str">
        <f aca="false">CONCATENATE(D3243,"-",E3243)</f>
        <v>NOSSA SENHORA DA GLORIA-SE</v>
      </c>
      <c r="B3243" s="39" t="n">
        <v>-10.21</v>
      </c>
      <c r="C3243" s="39" t="n">
        <v>-37.42</v>
      </c>
      <c r="D3243" s="39" t="s">
        <v>3205</v>
      </c>
      <c r="E3243" s="39" t="s">
        <v>294</v>
      </c>
    </row>
    <row r="3244" customFormat="false" ht="15" hidden="false" customHeight="false" outlineLevel="0" collapsed="false">
      <c r="A3244" s="38" t="str">
        <f aca="false">CONCATENATE(D3244,"-",E3244)</f>
        <v>NOSSA SENHORA DAS DORES-SE</v>
      </c>
      <c r="B3244" s="38" t="n">
        <v>-10.49</v>
      </c>
      <c r="C3244" s="38" t="n">
        <v>-37.19</v>
      </c>
      <c r="D3244" s="38" t="s">
        <v>3206</v>
      </c>
      <c r="E3244" s="38" t="s">
        <v>294</v>
      </c>
    </row>
    <row r="3245" customFormat="false" ht="15" hidden="false" customHeight="false" outlineLevel="0" collapsed="false">
      <c r="A3245" s="38" t="str">
        <f aca="false">CONCATENATE(D3245,"-",E3245)</f>
        <v>NOSSA SENHORA DAS GRACAS-PR</v>
      </c>
      <c r="B3245" s="38" t="n">
        <v>-22.91</v>
      </c>
      <c r="C3245" s="38" t="n">
        <v>-51.79</v>
      </c>
      <c r="D3245" s="38" t="s">
        <v>3207</v>
      </c>
      <c r="E3245" s="38" t="s">
        <v>88</v>
      </c>
    </row>
    <row r="3246" customFormat="false" ht="15" hidden="false" customHeight="false" outlineLevel="0" collapsed="false">
      <c r="A3246" s="38" t="str">
        <f aca="false">CONCATENATE(D3246,"-",E3246)</f>
        <v>NOSSA SENHORA DE LOURDES-SE</v>
      </c>
      <c r="B3246" s="39" t="n">
        <v>-10.07</v>
      </c>
      <c r="C3246" s="39" t="n">
        <v>-37.05</v>
      </c>
      <c r="D3246" s="39" t="s">
        <v>3208</v>
      </c>
      <c r="E3246" s="39" t="s">
        <v>294</v>
      </c>
    </row>
    <row r="3247" customFormat="false" ht="15" hidden="false" customHeight="false" outlineLevel="0" collapsed="false">
      <c r="A3247" s="38" t="str">
        <f aca="false">CONCATENATE(D3247,"-",E3247)</f>
        <v>NOSSA SENHORA DE NAZARE-PI</v>
      </c>
      <c r="B3247" s="39" t="n">
        <v>-4.63</v>
      </c>
      <c r="C3247" s="39" t="n">
        <v>-42.17</v>
      </c>
      <c r="D3247" s="39" t="s">
        <v>3209</v>
      </c>
      <c r="E3247" s="39" t="s">
        <v>108</v>
      </c>
    </row>
    <row r="3248" customFormat="false" ht="15" hidden="false" customHeight="false" outlineLevel="0" collapsed="false">
      <c r="A3248" s="38" t="str">
        <f aca="false">CONCATENATE(D3248,"-",E3248)</f>
        <v>NOSSA SENHORA DO LIVRAMENTO-MT</v>
      </c>
      <c r="B3248" s="38" t="n">
        <v>-15.77</v>
      </c>
      <c r="C3248" s="38" t="n">
        <v>-56.34</v>
      </c>
      <c r="D3248" s="38" t="s">
        <v>3210</v>
      </c>
      <c r="E3248" s="38" t="s">
        <v>111</v>
      </c>
    </row>
    <row r="3249" customFormat="false" ht="15" hidden="false" customHeight="false" outlineLevel="0" collapsed="false">
      <c r="A3249" s="38" t="str">
        <f aca="false">CONCATENATE(D3249,"-",E3249)</f>
        <v>NOSSA SENHORA DO SOCORRO-SE</v>
      </c>
      <c r="B3249" s="38" t="n">
        <v>-10.85</v>
      </c>
      <c r="C3249" s="38" t="n">
        <v>-37.12</v>
      </c>
      <c r="D3249" s="38" t="s">
        <v>3211</v>
      </c>
      <c r="E3249" s="38" t="s">
        <v>294</v>
      </c>
    </row>
    <row r="3250" customFormat="false" ht="15" hidden="false" customHeight="false" outlineLevel="0" collapsed="false">
      <c r="A3250" s="38" t="str">
        <f aca="false">CONCATENATE(D3250,"-",E3250)</f>
        <v>NOSSA SENHORA DOS REMEDIOS-PI</v>
      </c>
      <c r="B3250" s="38" t="n">
        <v>-3.97</v>
      </c>
      <c r="C3250" s="38" t="n">
        <v>-42.62</v>
      </c>
      <c r="D3250" s="38" t="s">
        <v>3212</v>
      </c>
      <c r="E3250" s="38" t="s">
        <v>108</v>
      </c>
    </row>
    <row r="3251" customFormat="false" ht="15" hidden="false" customHeight="false" outlineLevel="0" collapsed="false">
      <c r="A3251" s="38" t="str">
        <f aca="false">CONCATENATE(D3251,"-",E3251)</f>
        <v>NOVA ALIANCA DO IVAI-PR</v>
      </c>
      <c r="B3251" s="39" t="n">
        <v>-23.17</v>
      </c>
      <c r="C3251" s="39" t="n">
        <v>-52.6</v>
      </c>
      <c r="D3251" s="39" t="s">
        <v>3213</v>
      </c>
      <c r="E3251" s="39" t="s">
        <v>88</v>
      </c>
    </row>
    <row r="3252" customFormat="false" ht="15" hidden="false" customHeight="false" outlineLevel="0" collapsed="false">
      <c r="A3252" s="38" t="str">
        <f aca="false">CONCATENATE(D3252,"-",E3252)</f>
        <v>NOVA ALIANCA-SP</v>
      </c>
      <c r="B3252" s="38" t="n">
        <v>-21.01</v>
      </c>
      <c r="C3252" s="38" t="n">
        <v>-49.49</v>
      </c>
      <c r="D3252" s="38" t="s">
        <v>3214</v>
      </c>
      <c r="E3252" s="38" t="s">
        <v>118</v>
      </c>
    </row>
    <row r="3253" customFormat="false" ht="15" hidden="false" customHeight="false" outlineLevel="0" collapsed="false">
      <c r="A3253" s="38" t="str">
        <f aca="false">CONCATENATE(D3253,"-",E3253)</f>
        <v>NOVA ALVORADA DO SUL-MS</v>
      </c>
      <c r="B3253" s="39" t="n">
        <v>-21.46</v>
      </c>
      <c r="C3253" s="39" t="n">
        <v>-54.38</v>
      </c>
      <c r="D3253" s="39" t="s">
        <v>3215</v>
      </c>
      <c r="E3253" s="39" t="s">
        <v>140</v>
      </c>
    </row>
    <row r="3254" customFormat="false" ht="15" hidden="false" customHeight="false" outlineLevel="0" collapsed="false">
      <c r="A3254" s="38" t="str">
        <f aca="false">CONCATENATE(D3254,"-",E3254)</f>
        <v>NOVA ALVORADA-RS</v>
      </c>
      <c r="B3254" s="39" t="n">
        <v>-28.67</v>
      </c>
      <c r="C3254" s="39" t="n">
        <v>-52.16</v>
      </c>
      <c r="D3254" s="39" t="s">
        <v>3216</v>
      </c>
      <c r="E3254" s="39" t="s">
        <v>151</v>
      </c>
    </row>
    <row r="3255" customFormat="false" ht="15" hidden="false" customHeight="false" outlineLevel="0" collapsed="false">
      <c r="A3255" s="38" t="str">
        <f aca="false">CONCATENATE(D3255,"-",E3255)</f>
        <v>NOVA AMERICA DA COLINA-PR</v>
      </c>
      <c r="B3255" s="38" t="n">
        <v>-23.33</v>
      </c>
      <c r="C3255" s="38" t="n">
        <v>-50.71</v>
      </c>
      <c r="D3255" s="38" t="s">
        <v>3217</v>
      </c>
      <c r="E3255" s="38" t="s">
        <v>88</v>
      </c>
    </row>
    <row r="3256" customFormat="false" ht="15" hidden="false" customHeight="false" outlineLevel="0" collapsed="false">
      <c r="A3256" s="38" t="str">
        <f aca="false">CONCATENATE(D3256,"-",E3256)</f>
        <v>NOVA AMERICA-GO</v>
      </c>
      <c r="B3256" s="38" t="n">
        <v>-15.02</v>
      </c>
      <c r="C3256" s="38" t="n">
        <v>-49.89</v>
      </c>
      <c r="D3256" s="38" t="s">
        <v>3218</v>
      </c>
      <c r="E3256" s="38" t="s">
        <v>75</v>
      </c>
    </row>
    <row r="3257" customFormat="false" ht="15" hidden="false" customHeight="false" outlineLevel="0" collapsed="false">
      <c r="A3257" s="38" t="str">
        <f aca="false">CONCATENATE(D3257,"-",E3257)</f>
        <v>NOVA ANDRADINA-MS</v>
      </c>
      <c r="B3257" s="38" t="n">
        <v>-22.23</v>
      </c>
      <c r="C3257" s="38" t="n">
        <v>-53.34</v>
      </c>
      <c r="D3257" s="38" t="s">
        <v>3219</v>
      </c>
      <c r="E3257" s="38" t="s">
        <v>140</v>
      </c>
    </row>
    <row r="3258" customFormat="false" ht="15" hidden="false" customHeight="false" outlineLevel="0" collapsed="false">
      <c r="A3258" s="38" t="str">
        <f aca="false">CONCATENATE(D3258,"-",E3258)</f>
        <v>NOVA ARACA-RS</v>
      </c>
      <c r="B3258" s="38" t="n">
        <v>-28.65</v>
      </c>
      <c r="C3258" s="38" t="n">
        <v>-51.74</v>
      </c>
      <c r="D3258" s="38" t="s">
        <v>3220</v>
      </c>
      <c r="E3258" s="38" t="s">
        <v>151</v>
      </c>
    </row>
    <row r="3259" customFormat="false" ht="15" hidden="false" customHeight="false" outlineLevel="0" collapsed="false">
      <c r="A3259" s="38" t="str">
        <f aca="false">CONCATENATE(D3259,"-",E3259)</f>
        <v>NOVA AURORA-GO</v>
      </c>
      <c r="B3259" s="39" t="n">
        <v>-18.05</v>
      </c>
      <c r="C3259" s="39" t="n">
        <v>-48.25</v>
      </c>
      <c r="D3259" s="39" t="s">
        <v>3221</v>
      </c>
      <c r="E3259" s="39" t="s">
        <v>75</v>
      </c>
    </row>
    <row r="3260" customFormat="false" ht="15" hidden="false" customHeight="false" outlineLevel="0" collapsed="false">
      <c r="A3260" s="38" t="str">
        <f aca="false">CONCATENATE(D3260,"-",E3260)</f>
        <v>NOVA AURORA-PR</v>
      </c>
      <c r="B3260" s="39" t="n">
        <v>-24.52</v>
      </c>
      <c r="C3260" s="39" t="n">
        <v>-53.25</v>
      </c>
      <c r="D3260" s="39" t="s">
        <v>3221</v>
      </c>
      <c r="E3260" s="39" t="s">
        <v>88</v>
      </c>
    </row>
    <row r="3261" customFormat="false" ht="15" hidden="false" customHeight="false" outlineLevel="0" collapsed="false">
      <c r="A3261" s="38" t="str">
        <f aca="false">CONCATENATE(D3261,"-",E3261)</f>
        <v>NOVA BANDEIRANTES-MT</v>
      </c>
      <c r="B3261" s="39" t="n">
        <v>-9.81</v>
      </c>
      <c r="C3261" s="39" t="n">
        <v>-57.86</v>
      </c>
      <c r="D3261" s="39" t="s">
        <v>3222</v>
      </c>
      <c r="E3261" s="39" t="s">
        <v>111</v>
      </c>
    </row>
    <row r="3262" customFormat="false" ht="15" hidden="false" customHeight="false" outlineLevel="0" collapsed="false">
      <c r="A3262" s="38" t="str">
        <f aca="false">CONCATENATE(D3262,"-",E3262)</f>
        <v>NOVA BASSANO-RS</v>
      </c>
      <c r="B3262" s="39" t="n">
        <v>-28.72</v>
      </c>
      <c r="C3262" s="39" t="n">
        <v>-51.7</v>
      </c>
      <c r="D3262" s="39" t="s">
        <v>3223</v>
      </c>
      <c r="E3262" s="39" t="s">
        <v>151</v>
      </c>
    </row>
    <row r="3263" customFormat="false" ht="15" hidden="false" customHeight="false" outlineLevel="0" collapsed="false">
      <c r="A3263" s="38" t="str">
        <f aca="false">CONCATENATE(D3263,"-",E3263)</f>
        <v>NOVA BELEM-MG</v>
      </c>
      <c r="B3263" s="38" t="n">
        <v>-18.47</v>
      </c>
      <c r="C3263" s="38" t="n">
        <v>-41.01</v>
      </c>
      <c r="D3263" s="38" t="s">
        <v>3224</v>
      </c>
      <c r="E3263" s="38" t="s">
        <v>77</v>
      </c>
    </row>
    <row r="3264" customFormat="false" ht="15" hidden="false" customHeight="false" outlineLevel="0" collapsed="false">
      <c r="A3264" s="38" t="str">
        <f aca="false">CONCATENATE(D3264,"-",E3264)</f>
        <v>NOVA BOA VISTA-RS</v>
      </c>
      <c r="B3264" s="38" t="n">
        <v>-27.99</v>
      </c>
      <c r="C3264" s="38" t="n">
        <v>-52.97</v>
      </c>
      <c r="D3264" s="38" t="s">
        <v>3225</v>
      </c>
      <c r="E3264" s="38" t="s">
        <v>151</v>
      </c>
    </row>
    <row r="3265" customFormat="false" ht="15" hidden="false" customHeight="false" outlineLevel="0" collapsed="false">
      <c r="A3265" s="38" t="str">
        <f aca="false">CONCATENATE(D3265,"-",E3265)</f>
        <v>NOVA BRASILANDIA D'OESTE-RO</v>
      </c>
      <c r="B3265" s="39" t="n">
        <v>-11.71</v>
      </c>
      <c r="C3265" s="39" t="n">
        <v>-62.26</v>
      </c>
      <c r="D3265" s="39" t="s">
        <v>3226</v>
      </c>
      <c r="E3265" s="39" t="s">
        <v>219</v>
      </c>
    </row>
    <row r="3266" customFormat="false" ht="15" hidden="false" customHeight="false" outlineLevel="0" collapsed="false">
      <c r="A3266" s="38" t="str">
        <f aca="false">CONCATENATE(D3266,"-",E3266)</f>
        <v>NOVA BRASILANDIA-MT</v>
      </c>
      <c r="B3266" s="38" t="n">
        <v>-14.95</v>
      </c>
      <c r="C3266" s="38" t="n">
        <v>-54.96</v>
      </c>
      <c r="D3266" s="38" t="s">
        <v>3227</v>
      </c>
      <c r="E3266" s="38" t="s">
        <v>111</v>
      </c>
    </row>
    <row r="3267" customFormat="false" ht="15" hidden="false" customHeight="false" outlineLevel="0" collapsed="false">
      <c r="A3267" s="38" t="str">
        <f aca="false">CONCATENATE(D3267,"-",E3267)</f>
        <v>NOVA BRESCIA-RS</v>
      </c>
      <c r="B3267" s="39" t="n">
        <v>-29.21</v>
      </c>
      <c r="C3267" s="39" t="n">
        <v>-52.02</v>
      </c>
      <c r="D3267" s="39" t="s">
        <v>3228</v>
      </c>
      <c r="E3267" s="39" t="s">
        <v>151</v>
      </c>
    </row>
    <row r="3268" customFormat="false" ht="15" hidden="false" customHeight="false" outlineLevel="0" collapsed="false">
      <c r="A3268" s="38" t="str">
        <f aca="false">CONCATENATE(D3268,"-",E3268)</f>
        <v>NOVA CAMPINA-SP</v>
      </c>
      <c r="B3268" s="39" t="n">
        <v>-24.12</v>
      </c>
      <c r="C3268" s="39" t="n">
        <v>-48.9</v>
      </c>
      <c r="D3268" s="39" t="s">
        <v>3229</v>
      </c>
      <c r="E3268" s="39" t="s">
        <v>118</v>
      </c>
    </row>
    <row r="3269" customFormat="false" ht="15" hidden="false" customHeight="false" outlineLevel="0" collapsed="false">
      <c r="A3269" s="38" t="str">
        <f aca="false">CONCATENATE(D3269,"-",E3269)</f>
        <v>NOVA CANAA DO NORTE-MT</v>
      </c>
      <c r="B3269" s="39" t="n">
        <v>-10.55</v>
      </c>
      <c r="C3269" s="39" t="n">
        <v>-55.95</v>
      </c>
      <c r="D3269" s="39" t="s">
        <v>3230</v>
      </c>
      <c r="E3269" s="39" t="s">
        <v>111</v>
      </c>
    </row>
    <row r="3270" customFormat="false" ht="15" hidden="false" customHeight="false" outlineLevel="0" collapsed="false">
      <c r="A3270" s="38" t="str">
        <f aca="false">CONCATENATE(D3270,"-",E3270)</f>
        <v>NOVA CANAA PAULISTA-SP</v>
      </c>
      <c r="B3270" s="38" t="n">
        <v>-20.38</v>
      </c>
      <c r="C3270" s="38" t="n">
        <v>-50.94</v>
      </c>
      <c r="D3270" s="38" t="s">
        <v>3231</v>
      </c>
      <c r="E3270" s="38" t="s">
        <v>118</v>
      </c>
    </row>
    <row r="3271" customFormat="false" ht="15" hidden="false" customHeight="false" outlineLevel="0" collapsed="false">
      <c r="A3271" s="38" t="str">
        <f aca="false">CONCATENATE(D3271,"-",E3271)</f>
        <v>NOVA CANAA-BA</v>
      </c>
      <c r="B3271" s="39" t="n">
        <v>-14.79</v>
      </c>
      <c r="C3271" s="39" t="n">
        <v>-40.14</v>
      </c>
      <c r="D3271" s="39" t="s">
        <v>3232</v>
      </c>
      <c r="E3271" s="39" t="s">
        <v>85</v>
      </c>
    </row>
    <row r="3272" customFormat="false" ht="15" hidden="false" customHeight="false" outlineLevel="0" collapsed="false">
      <c r="A3272" s="38" t="str">
        <f aca="false">CONCATENATE(D3272,"-",E3272)</f>
        <v>NOVA CANDELARIA-RS</v>
      </c>
      <c r="B3272" s="38" t="n">
        <v>-27.6</v>
      </c>
      <c r="C3272" s="38" t="n">
        <v>-54.1</v>
      </c>
      <c r="D3272" s="38" t="s">
        <v>3233</v>
      </c>
      <c r="E3272" s="38" t="s">
        <v>151</v>
      </c>
    </row>
    <row r="3273" customFormat="false" ht="15" hidden="false" customHeight="false" outlineLevel="0" collapsed="false">
      <c r="A3273" s="38" t="str">
        <f aca="false">CONCATENATE(D3273,"-",E3273)</f>
        <v>NOVA CANTU-PR</v>
      </c>
      <c r="B3273" s="38" t="n">
        <v>-24.67</v>
      </c>
      <c r="C3273" s="38" t="n">
        <v>-52.56</v>
      </c>
      <c r="D3273" s="38" t="s">
        <v>3234</v>
      </c>
      <c r="E3273" s="38" t="s">
        <v>88</v>
      </c>
    </row>
    <row r="3274" customFormat="false" ht="15" hidden="false" customHeight="false" outlineLevel="0" collapsed="false">
      <c r="A3274" s="38" t="str">
        <f aca="false">CONCATENATE(D3274,"-",E3274)</f>
        <v>NOVA CASTILHO-SP</v>
      </c>
      <c r="B3274" s="39" t="n">
        <v>-20.76</v>
      </c>
      <c r="C3274" s="39" t="n">
        <v>-50.34</v>
      </c>
      <c r="D3274" s="39" t="s">
        <v>3235</v>
      </c>
      <c r="E3274" s="39" t="s">
        <v>118</v>
      </c>
    </row>
    <row r="3275" customFormat="false" ht="15" hidden="false" customHeight="false" outlineLevel="0" collapsed="false">
      <c r="A3275" s="38" t="str">
        <f aca="false">CONCATENATE(D3275,"-",E3275)</f>
        <v>NOVA COLINAS-MA</v>
      </c>
      <c r="B3275" s="38" t="n">
        <v>-7.11</v>
      </c>
      <c r="C3275" s="38" t="n">
        <v>-46.25</v>
      </c>
      <c r="D3275" s="38" t="s">
        <v>3236</v>
      </c>
      <c r="E3275" s="38" t="s">
        <v>100</v>
      </c>
    </row>
    <row r="3276" customFormat="false" ht="15" hidden="false" customHeight="false" outlineLevel="0" collapsed="false">
      <c r="A3276" s="38" t="str">
        <f aca="false">CONCATENATE(D3276,"-",E3276)</f>
        <v>NOVA CRIXAS-GO</v>
      </c>
      <c r="B3276" s="38" t="n">
        <v>-14.09</v>
      </c>
      <c r="C3276" s="38" t="n">
        <v>-50.32</v>
      </c>
      <c r="D3276" s="38" t="s">
        <v>3237</v>
      </c>
      <c r="E3276" s="38" t="s">
        <v>75</v>
      </c>
    </row>
    <row r="3277" customFormat="false" ht="15" hidden="false" customHeight="false" outlineLevel="0" collapsed="false">
      <c r="A3277" s="38" t="str">
        <f aca="false">CONCATENATE(D3277,"-",E3277)</f>
        <v>NOVA CRUZ-RN</v>
      </c>
      <c r="B3277" s="39" t="n">
        <v>-6.47</v>
      </c>
      <c r="C3277" s="39" t="n">
        <v>-35.43</v>
      </c>
      <c r="D3277" s="39" t="s">
        <v>3238</v>
      </c>
      <c r="E3277" s="39" t="s">
        <v>106</v>
      </c>
    </row>
    <row r="3278" customFormat="false" ht="15" hidden="false" customHeight="false" outlineLevel="0" collapsed="false">
      <c r="A3278" s="38" t="str">
        <f aca="false">CONCATENATE(D3278,"-",E3278)</f>
        <v>NOVA ERA-MG</v>
      </c>
      <c r="B3278" s="39" t="n">
        <v>-19.75</v>
      </c>
      <c r="C3278" s="39" t="n">
        <v>-43.03</v>
      </c>
      <c r="D3278" s="39" t="s">
        <v>3239</v>
      </c>
      <c r="E3278" s="39" t="s">
        <v>77</v>
      </c>
    </row>
    <row r="3279" customFormat="false" ht="15" hidden="false" customHeight="false" outlineLevel="0" collapsed="false">
      <c r="A3279" s="38" t="str">
        <f aca="false">CONCATENATE(D3279,"-",E3279)</f>
        <v>NOVA ERECHIM-SC</v>
      </c>
      <c r="B3279" s="38" t="n">
        <v>-26.9</v>
      </c>
      <c r="C3279" s="38" t="n">
        <v>-52.9</v>
      </c>
      <c r="D3279" s="38" t="s">
        <v>3240</v>
      </c>
      <c r="E3279" s="38" t="s">
        <v>90</v>
      </c>
    </row>
    <row r="3280" customFormat="false" ht="15" hidden="false" customHeight="false" outlineLevel="0" collapsed="false">
      <c r="A3280" s="38" t="str">
        <f aca="false">CONCATENATE(D3280,"-",E3280)</f>
        <v>NOVA ESPERANCA DO PIRIA-PA</v>
      </c>
      <c r="B3280" s="38" t="n">
        <v>-2.26</v>
      </c>
      <c r="C3280" s="38" t="n">
        <v>-46.96</v>
      </c>
      <c r="D3280" s="38" t="s">
        <v>3241</v>
      </c>
      <c r="E3280" s="38" t="s">
        <v>81</v>
      </c>
    </row>
    <row r="3281" customFormat="false" ht="15" hidden="false" customHeight="false" outlineLevel="0" collapsed="false">
      <c r="A3281" s="38" t="str">
        <f aca="false">CONCATENATE(D3281,"-",E3281)</f>
        <v>NOVA ESPERANCA DO SUDOESTE-PR</v>
      </c>
      <c r="B3281" s="38" t="n">
        <v>-25.9</v>
      </c>
      <c r="C3281" s="38" t="n">
        <v>-53.26</v>
      </c>
      <c r="D3281" s="38" t="s">
        <v>3242</v>
      </c>
      <c r="E3281" s="38" t="s">
        <v>88</v>
      </c>
    </row>
    <row r="3282" customFormat="false" ht="15" hidden="false" customHeight="false" outlineLevel="0" collapsed="false">
      <c r="A3282" s="38" t="str">
        <f aca="false">CONCATENATE(D3282,"-",E3282)</f>
        <v>NOVA ESPERANCA DO SUL-RS</v>
      </c>
      <c r="B3282" s="39" t="n">
        <v>-29.41</v>
      </c>
      <c r="C3282" s="39" t="n">
        <v>-54.82</v>
      </c>
      <c r="D3282" s="39" t="s">
        <v>3243</v>
      </c>
      <c r="E3282" s="39" t="s">
        <v>151</v>
      </c>
    </row>
    <row r="3283" customFormat="false" ht="15" hidden="false" customHeight="false" outlineLevel="0" collapsed="false">
      <c r="A3283" s="38" t="str">
        <f aca="false">CONCATENATE(D3283,"-",E3283)</f>
        <v>NOVA ESPERANCA-PR</v>
      </c>
      <c r="B3283" s="39" t="n">
        <v>-23.18</v>
      </c>
      <c r="C3283" s="39" t="n">
        <v>-52.2</v>
      </c>
      <c r="D3283" s="39" t="s">
        <v>3244</v>
      </c>
      <c r="E3283" s="39" t="s">
        <v>88</v>
      </c>
    </row>
    <row r="3284" customFormat="false" ht="15" hidden="false" customHeight="false" outlineLevel="0" collapsed="false">
      <c r="A3284" s="38" t="str">
        <f aca="false">CONCATENATE(D3284,"-",E3284)</f>
        <v>NOVA EUROPA-SP</v>
      </c>
      <c r="B3284" s="38" t="n">
        <v>-21.77</v>
      </c>
      <c r="C3284" s="38" t="n">
        <v>-48.56</v>
      </c>
      <c r="D3284" s="38" t="s">
        <v>3245</v>
      </c>
      <c r="E3284" s="38" t="s">
        <v>118</v>
      </c>
    </row>
    <row r="3285" customFormat="false" ht="15" hidden="false" customHeight="false" outlineLevel="0" collapsed="false">
      <c r="A3285" s="38" t="str">
        <f aca="false">CONCATENATE(D3285,"-",E3285)</f>
        <v>NOVA FATIMA-BA</v>
      </c>
      <c r="B3285" s="38" t="n">
        <v>-11.6</v>
      </c>
      <c r="C3285" s="38" t="n">
        <v>-39.63</v>
      </c>
      <c r="D3285" s="38" t="s">
        <v>3246</v>
      </c>
      <c r="E3285" s="38" t="s">
        <v>85</v>
      </c>
    </row>
    <row r="3286" customFormat="false" ht="15" hidden="false" customHeight="false" outlineLevel="0" collapsed="false">
      <c r="A3286" s="38" t="str">
        <f aca="false">CONCATENATE(D3286,"-",E3286)</f>
        <v>NOVA FATIMA-PR</v>
      </c>
      <c r="B3286" s="39" t="n">
        <v>-23.43</v>
      </c>
      <c r="C3286" s="39" t="n">
        <v>-50.56</v>
      </c>
      <c r="D3286" s="39" t="s">
        <v>3246</v>
      </c>
      <c r="E3286" s="39" t="s">
        <v>88</v>
      </c>
    </row>
    <row r="3287" customFormat="false" ht="15" hidden="false" customHeight="false" outlineLevel="0" collapsed="false">
      <c r="A3287" s="38" t="str">
        <f aca="false">CONCATENATE(D3287,"-",E3287)</f>
        <v>NOVA FLORESTA-PB</v>
      </c>
      <c r="B3287" s="39" t="n">
        <v>-6.45</v>
      </c>
      <c r="C3287" s="39" t="n">
        <v>-36.2</v>
      </c>
      <c r="D3287" s="39" t="s">
        <v>3247</v>
      </c>
      <c r="E3287" s="39" t="s">
        <v>138</v>
      </c>
    </row>
    <row r="3288" customFormat="false" ht="15" hidden="false" customHeight="false" outlineLevel="0" collapsed="false">
      <c r="A3288" s="38" t="str">
        <f aca="false">CONCATENATE(D3288,"-",E3288)</f>
        <v>NOVA FRIBURGO-RJ</v>
      </c>
      <c r="B3288" s="39" t="n">
        <v>-22.28</v>
      </c>
      <c r="C3288" s="39" t="n">
        <v>-42.53</v>
      </c>
      <c r="D3288" s="39" t="s">
        <v>3248</v>
      </c>
      <c r="E3288" s="39" t="s">
        <v>330</v>
      </c>
    </row>
    <row r="3289" customFormat="false" ht="15" hidden="false" customHeight="false" outlineLevel="0" collapsed="false">
      <c r="A3289" s="38" t="str">
        <f aca="false">CONCATENATE(D3289,"-",E3289)</f>
        <v>NOVA GLORIA-GO</v>
      </c>
      <c r="B3289" s="39" t="n">
        <v>-15.14</v>
      </c>
      <c r="C3289" s="39" t="n">
        <v>-49.57</v>
      </c>
      <c r="D3289" s="39" t="s">
        <v>3249</v>
      </c>
      <c r="E3289" s="39" t="s">
        <v>75</v>
      </c>
    </row>
    <row r="3290" customFormat="false" ht="15" hidden="false" customHeight="false" outlineLevel="0" collapsed="false">
      <c r="A3290" s="38" t="str">
        <f aca="false">CONCATENATE(D3290,"-",E3290)</f>
        <v>NOVA GRANADA-SP</v>
      </c>
      <c r="B3290" s="39" t="n">
        <v>-20.53</v>
      </c>
      <c r="C3290" s="39" t="n">
        <v>-49.31</v>
      </c>
      <c r="D3290" s="39" t="s">
        <v>3250</v>
      </c>
      <c r="E3290" s="39" t="s">
        <v>118</v>
      </c>
    </row>
    <row r="3291" customFormat="false" ht="15" hidden="false" customHeight="false" outlineLevel="0" collapsed="false">
      <c r="A3291" s="38" t="str">
        <f aca="false">CONCATENATE(D3291,"-",E3291)</f>
        <v>NOVA GUARITA-MT</v>
      </c>
      <c r="B3291" s="38" t="n">
        <v>-10.31</v>
      </c>
      <c r="C3291" s="38" t="n">
        <v>-55.41</v>
      </c>
      <c r="D3291" s="38" t="s">
        <v>3251</v>
      </c>
      <c r="E3291" s="38" t="s">
        <v>111</v>
      </c>
    </row>
    <row r="3292" customFormat="false" ht="15" hidden="false" customHeight="false" outlineLevel="0" collapsed="false">
      <c r="A3292" s="38" t="str">
        <f aca="false">CONCATENATE(D3292,"-",E3292)</f>
        <v>NOVA GUATAPORANGA-SP</v>
      </c>
      <c r="B3292" s="38" t="n">
        <v>-21.33</v>
      </c>
      <c r="C3292" s="38" t="n">
        <v>-51.64</v>
      </c>
      <c r="D3292" s="38" t="s">
        <v>3252</v>
      </c>
      <c r="E3292" s="38" t="s">
        <v>118</v>
      </c>
    </row>
    <row r="3293" customFormat="false" ht="15" hidden="false" customHeight="false" outlineLevel="0" collapsed="false">
      <c r="A3293" s="38" t="str">
        <f aca="false">CONCATENATE(D3293,"-",E3293)</f>
        <v>NOVA HARTZ-RS</v>
      </c>
      <c r="B3293" s="38" t="n">
        <v>-29.58</v>
      </c>
      <c r="C3293" s="38" t="n">
        <v>-50.9</v>
      </c>
      <c r="D3293" s="38" t="s">
        <v>3253</v>
      </c>
      <c r="E3293" s="38" t="s">
        <v>151</v>
      </c>
    </row>
    <row r="3294" customFormat="false" ht="15" hidden="false" customHeight="false" outlineLevel="0" collapsed="false">
      <c r="A3294" s="38" t="str">
        <f aca="false">CONCATENATE(D3294,"-",E3294)</f>
        <v>NOVA IBIA-BA</v>
      </c>
      <c r="B3294" s="39" t="n">
        <v>-13.81</v>
      </c>
      <c r="C3294" s="39" t="n">
        <v>-39.62</v>
      </c>
      <c r="D3294" s="39" t="s">
        <v>3254</v>
      </c>
      <c r="E3294" s="39" t="s">
        <v>85</v>
      </c>
    </row>
    <row r="3295" customFormat="false" ht="15" hidden="false" customHeight="false" outlineLevel="0" collapsed="false">
      <c r="A3295" s="38" t="str">
        <f aca="false">CONCATENATE(D3295,"-",E3295)</f>
        <v>NOVA IGUACU DE GOIAS-GO</v>
      </c>
      <c r="B3295" s="38" t="n">
        <v>-14.28</v>
      </c>
      <c r="C3295" s="38" t="n">
        <v>-49.38</v>
      </c>
      <c r="D3295" s="38" t="s">
        <v>3255</v>
      </c>
      <c r="E3295" s="38" t="s">
        <v>75</v>
      </c>
    </row>
    <row r="3296" customFormat="false" ht="15" hidden="false" customHeight="false" outlineLevel="0" collapsed="false">
      <c r="A3296" s="38" t="str">
        <f aca="false">CONCATENATE(D3296,"-",E3296)</f>
        <v>NOVA IGUACU-RJ</v>
      </c>
      <c r="B3296" s="38" t="n">
        <v>-22.75</v>
      </c>
      <c r="C3296" s="38" t="n">
        <v>-43.45</v>
      </c>
      <c r="D3296" s="38" t="s">
        <v>3256</v>
      </c>
      <c r="E3296" s="38" t="s">
        <v>330</v>
      </c>
    </row>
    <row r="3297" customFormat="false" ht="15" hidden="false" customHeight="false" outlineLevel="0" collapsed="false">
      <c r="A3297" s="38" t="str">
        <f aca="false">CONCATENATE(D3297,"-",E3297)</f>
        <v>NOVA INDEPENDENCIA-SP</v>
      </c>
      <c r="B3297" s="39" t="n">
        <v>-21.1</v>
      </c>
      <c r="C3297" s="39" t="n">
        <v>-51.49</v>
      </c>
      <c r="D3297" s="39" t="s">
        <v>3257</v>
      </c>
      <c r="E3297" s="39" t="s">
        <v>118</v>
      </c>
    </row>
    <row r="3298" customFormat="false" ht="15" hidden="false" customHeight="false" outlineLevel="0" collapsed="false">
      <c r="A3298" s="38" t="str">
        <f aca="false">CONCATENATE(D3298,"-",E3298)</f>
        <v>NOVA IORQUE-MA</v>
      </c>
      <c r="B3298" s="39" t="n">
        <v>-6.73</v>
      </c>
      <c r="C3298" s="39" t="n">
        <v>-44.04</v>
      </c>
      <c r="D3298" s="39" t="s">
        <v>3258</v>
      </c>
      <c r="E3298" s="39" t="s">
        <v>100</v>
      </c>
    </row>
    <row r="3299" customFormat="false" ht="15" hidden="false" customHeight="false" outlineLevel="0" collapsed="false">
      <c r="A3299" s="38" t="str">
        <f aca="false">CONCATENATE(D3299,"-",E3299)</f>
        <v>NOVA IPIXUNA-PA</v>
      </c>
      <c r="B3299" s="39" t="n">
        <v>-4.92</v>
      </c>
      <c r="C3299" s="39" t="n">
        <v>-49.07</v>
      </c>
      <c r="D3299" s="39" t="s">
        <v>3259</v>
      </c>
      <c r="E3299" s="39" t="s">
        <v>81</v>
      </c>
    </row>
    <row r="3300" customFormat="false" ht="15" hidden="false" customHeight="false" outlineLevel="0" collapsed="false">
      <c r="A3300" s="38" t="str">
        <f aca="false">CONCATENATE(D3300,"-",E3300)</f>
        <v>NOVA ITABERABA-SC</v>
      </c>
      <c r="B3300" s="39" t="n">
        <v>-26.94</v>
      </c>
      <c r="C3300" s="39" t="n">
        <v>-52.81</v>
      </c>
      <c r="D3300" s="39" t="s">
        <v>3260</v>
      </c>
      <c r="E3300" s="39" t="s">
        <v>90</v>
      </c>
    </row>
    <row r="3301" customFormat="false" ht="15" hidden="false" customHeight="false" outlineLevel="0" collapsed="false">
      <c r="A3301" s="38" t="str">
        <f aca="false">CONCATENATE(D3301,"-",E3301)</f>
        <v>NOVA ITARANA-BA</v>
      </c>
      <c r="B3301" s="38" t="n">
        <v>-13.02</v>
      </c>
      <c r="C3301" s="38" t="n">
        <v>-40.06</v>
      </c>
      <c r="D3301" s="38" t="s">
        <v>3261</v>
      </c>
      <c r="E3301" s="38" t="s">
        <v>85</v>
      </c>
    </row>
    <row r="3302" customFormat="false" ht="15" hidden="false" customHeight="false" outlineLevel="0" collapsed="false">
      <c r="A3302" s="38" t="str">
        <f aca="false">CONCATENATE(D3302,"-",E3302)</f>
        <v>NOVA LACERDA-MT</v>
      </c>
      <c r="B3302" s="39" t="n">
        <v>-14.47</v>
      </c>
      <c r="C3302" s="39" t="n">
        <v>-59.6</v>
      </c>
      <c r="D3302" s="39" t="s">
        <v>3262</v>
      </c>
      <c r="E3302" s="39" t="s">
        <v>111</v>
      </c>
    </row>
    <row r="3303" customFormat="false" ht="15" hidden="false" customHeight="false" outlineLevel="0" collapsed="false">
      <c r="A3303" s="38" t="str">
        <f aca="false">CONCATENATE(D3303,"-",E3303)</f>
        <v>NOVA LARANJEIRAS-PR</v>
      </c>
      <c r="B3303" s="38" t="n">
        <v>-25.3</v>
      </c>
      <c r="C3303" s="38" t="n">
        <v>-52.54</v>
      </c>
      <c r="D3303" s="38" t="s">
        <v>3263</v>
      </c>
      <c r="E3303" s="38" t="s">
        <v>88</v>
      </c>
    </row>
    <row r="3304" customFormat="false" ht="15" hidden="false" customHeight="false" outlineLevel="0" collapsed="false">
      <c r="A3304" s="38" t="str">
        <f aca="false">CONCATENATE(D3304,"-",E3304)</f>
        <v>NOVA LIMA-MG</v>
      </c>
      <c r="B3304" s="38" t="n">
        <v>-19.98</v>
      </c>
      <c r="C3304" s="38" t="n">
        <v>-43.84</v>
      </c>
      <c r="D3304" s="38" t="s">
        <v>3264</v>
      </c>
      <c r="E3304" s="38" t="s">
        <v>77</v>
      </c>
    </row>
    <row r="3305" customFormat="false" ht="15" hidden="false" customHeight="false" outlineLevel="0" collapsed="false">
      <c r="A3305" s="38" t="str">
        <f aca="false">CONCATENATE(D3305,"-",E3305)</f>
        <v>NOVA LONDRINA-PR</v>
      </c>
      <c r="B3305" s="39" t="n">
        <v>-22.76</v>
      </c>
      <c r="C3305" s="39" t="n">
        <v>-52.98</v>
      </c>
      <c r="D3305" s="39" t="s">
        <v>3265</v>
      </c>
      <c r="E3305" s="39" t="s">
        <v>88</v>
      </c>
    </row>
    <row r="3306" customFormat="false" ht="15" hidden="false" customHeight="false" outlineLevel="0" collapsed="false">
      <c r="A3306" s="38" t="str">
        <f aca="false">CONCATENATE(D3306,"-",E3306)</f>
        <v>NOVA LUZITANIA-SP</v>
      </c>
      <c r="B3306" s="38" t="n">
        <v>-20.85</v>
      </c>
      <c r="C3306" s="38" t="n">
        <v>-50.26</v>
      </c>
      <c r="D3306" s="38" t="s">
        <v>3266</v>
      </c>
      <c r="E3306" s="38" t="s">
        <v>118</v>
      </c>
    </row>
    <row r="3307" customFormat="false" ht="15" hidden="false" customHeight="false" outlineLevel="0" collapsed="false">
      <c r="A3307" s="38" t="str">
        <f aca="false">CONCATENATE(D3307,"-",E3307)</f>
        <v>NOVA MAMORE-RO</v>
      </c>
      <c r="B3307" s="38" t="n">
        <v>-10.41</v>
      </c>
      <c r="C3307" s="38" t="n">
        <v>-65.33</v>
      </c>
      <c r="D3307" s="38" t="s">
        <v>3267</v>
      </c>
      <c r="E3307" s="38" t="s">
        <v>219</v>
      </c>
    </row>
    <row r="3308" customFormat="false" ht="15" hidden="false" customHeight="false" outlineLevel="0" collapsed="false">
      <c r="A3308" s="38" t="str">
        <f aca="false">CONCATENATE(D3308,"-",E3308)</f>
        <v>NOVA MARILANDIA-MT</v>
      </c>
      <c r="B3308" s="38" t="n">
        <v>-14.36</v>
      </c>
      <c r="C3308" s="38" t="n">
        <v>-56.96</v>
      </c>
      <c r="D3308" s="38" t="s">
        <v>3268</v>
      </c>
      <c r="E3308" s="38" t="s">
        <v>111</v>
      </c>
    </row>
    <row r="3309" customFormat="false" ht="15" hidden="false" customHeight="false" outlineLevel="0" collapsed="false">
      <c r="A3309" s="38" t="str">
        <f aca="false">CONCATENATE(D3309,"-",E3309)</f>
        <v>NOVA MARINGA-MT</v>
      </c>
      <c r="B3309" s="39" t="n">
        <v>-13.02</v>
      </c>
      <c r="C3309" s="39" t="n">
        <v>-57.07</v>
      </c>
      <c r="D3309" s="39" t="s">
        <v>3269</v>
      </c>
      <c r="E3309" s="39" t="s">
        <v>111</v>
      </c>
    </row>
    <row r="3310" customFormat="false" ht="15" hidden="false" customHeight="false" outlineLevel="0" collapsed="false">
      <c r="A3310" s="38" t="str">
        <f aca="false">CONCATENATE(D3310,"-",E3310)</f>
        <v>NOVA MODICA-MG</v>
      </c>
      <c r="B3310" s="39" t="n">
        <v>-18.43</v>
      </c>
      <c r="C3310" s="39" t="n">
        <v>-41.5</v>
      </c>
      <c r="D3310" s="39" t="s">
        <v>3270</v>
      </c>
      <c r="E3310" s="39" t="s">
        <v>77</v>
      </c>
    </row>
    <row r="3311" customFormat="false" ht="15" hidden="false" customHeight="false" outlineLevel="0" collapsed="false">
      <c r="A3311" s="38" t="str">
        <f aca="false">CONCATENATE(D3311,"-",E3311)</f>
        <v>NOVA MONTE VERDE-MT</v>
      </c>
      <c r="B3311" s="38" t="n">
        <v>-9.98</v>
      </c>
      <c r="C3311" s="38" t="n">
        <v>-57.53</v>
      </c>
      <c r="D3311" s="38" t="s">
        <v>3271</v>
      </c>
      <c r="E3311" s="38" t="s">
        <v>111</v>
      </c>
    </row>
    <row r="3312" customFormat="false" ht="15" hidden="false" customHeight="false" outlineLevel="0" collapsed="false">
      <c r="A3312" s="38" t="str">
        <f aca="false">CONCATENATE(D3312,"-",E3312)</f>
        <v>NOVA MUTUM-MT</v>
      </c>
      <c r="B3312" s="39" t="n">
        <v>-13.83</v>
      </c>
      <c r="C3312" s="39" t="n">
        <v>-56.08</v>
      </c>
      <c r="D3312" s="39" t="s">
        <v>3272</v>
      </c>
      <c r="E3312" s="39" t="s">
        <v>111</v>
      </c>
    </row>
    <row r="3313" customFormat="false" ht="15" hidden="false" customHeight="false" outlineLevel="0" collapsed="false">
      <c r="A3313" s="38" t="str">
        <f aca="false">CONCATENATE(D3313,"-",E3313)</f>
        <v>NOVA ODESSA-SP</v>
      </c>
      <c r="B3313" s="39" t="n">
        <v>-22.77</v>
      </c>
      <c r="C3313" s="39" t="n">
        <v>-47.29</v>
      </c>
      <c r="D3313" s="39" t="s">
        <v>3273</v>
      </c>
      <c r="E3313" s="39" t="s">
        <v>118</v>
      </c>
    </row>
    <row r="3314" customFormat="false" ht="15" hidden="false" customHeight="false" outlineLevel="0" collapsed="false">
      <c r="A3314" s="38" t="str">
        <f aca="false">CONCATENATE(D3314,"-",E3314)</f>
        <v>NOVA OLIMPIA-MT</v>
      </c>
      <c r="B3314" s="38" t="n">
        <v>-14.79</v>
      </c>
      <c r="C3314" s="38" t="n">
        <v>-57.28</v>
      </c>
      <c r="D3314" s="38" t="s">
        <v>3274</v>
      </c>
      <c r="E3314" s="38" t="s">
        <v>111</v>
      </c>
    </row>
    <row r="3315" customFormat="false" ht="15" hidden="false" customHeight="false" outlineLevel="0" collapsed="false">
      <c r="A3315" s="38" t="str">
        <f aca="false">CONCATENATE(D3315,"-",E3315)</f>
        <v>NOVA OLIMPIA-PR</v>
      </c>
      <c r="B3315" s="38" t="n">
        <v>-23.47</v>
      </c>
      <c r="C3315" s="38" t="n">
        <v>-53.08</v>
      </c>
      <c r="D3315" s="38" t="s">
        <v>3274</v>
      </c>
      <c r="E3315" s="38" t="s">
        <v>88</v>
      </c>
    </row>
    <row r="3316" customFormat="false" ht="15" hidden="false" customHeight="false" outlineLevel="0" collapsed="false">
      <c r="A3316" s="38" t="str">
        <f aca="false">CONCATENATE(D3316,"-",E3316)</f>
        <v>NOVA OLINDA DO MARANHAO-MA</v>
      </c>
      <c r="B3316" s="38" t="n">
        <v>-2.84</v>
      </c>
      <c r="C3316" s="38" t="n">
        <v>-45.69</v>
      </c>
      <c r="D3316" s="38" t="s">
        <v>3275</v>
      </c>
      <c r="E3316" s="38" t="s">
        <v>100</v>
      </c>
    </row>
    <row r="3317" customFormat="false" ht="15" hidden="false" customHeight="false" outlineLevel="0" collapsed="false">
      <c r="A3317" s="38" t="str">
        <f aca="false">CONCATENATE(D3317,"-",E3317)</f>
        <v>NOVA OLINDA DO NORTE-AM</v>
      </c>
      <c r="B3317" s="39" t="n">
        <v>-3.88</v>
      </c>
      <c r="C3317" s="39" t="n">
        <v>-59.09</v>
      </c>
      <c r="D3317" s="39" t="s">
        <v>3276</v>
      </c>
      <c r="E3317" s="39" t="s">
        <v>258</v>
      </c>
    </row>
    <row r="3318" customFormat="false" ht="15" hidden="false" customHeight="false" outlineLevel="0" collapsed="false">
      <c r="A3318" s="38" t="str">
        <f aca="false">CONCATENATE(D3318,"-",E3318)</f>
        <v>NOVA OLINDA-CE</v>
      </c>
      <c r="B3318" s="39" t="n">
        <v>-7.09</v>
      </c>
      <c r="C3318" s="39" t="n">
        <v>-39.68</v>
      </c>
      <c r="D3318" s="39" t="s">
        <v>3277</v>
      </c>
      <c r="E3318" s="39" t="s">
        <v>83</v>
      </c>
    </row>
    <row r="3319" customFormat="false" ht="15" hidden="false" customHeight="false" outlineLevel="0" collapsed="false">
      <c r="A3319" s="38" t="str">
        <f aca="false">CONCATENATE(D3319,"-",E3319)</f>
        <v>NOVA OLINDA-PB</v>
      </c>
      <c r="B3319" s="38" t="n">
        <v>-7.48</v>
      </c>
      <c r="C3319" s="38" t="n">
        <v>-38.04</v>
      </c>
      <c r="D3319" s="38" t="s">
        <v>3277</v>
      </c>
      <c r="E3319" s="38" t="s">
        <v>138</v>
      </c>
    </row>
    <row r="3320" customFormat="false" ht="15" hidden="false" customHeight="false" outlineLevel="0" collapsed="false">
      <c r="A3320" s="38" t="str">
        <f aca="false">CONCATENATE(D3320,"-",E3320)</f>
        <v>NOVA OLINDA-TO</v>
      </c>
      <c r="B3320" s="39" t="n">
        <v>-7.63</v>
      </c>
      <c r="C3320" s="39" t="n">
        <v>-48.42</v>
      </c>
      <c r="D3320" s="39" t="s">
        <v>3277</v>
      </c>
      <c r="E3320" s="39" t="s">
        <v>97</v>
      </c>
    </row>
    <row r="3321" customFormat="false" ht="15" hidden="false" customHeight="false" outlineLevel="0" collapsed="false">
      <c r="A3321" s="38" t="str">
        <f aca="false">CONCATENATE(D3321,"-",E3321)</f>
        <v>NOVA PADUA-RS</v>
      </c>
      <c r="B3321" s="39" t="n">
        <v>-29.02</v>
      </c>
      <c r="C3321" s="39" t="n">
        <v>-51.3</v>
      </c>
      <c r="D3321" s="39" t="s">
        <v>3278</v>
      </c>
      <c r="E3321" s="39" t="s">
        <v>151</v>
      </c>
    </row>
    <row r="3322" customFormat="false" ht="15" hidden="false" customHeight="false" outlineLevel="0" collapsed="false">
      <c r="A3322" s="38" t="str">
        <f aca="false">CONCATENATE(D3322,"-",E3322)</f>
        <v>NOVA PALMA-RS</v>
      </c>
      <c r="B3322" s="38" t="n">
        <v>-29.47</v>
      </c>
      <c r="C3322" s="38" t="n">
        <v>-53.46</v>
      </c>
      <c r="D3322" s="38" t="s">
        <v>3279</v>
      </c>
      <c r="E3322" s="38" t="s">
        <v>151</v>
      </c>
    </row>
    <row r="3323" customFormat="false" ht="15" hidden="false" customHeight="false" outlineLevel="0" collapsed="false">
      <c r="A3323" s="38" t="str">
        <f aca="false">CONCATENATE(D3323,"-",E3323)</f>
        <v>NOVA PALMEIRA-PB</v>
      </c>
      <c r="B3323" s="39" t="n">
        <v>-6.67</v>
      </c>
      <c r="C3323" s="39" t="n">
        <v>-36.42</v>
      </c>
      <c r="D3323" s="39" t="s">
        <v>3280</v>
      </c>
      <c r="E3323" s="39" t="s">
        <v>138</v>
      </c>
    </row>
    <row r="3324" customFormat="false" ht="15" hidden="false" customHeight="false" outlineLevel="0" collapsed="false">
      <c r="A3324" s="38" t="str">
        <f aca="false">CONCATENATE(D3324,"-",E3324)</f>
        <v>NOVA PETROPOLIS-RS</v>
      </c>
      <c r="B3324" s="39" t="n">
        <v>-29.37</v>
      </c>
      <c r="C3324" s="39" t="n">
        <v>-51.11</v>
      </c>
      <c r="D3324" s="39" t="s">
        <v>3281</v>
      </c>
      <c r="E3324" s="39" t="s">
        <v>151</v>
      </c>
    </row>
    <row r="3325" customFormat="false" ht="15" hidden="false" customHeight="false" outlineLevel="0" collapsed="false">
      <c r="A3325" s="38" t="str">
        <f aca="false">CONCATENATE(D3325,"-",E3325)</f>
        <v>NOVA PONTE-MG</v>
      </c>
      <c r="B3325" s="38" t="n">
        <v>-19.13</v>
      </c>
      <c r="C3325" s="38" t="n">
        <v>-47.68</v>
      </c>
      <c r="D3325" s="38" t="s">
        <v>3282</v>
      </c>
      <c r="E3325" s="38" t="s">
        <v>77</v>
      </c>
    </row>
    <row r="3326" customFormat="false" ht="15" hidden="false" customHeight="false" outlineLevel="0" collapsed="false">
      <c r="A3326" s="38" t="str">
        <f aca="false">CONCATENATE(D3326,"-",E3326)</f>
        <v>NOVA PORTEIRINHA-MG</v>
      </c>
      <c r="B3326" s="39" t="n">
        <v>-15.8</v>
      </c>
      <c r="C3326" s="39" t="n">
        <v>-43.3</v>
      </c>
      <c r="D3326" s="39" t="s">
        <v>3283</v>
      </c>
      <c r="E3326" s="39" t="s">
        <v>77</v>
      </c>
    </row>
    <row r="3327" customFormat="false" ht="15" hidden="false" customHeight="false" outlineLevel="0" collapsed="false">
      <c r="A3327" s="38" t="str">
        <f aca="false">CONCATENATE(D3327,"-",E3327)</f>
        <v>NOVA PRATA DO IGUACU-PR</v>
      </c>
      <c r="B3327" s="39" t="n">
        <v>-25.63</v>
      </c>
      <c r="C3327" s="39" t="n">
        <v>-53.34</v>
      </c>
      <c r="D3327" s="39" t="s">
        <v>3284</v>
      </c>
      <c r="E3327" s="39" t="s">
        <v>88</v>
      </c>
    </row>
    <row r="3328" customFormat="false" ht="15" hidden="false" customHeight="false" outlineLevel="0" collapsed="false">
      <c r="A3328" s="38" t="str">
        <f aca="false">CONCATENATE(D3328,"-",E3328)</f>
        <v>NOVA PRATA-RS</v>
      </c>
      <c r="B3328" s="38" t="n">
        <v>-28.78</v>
      </c>
      <c r="C3328" s="38" t="n">
        <v>-51.61</v>
      </c>
      <c r="D3328" s="38" t="s">
        <v>3285</v>
      </c>
      <c r="E3328" s="38" t="s">
        <v>151</v>
      </c>
    </row>
    <row r="3329" customFormat="false" ht="15" hidden="false" customHeight="false" outlineLevel="0" collapsed="false">
      <c r="A3329" s="38" t="str">
        <f aca="false">CONCATENATE(D3329,"-",E3329)</f>
        <v>NOVA RAMADA-RS</v>
      </c>
      <c r="B3329" s="39" t="n">
        <v>-28.06</v>
      </c>
      <c r="C3329" s="39" t="n">
        <v>-53.69</v>
      </c>
      <c r="D3329" s="39" t="s">
        <v>3286</v>
      </c>
      <c r="E3329" s="39" t="s">
        <v>151</v>
      </c>
    </row>
    <row r="3330" customFormat="false" ht="15" hidden="false" customHeight="false" outlineLevel="0" collapsed="false">
      <c r="A3330" s="38" t="str">
        <f aca="false">CONCATENATE(D3330,"-",E3330)</f>
        <v>NOVA REDENCAO-BA</v>
      </c>
      <c r="B3330" s="39" t="n">
        <v>-12.81</v>
      </c>
      <c r="C3330" s="39" t="n">
        <v>-41.07</v>
      </c>
      <c r="D3330" s="39" t="s">
        <v>3287</v>
      </c>
      <c r="E3330" s="39" t="s">
        <v>85</v>
      </c>
    </row>
    <row r="3331" customFormat="false" ht="15" hidden="false" customHeight="false" outlineLevel="0" collapsed="false">
      <c r="A3331" s="38" t="str">
        <f aca="false">CONCATENATE(D3331,"-",E3331)</f>
        <v>NOVA RESENDE-MG</v>
      </c>
      <c r="B3331" s="38" t="n">
        <v>-21.12</v>
      </c>
      <c r="C3331" s="38" t="n">
        <v>-46.42</v>
      </c>
      <c r="D3331" s="38" t="s">
        <v>3288</v>
      </c>
      <c r="E3331" s="38" t="s">
        <v>77</v>
      </c>
    </row>
    <row r="3332" customFormat="false" ht="15" hidden="false" customHeight="false" outlineLevel="0" collapsed="false">
      <c r="A3332" s="38" t="str">
        <f aca="false">CONCATENATE(D3332,"-",E3332)</f>
        <v>NOVA ROMA DO SUL-RS</v>
      </c>
      <c r="B3332" s="38" t="n">
        <v>-28.99</v>
      </c>
      <c r="C3332" s="38" t="n">
        <v>-51.4</v>
      </c>
      <c r="D3332" s="38" t="s">
        <v>3289</v>
      </c>
      <c r="E3332" s="38" t="s">
        <v>151</v>
      </c>
    </row>
    <row r="3333" customFormat="false" ht="15" hidden="false" customHeight="false" outlineLevel="0" collapsed="false">
      <c r="A3333" s="38" t="str">
        <f aca="false">CONCATENATE(D3333,"-",E3333)</f>
        <v>NOVA ROMA-GO</v>
      </c>
      <c r="B3333" s="39" t="n">
        <v>-13.74</v>
      </c>
      <c r="C3333" s="39" t="n">
        <v>-46.88</v>
      </c>
      <c r="D3333" s="39" t="s">
        <v>3290</v>
      </c>
      <c r="E3333" s="39" t="s">
        <v>75</v>
      </c>
    </row>
    <row r="3334" customFormat="false" ht="15" hidden="false" customHeight="false" outlineLevel="0" collapsed="false">
      <c r="A3334" s="38" t="str">
        <f aca="false">CONCATENATE(D3334,"-",E3334)</f>
        <v>NOVA ROSALANDIA-TO</v>
      </c>
      <c r="B3334" s="38" t="n">
        <v>-10.56</v>
      </c>
      <c r="C3334" s="38" t="n">
        <v>-48.91</v>
      </c>
      <c r="D3334" s="38" t="s">
        <v>3291</v>
      </c>
      <c r="E3334" s="38" t="s">
        <v>97</v>
      </c>
    </row>
    <row r="3335" customFormat="false" ht="15" hidden="false" customHeight="false" outlineLevel="0" collapsed="false">
      <c r="A3335" s="38" t="str">
        <f aca="false">CONCATENATE(D3335,"-",E3335)</f>
        <v>NOVA RUSSAS-CE</v>
      </c>
      <c r="B3335" s="38" t="n">
        <v>-4.7</v>
      </c>
      <c r="C3335" s="38" t="n">
        <v>-40.56</v>
      </c>
      <c r="D3335" s="38" t="s">
        <v>3292</v>
      </c>
      <c r="E3335" s="38" t="s">
        <v>83</v>
      </c>
    </row>
    <row r="3336" customFormat="false" ht="15" hidden="false" customHeight="false" outlineLevel="0" collapsed="false">
      <c r="A3336" s="38" t="str">
        <f aca="false">CONCATENATE(D3336,"-",E3336)</f>
        <v>NOVA SANTA BARBARA-PR</v>
      </c>
      <c r="B3336" s="38" t="n">
        <v>-23.59</v>
      </c>
      <c r="C3336" s="38" t="n">
        <v>-50.72</v>
      </c>
      <c r="D3336" s="38" t="s">
        <v>3293</v>
      </c>
      <c r="E3336" s="38" t="s">
        <v>88</v>
      </c>
    </row>
    <row r="3337" customFormat="false" ht="15" hidden="false" customHeight="false" outlineLevel="0" collapsed="false">
      <c r="A3337" s="38" t="str">
        <f aca="false">CONCATENATE(D3337,"-",E3337)</f>
        <v>NOVA SANTA RITA-RS</v>
      </c>
      <c r="B3337" s="39" t="n">
        <v>-29.85</v>
      </c>
      <c r="C3337" s="39" t="n">
        <v>-51.27</v>
      </c>
      <c r="D3337" s="39" t="s">
        <v>3294</v>
      </c>
      <c r="E3337" s="39" t="s">
        <v>151</v>
      </c>
    </row>
    <row r="3338" customFormat="false" ht="15" hidden="false" customHeight="false" outlineLevel="0" collapsed="false">
      <c r="A3338" s="38" t="str">
        <f aca="false">CONCATENATE(D3338,"-",E3338)</f>
        <v>NOVA SANTA ROSA-PR</v>
      </c>
      <c r="B3338" s="39" t="n">
        <v>-24.46</v>
      </c>
      <c r="C3338" s="39" t="n">
        <v>-53.95</v>
      </c>
      <c r="D3338" s="39" t="s">
        <v>3295</v>
      </c>
      <c r="E3338" s="39" t="s">
        <v>88</v>
      </c>
    </row>
    <row r="3339" customFormat="false" ht="15" hidden="false" customHeight="false" outlineLevel="0" collapsed="false">
      <c r="A3339" s="38" t="str">
        <f aca="false">CONCATENATE(D3339,"-",E3339)</f>
        <v>NOVA SERRANA-MG</v>
      </c>
      <c r="B3339" s="39" t="n">
        <v>-19.87</v>
      </c>
      <c r="C3339" s="39" t="n">
        <v>-44.98</v>
      </c>
      <c r="D3339" s="39" t="s">
        <v>3296</v>
      </c>
      <c r="E3339" s="39" t="s">
        <v>77</v>
      </c>
    </row>
    <row r="3340" customFormat="false" ht="15" hidden="false" customHeight="false" outlineLevel="0" collapsed="false">
      <c r="A3340" s="38" t="str">
        <f aca="false">CONCATENATE(D3340,"-",E3340)</f>
        <v>NOVA SOURE-BA</v>
      </c>
      <c r="B3340" s="38" t="n">
        <v>-11.23</v>
      </c>
      <c r="C3340" s="38" t="n">
        <v>-38.48</v>
      </c>
      <c r="D3340" s="38" t="s">
        <v>3297</v>
      </c>
      <c r="E3340" s="38" t="s">
        <v>85</v>
      </c>
    </row>
    <row r="3341" customFormat="false" ht="15" hidden="false" customHeight="false" outlineLevel="0" collapsed="false">
      <c r="A3341" s="38" t="str">
        <f aca="false">CONCATENATE(D3341,"-",E3341)</f>
        <v>NOVA TEBAS-PR</v>
      </c>
      <c r="B3341" s="38" t="n">
        <v>-24.43</v>
      </c>
      <c r="C3341" s="38" t="n">
        <v>-51.94</v>
      </c>
      <c r="D3341" s="38" t="s">
        <v>3298</v>
      </c>
      <c r="E3341" s="38" t="s">
        <v>88</v>
      </c>
    </row>
    <row r="3342" customFormat="false" ht="15" hidden="false" customHeight="false" outlineLevel="0" collapsed="false">
      <c r="A3342" s="38" t="str">
        <f aca="false">CONCATENATE(D3342,"-",E3342)</f>
        <v>NOVA TIMBOTEUA-PA</v>
      </c>
      <c r="B3342" s="38" t="n">
        <v>-1.2</v>
      </c>
      <c r="C3342" s="38" t="n">
        <v>-47.38</v>
      </c>
      <c r="D3342" s="38" t="s">
        <v>3299</v>
      </c>
      <c r="E3342" s="38" t="s">
        <v>81</v>
      </c>
    </row>
    <row r="3343" customFormat="false" ht="15" hidden="false" customHeight="false" outlineLevel="0" collapsed="false">
      <c r="A3343" s="38" t="str">
        <f aca="false">CONCATENATE(D3343,"-",E3343)</f>
        <v>NOVA TRENTO-SC</v>
      </c>
      <c r="B3343" s="38" t="n">
        <v>-27.28</v>
      </c>
      <c r="C3343" s="38" t="n">
        <v>-48.93</v>
      </c>
      <c r="D3343" s="38" t="s">
        <v>3300</v>
      </c>
      <c r="E3343" s="38" t="s">
        <v>90</v>
      </c>
    </row>
    <row r="3344" customFormat="false" ht="15" hidden="false" customHeight="false" outlineLevel="0" collapsed="false">
      <c r="A3344" s="38" t="str">
        <f aca="false">CONCATENATE(D3344,"-",E3344)</f>
        <v>NOVA UBIRATA-MT</v>
      </c>
      <c r="B3344" s="39" t="n">
        <v>-12.99</v>
      </c>
      <c r="C3344" s="39" t="n">
        <v>-55.25</v>
      </c>
      <c r="D3344" s="39" t="s">
        <v>3301</v>
      </c>
      <c r="E3344" s="39" t="s">
        <v>111</v>
      </c>
    </row>
    <row r="3345" customFormat="false" ht="15" hidden="false" customHeight="false" outlineLevel="0" collapsed="false">
      <c r="A3345" s="38" t="str">
        <f aca="false">CONCATENATE(D3345,"-",E3345)</f>
        <v>NOVA UNIAO-MG</v>
      </c>
      <c r="B3345" s="38" t="n">
        <v>-19.69</v>
      </c>
      <c r="C3345" s="38" t="n">
        <v>-43.58</v>
      </c>
      <c r="D3345" s="38" t="s">
        <v>3302</v>
      </c>
      <c r="E3345" s="38" t="s">
        <v>77</v>
      </c>
    </row>
    <row r="3346" customFormat="false" ht="15" hidden="false" customHeight="false" outlineLevel="0" collapsed="false">
      <c r="A3346" s="38" t="str">
        <f aca="false">CONCATENATE(D3346,"-",E3346)</f>
        <v>NOVA UNIAO-RO</v>
      </c>
      <c r="B3346" s="39" t="n">
        <v>-10.9</v>
      </c>
      <c r="C3346" s="39" t="n">
        <v>-62.56</v>
      </c>
      <c r="D3346" s="39" t="s">
        <v>3302</v>
      </c>
      <c r="E3346" s="39" t="s">
        <v>219</v>
      </c>
    </row>
    <row r="3347" customFormat="false" ht="15" hidden="false" customHeight="false" outlineLevel="0" collapsed="false">
      <c r="A3347" s="38" t="str">
        <f aca="false">CONCATENATE(D3347,"-",E3347)</f>
        <v>NOVA VENECIA-ES</v>
      </c>
      <c r="B3347" s="38" t="n">
        <v>-18.71</v>
      </c>
      <c r="C3347" s="38" t="n">
        <v>-40.4</v>
      </c>
      <c r="D3347" s="38" t="s">
        <v>3303</v>
      </c>
      <c r="E3347" s="38" t="s">
        <v>126</v>
      </c>
    </row>
    <row r="3348" customFormat="false" ht="15" hidden="false" customHeight="false" outlineLevel="0" collapsed="false">
      <c r="A3348" s="38" t="str">
        <f aca="false">CONCATENATE(D3348,"-",E3348)</f>
        <v>NOVA VENEZA-GO</v>
      </c>
      <c r="B3348" s="38" t="n">
        <v>-16.37</v>
      </c>
      <c r="C3348" s="38" t="n">
        <v>-49.32</v>
      </c>
      <c r="D3348" s="38" t="s">
        <v>3304</v>
      </c>
      <c r="E3348" s="38" t="s">
        <v>75</v>
      </c>
    </row>
    <row r="3349" customFormat="false" ht="15" hidden="false" customHeight="false" outlineLevel="0" collapsed="false">
      <c r="A3349" s="38" t="str">
        <f aca="false">CONCATENATE(D3349,"-",E3349)</f>
        <v>NOVA VENEZA-SC</v>
      </c>
      <c r="B3349" s="39" t="n">
        <v>-28.63</v>
      </c>
      <c r="C3349" s="39" t="n">
        <v>-49.49</v>
      </c>
      <c r="D3349" s="39" t="s">
        <v>3304</v>
      </c>
      <c r="E3349" s="39" t="s">
        <v>90</v>
      </c>
    </row>
    <row r="3350" customFormat="false" ht="15" hidden="false" customHeight="false" outlineLevel="0" collapsed="false">
      <c r="A3350" s="38" t="str">
        <f aca="false">CONCATENATE(D3350,"-",E3350)</f>
        <v>NOVA VICOSA-BA</v>
      </c>
      <c r="B3350" s="39" t="n">
        <v>-17.89</v>
      </c>
      <c r="C3350" s="39" t="n">
        <v>-39.37</v>
      </c>
      <c r="D3350" s="39" t="s">
        <v>3305</v>
      </c>
      <c r="E3350" s="39" t="s">
        <v>85</v>
      </c>
    </row>
    <row r="3351" customFormat="false" ht="15" hidden="false" customHeight="false" outlineLevel="0" collapsed="false">
      <c r="A3351" s="38" t="str">
        <f aca="false">CONCATENATE(D3351,"-",E3351)</f>
        <v>NOVA XAVANTINA-MT</v>
      </c>
      <c r="B3351" s="38" t="n">
        <v>-14.67</v>
      </c>
      <c r="C3351" s="38" t="n">
        <v>-52.35</v>
      </c>
      <c r="D3351" s="38" t="s">
        <v>3306</v>
      </c>
      <c r="E3351" s="38" t="s">
        <v>111</v>
      </c>
    </row>
    <row r="3352" customFormat="false" ht="15" hidden="false" customHeight="false" outlineLevel="0" collapsed="false">
      <c r="A3352" s="38" t="str">
        <f aca="false">CONCATENATE(D3352,"-",E3352)</f>
        <v>NOVAIS-SP</v>
      </c>
      <c r="B3352" s="38" t="n">
        <v>-20.99</v>
      </c>
      <c r="C3352" s="38" t="n">
        <v>-48.91</v>
      </c>
      <c r="D3352" s="38" t="s">
        <v>3307</v>
      </c>
      <c r="E3352" s="38" t="s">
        <v>118</v>
      </c>
    </row>
    <row r="3353" customFormat="false" ht="15" hidden="false" customHeight="false" outlineLevel="0" collapsed="false">
      <c r="A3353" s="38" t="str">
        <f aca="false">CONCATENATE(D3353,"-",E3353)</f>
        <v>NOVO ACORDO-TO</v>
      </c>
      <c r="B3353" s="39" t="n">
        <v>-9.96</v>
      </c>
      <c r="C3353" s="39" t="n">
        <v>-47.67</v>
      </c>
      <c r="D3353" s="39" t="s">
        <v>3308</v>
      </c>
      <c r="E3353" s="39" t="s">
        <v>97</v>
      </c>
    </row>
    <row r="3354" customFormat="false" ht="15" hidden="false" customHeight="false" outlineLevel="0" collapsed="false">
      <c r="A3354" s="38" t="str">
        <f aca="false">CONCATENATE(D3354,"-",E3354)</f>
        <v>NOVO AIRAO-AM</v>
      </c>
      <c r="B3354" s="38" t="n">
        <v>-2.62</v>
      </c>
      <c r="C3354" s="38" t="n">
        <v>-60.94</v>
      </c>
      <c r="D3354" s="38" t="s">
        <v>3309</v>
      </c>
      <c r="E3354" s="38" t="s">
        <v>258</v>
      </c>
    </row>
    <row r="3355" customFormat="false" ht="15" hidden="false" customHeight="false" outlineLevel="0" collapsed="false">
      <c r="A3355" s="38" t="str">
        <f aca="false">CONCATENATE(D3355,"-",E3355)</f>
        <v>NOVO ALEGRE-TO</v>
      </c>
      <c r="B3355" s="38" t="n">
        <v>-12.93</v>
      </c>
      <c r="C3355" s="38" t="n">
        <v>-46.57</v>
      </c>
      <c r="D3355" s="38" t="s">
        <v>3310</v>
      </c>
      <c r="E3355" s="38" t="s">
        <v>97</v>
      </c>
    </row>
    <row r="3356" customFormat="false" ht="15" hidden="false" customHeight="false" outlineLevel="0" collapsed="false">
      <c r="A3356" s="38" t="str">
        <f aca="false">CONCATENATE(D3356,"-",E3356)</f>
        <v>NOVO ARIPUANA-AM</v>
      </c>
      <c r="B3356" s="39" t="n">
        <v>-5.12</v>
      </c>
      <c r="C3356" s="39" t="n">
        <v>-60.38</v>
      </c>
      <c r="D3356" s="39" t="s">
        <v>3311</v>
      </c>
      <c r="E3356" s="39" t="s">
        <v>258</v>
      </c>
    </row>
    <row r="3357" customFormat="false" ht="15" hidden="false" customHeight="false" outlineLevel="0" collapsed="false">
      <c r="A3357" s="38" t="str">
        <f aca="false">CONCATENATE(D3357,"-",E3357)</f>
        <v>NOVO BARREIRO-RS</v>
      </c>
      <c r="B3357" s="38" t="n">
        <v>-27.9</v>
      </c>
      <c r="C3357" s="38" t="n">
        <v>-53.1</v>
      </c>
      <c r="D3357" s="38" t="s">
        <v>3312</v>
      </c>
      <c r="E3357" s="38" t="s">
        <v>151</v>
      </c>
    </row>
    <row r="3358" customFormat="false" ht="15" hidden="false" customHeight="false" outlineLevel="0" collapsed="false">
      <c r="A3358" s="38" t="str">
        <f aca="false">CONCATENATE(D3358,"-",E3358)</f>
        <v>NOVO BRASIL-GO</v>
      </c>
      <c r="B3358" s="39" t="n">
        <v>-16.03</v>
      </c>
      <c r="C3358" s="39" t="n">
        <v>-50.71</v>
      </c>
      <c r="D3358" s="39" t="s">
        <v>3313</v>
      </c>
      <c r="E3358" s="39" t="s">
        <v>75</v>
      </c>
    </row>
    <row r="3359" customFormat="false" ht="15" hidden="false" customHeight="false" outlineLevel="0" collapsed="false">
      <c r="A3359" s="38" t="str">
        <f aca="false">CONCATENATE(D3359,"-",E3359)</f>
        <v>NOVO CABRAIS-RS</v>
      </c>
      <c r="B3359" s="39" t="n">
        <v>-29.73</v>
      </c>
      <c r="C3359" s="39" t="n">
        <v>-52.94</v>
      </c>
      <c r="D3359" s="39" t="s">
        <v>3314</v>
      </c>
      <c r="E3359" s="39" t="s">
        <v>151</v>
      </c>
    </row>
    <row r="3360" customFormat="false" ht="15" hidden="false" customHeight="false" outlineLevel="0" collapsed="false">
      <c r="A3360" s="38" t="str">
        <f aca="false">CONCATENATE(D3360,"-",E3360)</f>
        <v>NOVO CRUZEIRO-MG</v>
      </c>
      <c r="B3360" s="39" t="n">
        <v>-17.46</v>
      </c>
      <c r="C3360" s="39" t="n">
        <v>-41.87</v>
      </c>
      <c r="D3360" s="39" t="s">
        <v>3315</v>
      </c>
      <c r="E3360" s="39" t="s">
        <v>77</v>
      </c>
    </row>
    <row r="3361" customFormat="false" ht="15" hidden="false" customHeight="false" outlineLevel="0" collapsed="false">
      <c r="A3361" s="38" t="str">
        <f aca="false">CONCATENATE(D3361,"-",E3361)</f>
        <v>NOVO GAMA-GO</v>
      </c>
      <c r="B3361" s="38" t="n">
        <v>-16.05</v>
      </c>
      <c r="C3361" s="38" t="n">
        <v>-48.03</v>
      </c>
      <c r="D3361" s="38" t="s">
        <v>3316</v>
      </c>
      <c r="E3361" s="38" t="s">
        <v>75</v>
      </c>
    </row>
    <row r="3362" customFormat="false" ht="15" hidden="false" customHeight="false" outlineLevel="0" collapsed="false">
      <c r="A3362" s="38" t="str">
        <f aca="false">CONCATENATE(D3362,"-",E3362)</f>
        <v>NOVO HAMBURGO-RS</v>
      </c>
      <c r="B3362" s="38" t="n">
        <v>-29.67</v>
      </c>
      <c r="C3362" s="38" t="n">
        <v>-51.13</v>
      </c>
      <c r="D3362" s="38" t="s">
        <v>3317</v>
      </c>
      <c r="E3362" s="38" t="s">
        <v>151</v>
      </c>
    </row>
    <row r="3363" customFormat="false" ht="15" hidden="false" customHeight="false" outlineLevel="0" collapsed="false">
      <c r="A3363" s="38" t="str">
        <f aca="false">CONCATENATE(D3363,"-",E3363)</f>
        <v>NOVO HORIZONTE DO NORTE-MT</v>
      </c>
      <c r="B3363" s="39" t="n">
        <v>-11.41</v>
      </c>
      <c r="C3363" s="39" t="n">
        <v>-57.35</v>
      </c>
      <c r="D3363" s="39" t="s">
        <v>3318</v>
      </c>
      <c r="E3363" s="39" t="s">
        <v>111</v>
      </c>
    </row>
    <row r="3364" customFormat="false" ht="15" hidden="false" customHeight="false" outlineLevel="0" collapsed="false">
      <c r="A3364" s="38" t="str">
        <f aca="false">CONCATENATE(D3364,"-",E3364)</f>
        <v>NOVO HORIZONTE DO OESTE-RO</v>
      </c>
      <c r="B3364" s="38" t="n">
        <v>-11.69</v>
      </c>
      <c r="C3364" s="38" t="n">
        <v>-61.99</v>
      </c>
      <c r="D3364" s="38" t="s">
        <v>3319</v>
      </c>
      <c r="E3364" s="38" t="s">
        <v>219</v>
      </c>
    </row>
    <row r="3365" customFormat="false" ht="15" hidden="false" customHeight="false" outlineLevel="0" collapsed="false">
      <c r="A3365" s="38" t="str">
        <f aca="false">CONCATENATE(D3365,"-",E3365)</f>
        <v>NOVO HORIZONTE DO SUL-MS</v>
      </c>
      <c r="B3365" s="39" t="n">
        <v>-22.66</v>
      </c>
      <c r="C3365" s="39" t="n">
        <v>-53.86</v>
      </c>
      <c r="D3365" s="39" t="s">
        <v>3320</v>
      </c>
      <c r="E3365" s="39" t="s">
        <v>140</v>
      </c>
    </row>
    <row r="3366" customFormat="false" ht="15" hidden="false" customHeight="false" outlineLevel="0" collapsed="false">
      <c r="A3366" s="38" t="str">
        <f aca="false">CONCATENATE(D3366,"-",E3366)</f>
        <v>NOVO HORIZONTE-BA</v>
      </c>
      <c r="B3366" s="38" t="n">
        <v>-12.8</v>
      </c>
      <c r="C3366" s="38" t="n">
        <v>-42.16</v>
      </c>
      <c r="D3366" s="38" t="s">
        <v>3321</v>
      </c>
      <c r="E3366" s="38" t="s">
        <v>85</v>
      </c>
    </row>
    <row r="3367" customFormat="false" ht="15" hidden="false" customHeight="false" outlineLevel="0" collapsed="false">
      <c r="A3367" s="38" t="str">
        <f aca="false">CONCATENATE(D3367,"-",E3367)</f>
        <v>NOVO HORIZONTE-SC</v>
      </c>
      <c r="B3367" s="38" t="n">
        <v>-26.44</v>
      </c>
      <c r="C3367" s="38" t="n">
        <v>-52.83</v>
      </c>
      <c r="D3367" s="38" t="s">
        <v>3321</v>
      </c>
      <c r="E3367" s="38" t="s">
        <v>90</v>
      </c>
    </row>
    <row r="3368" customFormat="false" ht="15" hidden="false" customHeight="false" outlineLevel="0" collapsed="false">
      <c r="A3368" s="38" t="str">
        <f aca="false">CONCATENATE(D3368,"-",E3368)</f>
        <v>NOVO HORIZONTE-SP</v>
      </c>
      <c r="B3368" s="39" t="n">
        <v>-21.46</v>
      </c>
      <c r="C3368" s="39" t="n">
        <v>-49.22</v>
      </c>
      <c r="D3368" s="39" t="s">
        <v>3321</v>
      </c>
      <c r="E3368" s="39" t="s">
        <v>118</v>
      </c>
    </row>
    <row r="3369" customFormat="false" ht="15" hidden="false" customHeight="false" outlineLevel="0" collapsed="false">
      <c r="A3369" s="38" t="str">
        <f aca="false">CONCATENATE(D3369,"-",E3369)</f>
        <v>NOVO ITACOLOMI-PR</v>
      </c>
      <c r="B3369" s="39" t="n">
        <v>-23.76</v>
      </c>
      <c r="C3369" s="39" t="n">
        <v>-51.5</v>
      </c>
      <c r="D3369" s="39" t="s">
        <v>3322</v>
      </c>
      <c r="E3369" s="39" t="s">
        <v>88</v>
      </c>
    </row>
    <row r="3370" customFormat="false" ht="15" hidden="false" customHeight="false" outlineLevel="0" collapsed="false">
      <c r="A3370" s="38" t="str">
        <f aca="false">CONCATENATE(D3370,"-",E3370)</f>
        <v>NOVO JARDIM-TO</v>
      </c>
      <c r="B3370" s="39" t="n">
        <v>-11.82</v>
      </c>
      <c r="C3370" s="39" t="n">
        <v>-46.62</v>
      </c>
      <c r="D3370" s="39" t="s">
        <v>3323</v>
      </c>
      <c r="E3370" s="39" t="s">
        <v>97</v>
      </c>
    </row>
    <row r="3371" customFormat="false" ht="15" hidden="false" customHeight="false" outlineLevel="0" collapsed="false">
      <c r="A3371" s="38" t="str">
        <f aca="false">CONCATENATE(D3371,"-",E3371)</f>
        <v>NOVO LINO-AL</v>
      </c>
      <c r="B3371" s="38" t="n">
        <v>-8.91</v>
      </c>
      <c r="C3371" s="38" t="n">
        <v>-35.64</v>
      </c>
      <c r="D3371" s="38" t="s">
        <v>3324</v>
      </c>
      <c r="E3371" s="38" t="s">
        <v>137</v>
      </c>
    </row>
    <row r="3372" customFormat="false" ht="15" hidden="false" customHeight="false" outlineLevel="0" collapsed="false">
      <c r="A3372" s="38" t="str">
        <f aca="false">CONCATENATE(D3372,"-",E3372)</f>
        <v>NOVO MACHADO-RS</v>
      </c>
      <c r="B3372" s="39" t="n">
        <v>-27.57</v>
      </c>
      <c r="C3372" s="39" t="n">
        <v>-54.5</v>
      </c>
      <c r="D3372" s="39" t="s">
        <v>3325</v>
      </c>
      <c r="E3372" s="39" t="s">
        <v>151</v>
      </c>
    </row>
    <row r="3373" customFormat="false" ht="15" hidden="false" customHeight="false" outlineLevel="0" collapsed="false">
      <c r="A3373" s="38" t="str">
        <f aca="false">CONCATENATE(D3373,"-",E3373)</f>
        <v>NOVO MUNDO-MT</v>
      </c>
      <c r="B3373" s="38" t="n">
        <v>-9.95</v>
      </c>
      <c r="C3373" s="38" t="n">
        <v>-55.19</v>
      </c>
      <c r="D3373" s="38" t="s">
        <v>3326</v>
      </c>
      <c r="E3373" s="38" t="s">
        <v>111</v>
      </c>
    </row>
    <row r="3374" customFormat="false" ht="15" hidden="false" customHeight="false" outlineLevel="0" collapsed="false">
      <c r="A3374" s="38" t="str">
        <f aca="false">CONCATENATE(D3374,"-",E3374)</f>
        <v>NOVO ORIENTE DE MINAS-MG</v>
      </c>
      <c r="B3374" s="38" t="n">
        <v>-17.41</v>
      </c>
      <c r="C3374" s="38" t="n">
        <v>-41.21</v>
      </c>
      <c r="D3374" s="38" t="s">
        <v>3327</v>
      </c>
      <c r="E3374" s="38" t="s">
        <v>77</v>
      </c>
    </row>
    <row r="3375" customFormat="false" ht="15" hidden="false" customHeight="false" outlineLevel="0" collapsed="false">
      <c r="A3375" s="38" t="str">
        <f aca="false">CONCATENATE(D3375,"-",E3375)</f>
        <v>NOVO ORIENTE DO PIAUI-PI</v>
      </c>
      <c r="B3375" s="39" t="n">
        <v>-6.44</v>
      </c>
      <c r="C3375" s="39" t="n">
        <v>-41.93</v>
      </c>
      <c r="D3375" s="39" t="s">
        <v>3328</v>
      </c>
      <c r="E3375" s="39" t="s">
        <v>108</v>
      </c>
    </row>
    <row r="3376" customFormat="false" ht="15" hidden="false" customHeight="false" outlineLevel="0" collapsed="false">
      <c r="A3376" s="38" t="str">
        <f aca="false">CONCATENATE(D3376,"-",E3376)</f>
        <v>NOVO ORIENTE-CE</v>
      </c>
      <c r="B3376" s="39" t="n">
        <v>-5.53</v>
      </c>
      <c r="C3376" s="39" t="n">
        <v>-40.77</v>
      </c>
      <c r="D3376" s="39" t="s">
        <v>3329</v>
      </c>
      <c r="E3376" s="39" t="s">
        <v>83</v>
      </c>
    </row>
    <row r="3377" customFormat="false" ht="15" hidden="false" customHeight="false" outlineLevel="0" collapsed="false">
      <c r="A3377" s="38" t="str">
        <f aca="false">CONCATENATE(D3377,"-",E3377)</f>
        <v>NOVO PLANALTO-GO</v>
      </c>
      <c r="B3377" s="39" t="n">
        <v>-13.24</v>
      </c>
      <c r="C3377" s="39" t="n">
        <v>-49.5</v>
      </c>
      <c r="D3377" s="39" t="s">
        <v>3330</v>
      </c>
      <c r="E3377" s="39" t="s">
        <v>75</v>
      </c>
    </row>
    <row r="3378" customFormat="false" ht="15" hidden="false" customHeight="false" outlineLevel="0" collapsed="false">
      <c r="A3378" s="38" t="str">
        <f aca="false">CONCATENATE(D3378,"-",E3378)</f>
        <v>NOVO PROGRESSO-PA</v>
      </c>
      <c r="B3378" s="39" t="n">
        <v>-7.14</v>
      </c>
      <c r="C3378" s="39" t="n">
        <v>-55.38</v>
      </c>
      <c r="D3378" s="39" t="s">
        <v>3331</v>
      </c>
      <c r="E3378" s="39" t="s">
        <v>81</v>
      </c>
    </row>
    <row r="3379" customFormat="false" ht="15" hidden="false" customHeight="false" outlineLevel="0" collapsed="false">
      <c r="A3379" s="38" t="str">
        <f aca="false">CONCATENATE(D3379,"-",E3379)</f>
        <v>NOVO REPARTIMENTO-PA</v>
      </c>
      <c r="B3379" s="38" t="n">
        <v>-4.33</v>
      </c>
      <c r="C3379" s="38" t="n">
        <v>-49.79</v>
      </c>
      <c r="D3379" s="38" t="s">
        <v>3332</v>
      </c>
      <c r="E3379" s="38" t="s">
        <v>81</v>
      </c>
    </row>
    <row r="3380" customFormat="false" ht="15" hidden="false" customHeight="false" outlineLevel="0" collapsed="false">
      <c r="A3380" s="38" t="str">
        <f aca="false">CONCATENATE(D3380,"-",E3380)</f>
        <v>NOVO SANTO ANTONIO-PI</v>
      </c>
      <c r="B3380" s="38" t="n">
        <v>-5.28</v>
      </c>
      <c r="C3380" s="38" t="n">
        <v>-41.93</v>
      </c>
      <c r="D3380" s="38" t="s">
        <v>3333</v>
      </c>
      <c r="E3380" s="38" t="s">
        <v>108</v>
      </c>
    </row>
    <row r="3381" customFormat="false" ht="15" hidden="false" customHeight="false" outlineLevel="0" collapsed="false">
      <c r="A3381" s="38" t="str">
        <f aca="false">CONCATENATE(D3381,"-",E3381)</f>
        <v>NOVO SAO JOAQUIM-MT</v>
      </c>
      <c r="B3381" s="39" t="n">
        <v>-14.9</v>
      </c>
      <c r="C3381" s="39" t="n">
        <v>-53.01</v>
      </c>
      <c r="D3381" s="39" t="s">
        <v>3334</v>
      </c>
      <c r="E3381" s="39" t="s">
        <v>111</v>
      </c>
    </row>
    <row r="3382" customFormat="false" ht="15" hidden="false" customHeight="false" outlineLevel="0" collapsed="false">
      <c r="A3382" s="38" t="str">
        <f aca="false">CONCATENATE(D3382,"-",E3382)</f>
        <v>NOVO TIRADENTES-RS</v>
      </c>
      <c r="B3382" s="38" t="n">
        <v>-27.56</v>
      </c>
      <c r="C3382" s="38" t="n">
        <v>-53.18</v>
      </c>
      <c r="D3382" s="38" t="s">
        <v>3335</v>
      </c>
      <c r="E3382" s="38" t="s">
        <v>151</v>
      </c>
    </row>
    <row r="3383" customFormat="false" ht="15" hidden="false" customHeight="false" outlineLevel="0" collapsed="false">
      <c r="A3383" s="38" t="str">
        <f aca="false">CONCATENATE(D3383,"-",E3383)</f>
        <v>NOVO TRIUNFO-BA</v>
      </c>
      <c r="B3383" s="39" t="n">
        <v>-10.31</v>
      </c>
      <c r="C3383" s="39" t="n">
        <v>-38.4</v>
      </c>
      <c r="D3383" s="39" t="s">
        <v>3336</v>
      </c>
      <c r="E3383" s="39" t="s">
        <v>85</v>
      </c>
    </row>
    <row r="3384" customFormat="false" ht="15" hidden="false" customHeight="false" outlineLevel="0" collapsed="false">
      <c r="A3384" s="38" t="str">
        <f aca="false">CONCATENATE(D3384,"-",E3384)</f>
        <v>NOVORIZONTE-MG</v>
      </c>
      <c r="B3384" s="39" t="n">
        <v>-16.01</v>
      </c>
      <c r="C3384" s="39" t="n">
        <v>-42.4</v>
      </c>
      <c r="D3384" s="39" t="s">
        <v>3337</v>
      </c>
      <c r="E3384" s="39" t="s">
        <v>77</v>
      </c>
    </row>
    <row r="3385" customFormat="false" ht="15" hidden="false" customHeight="false" outlineLevel="0" collapsed="false">
      <c r="A3385" s="38" t="str">
        <f aca="false">CONCATENATE(D3385,"-",E3385)</f>
        <v>NUPORANGA-SP</v>
      </c>
      <c r="B3385" s="38" t="n">
        <v>-20.73</v>
      </c>
      <c r="C3385" s="38" t="n">
        <v>-47.73</v>
      </c>
      <c r="D3385" s="38" t="s">
        <v>3338</v>
      </c>
      <c r="E3385" s="38" t="s">
        <v>118</v>
      </c>
    </row>
    <row r="3386" customFormat="false" ht="15" hidden="false" customHeight="false" outlineLevel="0" collapsed="false">
      <c r="A3386" s="38" t="str">
        <f aca="false">CONCATENATE(D3386,"-",E3386)</f>
        <v>OBIDOS-PA</v>
      </c>
      <c r="B3386" s="39" t="n">
        <v>-1.91</v>
      </c>
      <c r="C3386" s="39" t="n">
        <v>-55.51</v>
      </c>
      <c r="D3386" s="39" t="s">
        <v>3339</v>
      </c>
      <c r="E3386" s="39" t="s">
        <v>81</v>
      </c>
    </row>
    <row r="3387" customFormat="false" ht="15" hidden="false" customHeight="false" outlineLevel="0" collapsed="false">
      <c r="A3387" s="38" t="str">
        <f aca="false">CONCATENATE(D3387,"-",E3387)</f>
        <v>OCARA-CE</v>
      </c>
      <c r="B3387" s="38" t="n">
        <v>-4.49</v>
      </c>
      <c r="C3387" s="38" t="n">
        <v>-38.59</v>
      </c>
      <c r="D3387" s="38" t="s">
        <v>3340</v>
      </c>
      <c r="E3387" s="38" t="s">
        <v>83</v>
      </c>
    </row>
    <row r="3388" customFormat="false" ht="15" hidden="false" customHeight="false" outlineLevel="0" collapsed="false">
      <c r="A3388" s="38" t="str">
        <f aca="false">CONCATENATE(D3388,"-",E3388)</f>
        <v>OCAUCU-SP</v>
      </c>
      <c r="B3388" s="39" t="n">
        <v>-22.43</v>
      </c>
      <c r="C3388" s="39" t="n">
        <v>-49.92</v>
      </c>
      <c r="D3388" s="39" t="s">
        <v>3341</v>
      </c>
      <c r="E3388" s="39" t="s">
        <v>118</v>
      </c>
    </row>
    <row r="3389" customFormat="false" ht="15" hidden="false" customHeight="false" outlineLevel="0" collapsed="false">
      <c r="A3389" s="38" t="str">
        <f aca="false">CONCATENATE(D3389,"-",E3389)</f>
        <v>OEIRAS DO PARA-PA</v>
      </c>
      <c r="B3389" s="38" t="n">
        <v>-2</v>
      </c>
      <c r="C3389" s="38" t="n">
        <v>-49.85</v>
      </c>
      <c r="D3389" s="38" t="s">
        <v>3342</v>
      </c>
      <c r="E3389" s="38" t="s">
        <v>81</v>
      </c>
    </row>
    <row r="3390" customFormat="false" ht="15" hidden="false" customHeight="false" outlineLevel="0" collapsed="false">
      <c r="A3390" s="38" t="str">
        <f aca="false">CONCATENATE(D3390,"-",E3390)</f>
        <v>OEIRAS-PI</v>
      </c>
      <c r="B3390" s="39" t="n">
        <v>-7.02</v>
      </c>
      <c r="C3390" s="39" t="n">
        <v>-42.13</v>
      </c>
      <c r="D3390" s="39" t="s">
        <v>3343</v>
      </c>
      <c r="E3390" s="39" t="s">
        <v>108</v>
      </c>
    </row>
    <row r="3391" customFormat="false" ht="15" hidden="false" customHeight="false" outlineLevel="0" collapsed="false">
      <c r="A3391" s="38" t="str">
        <f aca="false">CONCATENATE(D3391,"-",E3391)</f>
        <v>OIAPOQUE-AP</v>
      </c>
      <c r="B3391" s="39" t="n">
        <v>3.84</v>
      </c>
      <c r="C3391" s="39" t="n">
        <v>-51.83</v>
      </c>
      <c r="D3391" s="39" t="s">
        <v>3344</v>
      </c>
      <c r="E3391" s="39" t="s">
        <v>275</v>
      </c>
    </row>
    <row r="3392" customFormat="false" ht="15" hidden="false" customHeight="false" outlineLevel="0" collapsed="false">
      <c r="A3392" s="38" t="str">
        <f aca="false">CONCATENATE(D3392,"-",E3392)</f>
        <v>OLARIA-MG</v>
      </c>
      <c r="B3392" s="38" t="n">
        <v>-21.86</v>
      </c>
      <c r="C3392" s="38" t="n">
        <v>-43.93</v>
      </c>
      <c r="D3392" s="38" t="s">
        <v>3345</v>
      </c>
      <c r="E3392" s="38" t="s">
        <v>77</v>
      </c>
    </row>
    <row r="3393" customFormat="false" ht="15" hidden="false" customHeight="false" outlineLevel="0" collapsed="false">
      <c r="A3393" s="38" t="str">
        <f aca="false">CONCATENATE(D3393,"-",E3393)</f>
        <v>OLEO-SP</v>
      </c>
      <c r="B3393" s="38" t="n">
        <v>-22.94</v>
      </c>
      <c r="C3393" s="38" t="n">
        <v>-49.34</v>
      </c>
      <c r="D3393" s="38" t="s">
        <v>3346</v>
      </c>
      <c r="E3393" s="38" t="s">
        <v>118</v>
      </c>
    </row>
    <row r="3394" customFormat="false" ht="15" hidden="false" customHeight="false" outlineLevel="0" collapsed="false">
      <c r="A3394" s="38" t="str">
        <f aca="false">CONCATENATE(D3394,"-",E3394)</f>
        <v>OLHO D'AGUA DAS CUNHAS-MA</v>
      </c>
      <c r="B3394" s="39" t="n">
        <v>-3.94</v>
      </c>
      <c r="C3394" s="39" t="n">
        <v>-45.11</v>
      </c>
      <c r="D3394" s="39" t="s">
        <v>3347</v>
      </c>
      <c r="E3394" s="39" t="s">
        <v>100</v>
      </c>
    </row>
    <row r="3395" customFormat="false" ht="15" hidden="false" customHeight="false" outlineLevel="0" collapsed="false">
      <c r="A3395" s="38" t="str">
        <f aca="false">CONCATENATE(D3395,"-",E3395)</f>
        <v>OLHO D'AGUA DAS FLORES-AL</v>
      </c>
      <c r="B3395" s="39" t="n">
        <v>-9.53</v>
      </c>
      <c r="C3395" s="39" t="n">
        <v>-37.29</v>
      </c>
      <c r="D3395" s="39" t="s">
        <v>3348</v>
      </c>
      <c r="E3395" s="39" t="s">
        <v>137</v>
      </c>
    </row>
    <row r="3396" customFormat="false" ht="15" hidden="false" customHeight="false" outlineLevel="0" collapsed="false">
      <c r="A3396" s="38" t="str">
        <f aca="false">CONCATENATE(D3396,"-",E3396)</f>
        <v>OLHO D'AGUA DO CASADO-AL</v>
      </c>
      <c r="B3396" s="38" t="n">
        <v>-9.5</v>
      </c>
      <c r="C3396" s="38" t="n">
        <v>-37.83</v>
      </c>
      <c r="D3396" s="38" t="s">
        <v>3349</v>
      </c>
      <c r="E3396" s="38" t="s">
        <v>137</v>
      </c>
    </row>
    <row r="3397" customFormat="false" ht="15" hidden="false" customHeight="false" outlineLevel="0" collapsed="false">
      <c r="A3397" s="38" t="str">
        <f aca="false">CONCATENATE(D3397,"-",E3397)</f>
        <v>OLHO D'AGUA DO PIAUI-PI</v>
      </c>
      <c r="B3397" s="38" t="n">
        <v>-5.84</v>
      </c>
      <c r="C3397" s="38" t="n">
        <v>-42.57</v>
      </c>
      <c r="D3397" s="38" t="s">
        <v>3350</v>
      </c>
      <c r="E3397" s="38" t="s">
        <v>108</v>
      </c>
    </row>
    <row r="3398" customFormat="false" ht="15" hidden="false" customHeight="false" outlineLevel="0" collapsed="false">
      <c r="A3398" s="38" t="str">
        <f aca="false">CONCATENATE(D3398,"-",E3398)</f>
        <v>OLHO D'AGUA GRANDE-AL</v>
      </c>
      <c r="B3398" s="39" t="n">
        <v>-10.05</v>
      </c>
      <c r="C3398" s="39" t="n">
        <v>-36.81</v>
      </c>
      <c r="D3398" s="39" t="s">
        <v>3351</v>
      </c>
      <c r="E3398" s="39" t="s">
        <v>137</v>
      </c>
    </row>
    <row r="3399" customFormat="false" ht="15" hidden="false" customHeight="false" outlineLevel="0" collapsed="false">
      <c r="A3399" s="38" t="str">
        <f aca="false">CONCATENATE(D3399,"-",E3399)</f>
        <v>OLHO D'AGUA-PB</v>
      </c>
      <c r="B3399" s="38" t="n">
        <v>-7.22</v>
      </c>
      <c r="C3399" s="38" t="n">
        <v>-37.75</v>
      </c>
      <c r="D3399" s="38" t="s">
        <v>3352</v>
      </c>
      <c r="E3399" s="38" t="s">
        <v>138</v>
      </c>
    </row>
    <row r="3400" customFormat="false" ht="15" hidden="false" customHeight="false" outlineLevel="0" collapsed="false">
      <c r="A3400" s="38" t="str">
        <f aca="false">CONCATENATE(D3400,"-",E3400)</f>
        <v>OLHO-D'AGUA DO BORGES-RN</v>
      </c>
      <c r="B3400" s="38" t="n">
        <v>-5.95</v>
      </c>
      <c r="C3400" s="38" t="n">
        <v>-37.7</v>
      </c>
      <c r="D3400" s="38" t="s">
        <v>3353</v>
      </c>
      <c r="E3400" s="38" t="s">
        <v>106</v>
      </c>
    </row>
    <row r="3401" customFormat="false" ht="15" hidden="false" customHeight="false" outlineLevel="0" collapsed="false">
      <c r="A3401" s="38" t="str">
        <f aca="false">CONCATENATE(D3401,"-",E3401)</f>
        <v>OLHOS-D'AGUA-MG</v>
      </c>
      <c r="B3401" s="39" t="n">
        <v>-17.39</v>
      </c>
      <c r="C3401" s="39" t="n">
        <v>-43.57</v>
      </c>
      <c r="D3401" s="39" t="s">
        <v>3354</v>
      </c>
      <c r="E3401" s="39" t="s">
        <v>77</v>
      </c>
    </row>
    <row r="3402" customFormat="false" ht="15" hidden="false" customHeight="false" outlineLevel="0" collapsed="false">
      <c r="A3402" s="38" t="str">
        <f aca="false">CONCATENATE(D3402,"-",E3402)</f>
        <v>OLIMPIA-SP</v>
      </c>
      <c r="B3402" s="39" t="n">
        <v>-20.73</v>
      </c>
      <c r="C3402" s="39" t="n">
        <v>-48.91</v>
      </c>
      <c r="D3402" s="39" t="s">
        <v>3355</v>
      </c>
      <c r="E3402" s="39" t="s">
        <v>118</v>
      </c>
    </row>
    <row r="3403" customFormat="false" ht="15" hidden="false" customHeight="false" outlineLevel="0" collapsed="false">
      <c r="A3403" s="38" t="str">
        <f aca="false">CONCATENATE(D3403,"-",E3403)</f>
        <v>OLIMPIO NORONHA-MG</v>
      </c>
      <c r="B3403" s="38" t="n">
        <v>-22.06</v>
      </c>
      <c r="C3403" s="38" t="n">
        <v>-45.26</v>
      </c>
      <c r="D3403" s="38" t="s">
        <v>3356</v>
      </c>
      <c r="E3403" s="38" t="s">
        <v>77</v>
      </c>
    </row>
    <row r="3404" customFormat="false" ht="15" hidden="false" customHeight="false" outlineLevel="0" collapsed="false">
      <c r="A3404" s="38" t="str">
        <f aca="false">CONCATENATE(D3404,"-",E3404)</f>
        <v>OLINDA NOVA DO MARANHAO-MA</v>
      </c>
      <c r="B3404" s="38" t="n">
        <v>-2.99</v>
      </c>
      <c r="C3404" s="38" t="n">
        <v>-44.99</v>
      </c>
      <c r="D3404" s="38" t="s">
        <v>3357</v>
      </c>
      <c r="E3404" s="38" t="s">
        <v>100</v>
      </c>
    </row>
    <row r="3405" customFormat="false" ht="15" hidden="false" customHeight="false" outlineLevel="0" collapsed="false">
      <c r="A3405" s="38" t="str">
        <f aca="false">CONCATENATE(D3405,"-",E3405)</f>
        <v>OLINDA-PE</v>
      </c>
      <c r="B3405" s="38" t="n">
        <v>-8</v>
      </c>
      <c r="C3405" s="38" t="n">
        <v>-34.85</v>
      </c>
      <c r="D3405" s="38" t="s">
        <v>3358</v>
      </c>
      <c r="E3405" s="38" t="s">
        <v>95</v>
      </c>
    </row>
    <row r="3406" customFormat="false" ht="15" hidden="false" customHeight="false" outlineLevel="0" collapsed="false">
      <c r="A3406" s="38" t="str">
        <f aca="false">CONCATENATE(D3406,"-",E3406)</f>
        <v>OLINDINA-BA</v>
      </c>
      <c r="B3406" s="38" t="n">
        <v>-11.36</v>
      </c>
      <c r="C3406" s="38" t="n">
        <v>-38.33</v>
      </c>
      <c r="D3406" s="38" t="s">
        <v>3359</v>
      </c>
      <c r="E3406" s="38" t="s">
        <v>85</v>
      </c>
    </row>
    <row r="3407" customFormat="false" ht="15" hidden="false" customHeight="false" outlineLevel="0" collapsed="false">
      <c r="A3407" s="38" t="str">
        <f aca="false">CONCATENATE(D3407,"-",E3407)</f>
        <v>OLIVEDOS-PB</v>
      </c>
      <c r="B3407" s="39" t="n">
        <v>-6.99</v>
      </c>
      <c r="C3407" s="39" t="n">
        <v>-36.24</v>
      </c>
      <c r="D3407" s="39" t="s">
        <v>3360</v>
      </c>
      <c r="E3407" s="39" t="s">
        <v>138</v>
      </c>
    </row>
    <row r="3408" customFormat="false" ht="15" hidden="false" customHeight="false" outlineLevel="0" collapsed="false">
      <c r="A3408" s="38" t="str">
        <f aca="false">CONCATENATE(D3408,"-",E3408)</f>
        <v>OLIVEIRA DE FATIMA-TO</v>
      </c>
      <c r="B3408" s="38" t="n">
        <v>-10.7</v>
      </c>
      <c r="C3408" s="38" t="n">
        <v>-48.9</v>
      </c>
      <c r="D3408" s="38" t="s">
        <v>3361</v>
      </c>
      <c r="E3408" s="38" t="s">
        <v>97</v>
      </c>
    </row>
    <row r="3409" customFormat="false" ht="15" hidden="false" customHeight="false" outlineLevel="0" collapsed="false">
      <c r="A3409" s="38" t="str">
        <f aca="false">CONCATENATE(D3409,"-",E3409)</f>
        <v>OLIVEIRA DOS BREJINHOS-BA</v>
      </c>
      <c r="B3409" s="39" t="n">
        <v>-12.31</v>
      </c>
      <c r="C3409" s="39" t="n">
        <v>-42.89</v>
      </c>
      <c r="D3409" s="39" t="s">
        <v>3362</v>
      </c>
      <c r="E3409" s="39" t="s">
        <v>85</v>
      </c>
    </row>
    <row r="3410" customFormat="false" ht="15" hidden="false" customHeight="false" outlineLevel="0" collapsed="false">
      <c r="A3410" s="38" t="str">
        <f aca="false">CONCATENATE(D3410,"-",E3410)</f>
        <v>OLIVEIRA FORTES-MG</v>
      </c>
      <c r="B3410" s="38" t="n">
        <v>-21.33</v>
      </c>
      <c r="C3410" s="38" t="n">
        <v>-43.45</v>
      </c>
      <c r="D3410" s="38" t="s">
        <v>3363</v>
      </c>
      <c r="E3410" s="38" t="s">
        <v>77</v>
      </c>
    </row>
    <row r="3411" customFormat="false" ht="15" hidden="false" customHeight="false" outlineLevel="0" collapsed="false">
      <c r="A3411" s="38" t="str">
        <f aca="false">CONCATENATE(D3411,"-",E3411)</f>
        <v>OLIVEIRA-MG</v>
      </c>
      <c r="B3411" s="39" t="n">
        <v>-20.69</v>
      </c>
      <c r="C3411" s="39" t="n">
        <v>-44.82</v>
      </c>
      <c r="D3411" s="39" t="s">
        <v>3364</v>
      </c>
      <c r="E3411" s="39" t="s">
        <v>77</v>
      </c>
    </row>
    <row r="3412" customFormat="false" ht="15" hidden="false" customHeight="false" outlineLevel="0" collapsed="false">
      <c r="A3412" s="38" t="str">
        <f aca="false">CONCATENATE(D3412,"-",E3412)</f>
        <v>OLIVENCA-AL</v>
      </c>
      <c r="B3412" s="38" t="n">
        <v>-9.51</v>
      </c>
      <c r="C3412" s="38" t="n">
        <v>-37.19</v>
      </c>
      <c r="D3412" s="38" t="s">
        <v>3365</v>
      </c>
      <c r="E3412" s="38" t="s">
        <v>137</v>
      </c>
    </row>
    <row r="3413" customFormat="false" ht="15" hidden="false" customHeight="false" outlineLevel="0" collapsed="false">
      <c r="A3413" s="38" t="str">
        <f aca="false">CONCATENATE(D3413,"-",E3413)</f>
        <v>ONCA DE PITANGUI-MG</v>
      </c>
      <c r="B3413" s="39" t="n">
        <v>-19.73</v>
      </c>
      <c r="C3413" s="39" t="n">
        <v>-44.8</v>
      </c>
      <c r="D3413" s="39" t="s">
        <v>3366</v>
      </c>
      <c r="E3413" s="39" t="s">
        <v>77</v>
      </c>
    </row>
    <row r="3414" customFormat="false" ht="15" hidden="false" customHeight="false" outlineLevel="0" collapsed="false">
      <c r="A3414" s="38" t="str">
        <f aca="false">CONCATENATE(D3414,"-",E3414)</f>
        <v>ONDA VERDE-SP</v>
      </c>
      <c r="B3414" s="38" t="n">
        <v>-20.6</v>
      </c>
      <c r="C3414" s="38" t="n">
        <v>-49.29</v>
      </c>
      <c r="D3414" s="38" t="s">
        <v>3367</v>
      </c>
      <c r="E3414" s="38" t="s">
        <v>118</v>
      </c>
    </row>
    <row r="3415" customFormat="false" ht="15" hidden="false" customHeight="false" outlineLevel="0" collapsed="false">
      <c r="A3415" s="38" t="str">
        <f aca="false">CONCATENATE(D3415,"-",E3415)</f>
        <v>ORATORIOS-MG</v>
      </c>
      <c r="B3415" s="38" t="n">
        <v>-20.43</v>
      </c>
      <c r="C3415" s="38" t="n">
        <v>-42.8</v>
      </c>
      <c r="D3415" s="38" t="s">
        <v>3368</v>
      </c>
      <c r="E3415" s="38" t="s">
        <v>77</v>
      </c>
    </row>
    <row r="3416" customFormat="false" ht="15" hidden="false" customHeight="false" outlineLevel="0" collapsed="false">
      <c r="A3416" s="38" t="str">
        <f aca="false">CONCATENATE(D3416,"-",E3416)</f>
        <v>ORIENTE-SP</v>
      </c>
      <c r="B3416" s="39" t="n">
        <v>-22.15</v>
      </c>
      <c r="C3416" s="39" t="n">
        <v>-50.09</v>
      </c>
      <c r="D3416" s="39" t="s">
        <v>3369</v>
      </c>
      <c r="E3416" s="39" t="s">
        <v>118</v>
      </c>
    </row>
    <row r="3417" customFormat="false" ht="15" hidden="false" customHeight="false" outlineLevel="0" collapsed="false">
      <c r="A3417" s="38" t="str">
        <f aca="false">CONCATENATE(D3417,"-",E3417)</f>
        <v>ORINDIUVA-SP</v>
      </c>
      <c r="B3417" s="38" t="n">
        <v>-20.18</v>
      </c>
      <c r="C3417" s="38" t="n">
        <v>-49.35</v>
      </c>
      <c r="D3417" s="38" t="s">
        <v>3370</v>
      </c>
      <c r="E3417" s="38" t="s">
        <v>118</v>
      </c>
    </row>
    <row r="3418" customFormat="false" ht="15" hidden="false" customHeight="false" outlineLevel="0" collapsed="false">
      <c r="A3418" s="38" t="str">
        <f aca="false">CONCATENATE(D3418,"-",E3418)</f>
        <v>ORIXIMINA-PA</v>
      </c>
      <c r="B3418" s="39" t="n">
        <v>-1.76</v>
      </c>
      <c r="C3418" s="39" t="n">
        <v>-55.86</v>
      </c>
      <c r="D3418" s="39" t="s">
        <v>3371</v>
      </c>
      <c r="E3418" s="39" t="s">
        <v>81</v>
      </c>
    </row>
    <row r="3419" customFormat="false" ht="15" hidden="false" customHeight="false" outlineLevel="0" collapsed="false">
      <c r="A3419" s="38" t="str">
        <f aca="false">CONCATENATE(D3419,"-",E3419)</f>
        <v>ORIZANIA-MG</v>
      </c>
      <c r="B3419" s="39" t="n">
        <v>-20.5</v>
      </c>
      <c r="C3419" s="39" t="n">
        <v>-42.21</v>
      </c>
      <c r="D3419" s="39" t="s">
        <v>3372</v>
      </c>
      <c r="E3419" s="39" t="s">
        <v>77</v>
      </c>
    </row>
    <row r="3420" customFormat="false" ht="15" hidden="false" customHeight="false" outlineLevel="0" collapsed="false">
      <c r="A3420" s="38" t="str">
        <f aca="false">CONCATENATE(D3420,"-",E3420)</f>
        <v>ORIZONA-GO</v>
      </c>
      <c r="B3420" s="38" t="n">
        <v>-17.03</v>
      </c>
      <c r="C3420" s="38" t="n">
        <v>-48.29</v>
      </c>
      <c r="D3420" s="38" t="s">
        <v>3373</v>
      </c>
      <c r="E3420" s="38" t="s">
        <v>75</v>
      </c>
    </row>
    <row r="3421" customFormat="false" ht="15" hidden="false" customHeight="false" outlineLevel="0" collapsed="false">
      <c r="A3421" s="38" t="str">
        <f aca="false">CONCATENATE(D3421,"-",E3421)</f>
        <v>ORLANDIA-SP</v>
      </c>
      <c r="B3421" s="39" t="n">
        <v>-20.72</v>
      </c>
      <c r="C3421" s="39" t="n">
        <v>-47.88</v>
      </c>
      <c r="D3421" s="39" t="s">
        <v>3374</v>
      </c>
      <c r="E3421" s="39" t="s">
        <v>118</v>
      </c>
    </row>
    <row r="3422" customFormat="false" ht="15" hidden="false" customHeight="false" outlineLevel="0" collapsed="false">
      <c r="A3422" s="38" t="str">
        <f aca="false">CONCATENATE(D3422,"-",E3422)</f>
        <v>ORLEANS-SC</v>
      </c>
      <c r="B3422" s="39" t="n">
        <v>-28.35</v>
      </c>
      <c r="C3422" s="39" t="n">
        <v>-49.29</v>
      </c>
      <c r="D3422" s="39" t="s">
        <v>3375</v>
      </c>
      <c r="E3422" s="39" t="s">
        <v>90</v>
      </c>
    </row>
    <row r="3423" customFormat="false" ht="15" hidden="false" customHeight="false" outlineLevel="0" collapsed="false">
      <c r="A3423" s="38" t="str">
        <f aca="false">CONCATENATE(D3423,"-",E3423)</f>
        <v>OROBO-PE</v>
      </c>
      <c r="B3423" s="39" t="n">
        <v>-7.74</v>
      </c>
      <c r="C3423" s="39" t="n">
        <v>-35.6</v>
      </c>
      <c r="D3423" s="39" t="s">
        <v>3376</v>
      </c>
      <c r="E3423" s="39" t="s">
        <v>95</v>
      </c>
    </row>
    <row r="3424" customFormat="false" ht="15" hidden="false" customHeight="false" outlineLevel="0" collapsed="false">
      <c r="A3424" s="38" t="str">
        <f aca="false">CONCATENATE(D3424,"-",E3424)</f>
        <v>OROCO-PE</v>
      </c>
      <c r="B3424" s="38" t="n">
        <v>-8.62</v>
      </c>
      <c r="C3424" s="38" t="n">
        <v>-39.6</v>
      </c>
      <c r="D3424" s="38" t="s">
        <v>3377</v>
      </c>
      <c r="E3424" s="38" t="s">
        <v>95</v>
      </c>
    </row>
    <row r="3425" customFormat="false" ht="15" hidden="false" customHeight="false" outlineLevel="0" collapsed="false">
      <c r="A3425" s="38" t="str">
        <f aca="false">CONCATENATE(D3425,"-",E3425)</f>
        <v>OROS-CE</v>
      </c>
      <c r="B3425" s="39" t="n">
        <v>-6.24</v>
      </c>
      <c r="C3425" s="39" t="n">
        <v>-38.91</v>
      </c>
      <c r="D3425" s="39" t="s">
        <v>3378</v>
      </c>
      <c r="E3425" s="39" t="s">
        <v>83</v>
      </c>
    </row>
    <row r="3426" customFormat="false" ht="15" hidden="false" customHeight="false" outlineLevel="0" collapsed="false">
      <c r="A3426" s="38" t="str">
        <f aca="false">CONCATENATE(D3426,"-",E3426)</f>
        <v>ORTIGUEIRA-PR</v>
      </c>
      <c r="B3426" s="38" t="n">
        <v>-24.2</v>
      </c>
      <c r="C3426" s="38" t="n">
        <v>-50.94</v>
      </c>
      <c r="D3426" s="38" t="s">
        <v>3379</v>
      </c>
      <c r="E3426" s="38" t="s">
        <v>88</v>
      </c>
    </row>
    <row r="3427" customFormat="false" ht="15" hidden="false" customHeight="false" outlineLevel="0" collapsed="false">
      <c r="A3427" s="38" t="str">
        <f aca="false">CONCATENATE(D3427,"-",E3427)</f>
        <v>OSASCO-SP</v>
      </c>
      <c r="B3427" s="38" t="n">
        <v>-23.53</v>
      </c>
      <c r="C3427" s="38" t="n">
        <v>-46.79</v>
      </c>
      <c r="D3427" s="38" t="s">
        <v>3380</v>
      </c>
      <c r="E3427" s="38" t="s">
        <v>118</v>
      </c>
    </row>
    <row r="3428" customFormat="false" ht="15" hidden="false" customHeight="false" outlineLevel="0" collapsed="false">
      <c r="A3428" s="38" t="str">
        <f aca="false">CONCATENATE(D3428,"-",E3428)</f>
        <v>OSCAR BRESSANE-SP</v>
      </c>
      <c r="B3428" s="39" t="n">
        <v>-22.31</v>
      </c>
      <c r="C3428" s="39" t="n">
        <v>-50.28</v>
      </c>
      <c r="D3428" s="39" t="s">
        <v>3381</v>
      </c>
      <c r="E3428" s="39" t="s">
        <v>118</v>
      </c>
    </row>
    <row r="3429" customFormat="false" ht="15" hidden="false" customHeight="false" outlineLevel="0" collapsed="false">
      <c r="A3429" s="38" t="str">
        <f aca="false">CONCATENATE(D3429,"-",E3429)</f>
        <v>OSORIO-RS</v>
      </c>
      <c r="B3429" s="39" t="n">
        <v>-29.88</v>
      </c>
      <c r="C3429" s="39" t="n">
        <v>-50.27</v>
      </c>
      <c r="D3429" s="39" t="s">
        <v>3382</v>
      </c>
      <c r="E3429" s="39" t="s">
        <v>151</v>
      </c>
    </row>
    <row r="3430" customFormat="false" ht="15" hidden="false" customHeight="false" outlineLevel="0" collapsed="false">
      <c r="A3430" s="38" t="str">
        <f aca="false">CONCATENATE(D3430,"-",E3430)</f>
        <v>OSVALDO CRUZ-SP</v>
      </c>
      <c r="B3430" s="38" t="n">
        <v>-21.79</v>
      </c>
      <c r="C3430" s="38" t="n">
        <v>-50.87</v>
      </c>
      <c r="D3430" s="38" t="s">
        <v>3383</v>
      </c>
      <c r="E3430" s="38" t="s">
        <v>118</v>
      </c>
    </row>
    <row r="3431" customFormat="false" ht="15" hidden="false" customHeight="false" outlineLevel="0" collapsed="false">
      <c r="A3431" s="38" t="str">
        <f aca="false">CONCATENATE(D3431,"-",E3431)</f>
        <v>OTACILIO COSTA-SC</v>
      </c>
      <c r="B3431" s="38" t="n">
        <v>-27.48</v>
      </c>
      <c r="C3431" s="38" t="n">
        <v>-50.12</v>
      </c>
      <c r="D3431" s="38" t="s">
        <v>3384</v>
      </c>
      <c r="E3431" s="38" t="s">
        <v>90</v>
      </c>
    </row>
    <row r="3432" customFormat="false" ht="15" hidden="false" customHeight="false" outlineLevel="0" collapsed="false">
      <c r="A3432" s="38" t="str">
        <f aca="false">CONCATENATE(D3432,"-",E3432)</f>
        <v>OUREM-PA</v>
      </c>
      <c r="B3432" s="38" t="n">
        <v>-1.54</v>
      </c>
      <c r="C3432" s="38" t="n">
        <v>-47.11</v>
      </c>
      <c r="D3432" s="38" t="s">
        <v>3385</v>
      </c>
      <c r="E3432" s="38" t="s">
        <v>81</v>
      </c>
    </row>
    <row r="3433" customFormat="false" ht="15" hidden="false" customHeight="false" outlineLevel="0" collapsed="false">
      <c r="A3433" s="38" t="str">
        <f aca="false">CONCATENATE(D3433,"-",E3433)</f>
        <v>OURICANGAS-BA</v>
      </c>
      <c r="B3433" s="38" t="n">
        <v>-12.01</v>
      </c>
      <c r="C3433" s="38" t="n">
        <v>-38.61</v>
      </c>
      <c r="D3433" s="38" t="s">
        <v>3386</v>
      </c>
      <c r="E3433" s="38" t="s">
        <v>85</v>
      </c>
    </row>
    <row r="3434" customFormat="false" ht="15" hidden="false" customHeight="false" outlineLevel="0" collapsed="false">
      <c r="A3434" s="38" t="str">
        <f aca="false">CONCATENATE(D3434,"-",E3434)</f>
        <v>OURICURI-PE</v>
      </c>
      <c r="B3434" s="39" t="n">
        <v>-7.88</v>
      </c>
      <c r="C3434" s="39" t="n">
        <v>-40.08</v>
      </c>
      <c r="D3434" s="39" t="s">
        <v>3387</v>
      </c>
      <c r="E3434" s="39" t="s">
        <v>95</v>
      </c>
    </row>
    <row r="3435" customFormat="false" ht="15" hidden="false" customHeight="false" outlineLevel="0" collapsed="false">
      <c r="A3435" s="38" t="str">
        <f aca="false">CONCATENATE(D3435,"-",E3435)</f>
        <v>OURILANDIA DO NORTE-PA</v>
      </c>
      <c r="B3435" s="39" t="n">
        <v>-6.75</v>
      </c>
      <c r="C3435" s="39" t="n">
        <v>-51.08</v>
      </c>
      <c r="D3435" s="39" t="s">
        <v>3388</v>
      </c>
      <c r="E3435" s="39" t="s">
        <v>81</v>
      </c>
    </row>
    <row r="3436" customFormat="false" ht="15" hidden="false" customHeight="false" outlineLevel="0" collapsed="false">
      <c r="A3436" s="38" t="str">
        <f aca="false">CONCATENATE(D3436,"-",E3436)</f>
        <v>OURINHOS-SP</v>
      </c>
      <c r="B3436" s="39" t="n">
        <v>-22.97</v>
      </c>
      <c r="C3436" s="39" t="n">
        <v>-49.87</v>
      </c>
      <c r="D3436" s="39" t="s">
        <v>3389</v>
      </c>
      <c r="E3436" s="39" t="s">
        <v>118</v>
      </c>
    </row>
    <row r="3437" customFormat="false" ht="15" hidden="false" customHeight="false" outlineLevel="0" collapsed="false">
      <c r="A3437" s="38" t="str">
        <f aca="false">CONCATENATE(D3437,"-",E3437)</f>
        <v>OURIZONA-PR</v>
      </c>
      <c r="B3437" s="39" t="n">
        <v>-23.4</v>
      </c>
      <c r="C3437" s="39" t="n">
        <v>-52.19</v>
      </c>
      <c r="D3437" s="39" t="s">
        <v>3390</v>
      </c>
      <c r="E3437" s="39" t="s">
        <v>88</v>
      </c>
    </row>
    <row r="3438" customFormat="false" ht="15" hidden="false" customHeight="false" outlineLevel="0" collapsed="false">
      <c r="A3438" s="38" t="str">
        <f aca="false">CONCATENATE(D3438,"-",E3438)</f>
        <v>OURO BRANCO-AL</v>
      </c>
      <c r="B3438" s="39" t="n">
        <v>-9.16</v>
      </c>
      <c r="C3438" s="39" t="n">
        <v>-37.35</v>
      </c>
      <c r="D3438" s="39" t="s">
        <v>3391</v>
      </c>
      <c r="E3438" s="39" t="s">
        <v>137</v>
      </c>
    </row>
    <row r="3439" customFormat="false" ht="15" hidden="false" customHeight="false" outlineLevel="0" collapsed="false">
      <c r="A3439" s="38" t="str">
        <f aca="false">CONCATENATE(D3439,"-",E3439)</f>
        <v>OURO BRANCO-MG</v>
      </c>
      <c r="B3439" s="38" t="n">
        <v>-20.52</v>
      </c>
      <c r="C3439" s="38" t="n">
        <v>-43.69</v>
      </c>
      <c r="D3439" s="38" t="s">
        <v>3391</v>
      </c>
      <c r="E3439" s="38" t="s">
        <v>77</v>
      </c>
    </row>
    <row r="3440" customFormat="false" ht="15" hidden="false" customHeight="false" outlineLevel="0" collapsed="false">
      <c r="A3440" s="38" t="str">
        <f aca="false">CONCATENATE(D3440,"-",E3440)</f>
        <v>OURO BRANCO-RN</v>
      </c>
      <c r="B3440" s="39" t="n">
        <v>-6.7</v>
      </c>
      <c r="C3440" s="39" t="n">
        <v>-36.94</v>
      </c>
      <c r="D3440" s="39" t="s">
        <v>3391</v>
      </c>
      <c r="E3440" s="39" t="s">
        <v>106</v>
      </c>
    </row>
    <row r="3441" customFormat="false" ht="15" hidden="false" customHeight="false" outlineLevel="0" collapsed="false">
      <c r="A3441" s="38" t="str">
        <f aca="false">CONCATENATE(D3441,"-",E3441)</f>
        <v>OURO FINO-MG</v>
      </c>
      <c r="B3441" s="39" t="n">
        <v>-22.28</v>
      </c>
      <c r="C3441" s="39" t="n">
        <v>-46.36</v>
      </c>
      <c r="D3441" s="39" t="s">
        <v>3392</v>
      </c>
      <c r="E3441" s="39" t="s">
        <v>77</v>
      </c>
    </row>
    <row r="3442" customFormat="false" ht="15" hidden="false" customHeight="false" outlineLevel="0" collapsed="false">
      <c r="A3442" s="38" t="str">
        <f aca="false">CONCATENATE(D3442,"-",E3442)</f>
        <v>OURO PRETO DO OESTE-RO</v>
      </c>
      <c r="B3442" s="39" t="n">
        <v>-10.71</v>
      </c>
      <c r="C3442" s="39" t="n">
        <v>-62.24</v>
      </c>
      <c r="D3442" s="39" t="s">
        <v>3393</v>
      </c>
      <c r="E3442" s="39" t="s">
        <v>219</v>
      </c>
    </row>
    <row r="3443" customFormat="false" ht="15" hidden="false" customHeight="false" outlineLevel="0" collapsed="false">
      <c r="A3443" s="38" t="str">
        <f aca="false">CONCATENATE(D3443,"-",E3443)</f>
        <v>OURO PRETO-MG</v>
      </c>
      <c r="B3443" s="38" t="n">
        <v>-20.28</v>
      </c>
      <c r="C3443" s="38" t="n">
        <v>-43.5</v>
      </c>
      <c r="D3443" s="38" t="s">
        <v>3394</v>
      </c>
      <c r="E3443" s="38" t="s">
        <v>77</v>
      </c>
    </row>
    <row r="3444" customFormat="false" ht="15" hidden="false" customHeight="false" outlineLevel="0" collapsed="false">
      <c r="A3444" s="38" t="str">
        <f aca="false">CONCATENATE(D3444,"-",E3444)</f>
        <v>OURO VELHO-PB</v>
      </c>
      <c r="B3444" s="38" t="n">
        <v>-7.62</v>
      </c>
      <c r="C3444" s="38" t="n">
        <v>-37.15</v>
      </c>
      <c r="D3444" s="38" t="s">
        <v>3395</v>
      </c>
      <c r="E3444" s="38" t="s">
        <v>138</v>
      </c>
    </row>
    <row r="3445" customFormat="false" ht="15" hidden="false" customHeight="false" outlineLevel="0" collapsed="false">
      <c r="A3445" s="38" t="str">
        <f aca="false">CONCATENATE(D3445,"-",E3445)</f>
        <v>OURO VERDE DE GOIAS-GO</v>
      </c>
      <c r="B3445" s="39" t="n">
        <v>-16.22</v>
      </c>
      <c r="C3445" s="39" t="n">
        <v>-49.19</v>
      </c>
      <c r="D3445" s="39" t="s">
        <v>3396</v>
      </c>
      <c r="E3445" s="39" t="s">
        <v>75</v>
      </c>
    </row>
    <row r="3446" customFormat="false" ht="15" hidden="false" customHeight="false" outlineLevel="0" collapsed="false">
      <c r="A3446" s="38" t="str">
        <f aca="false">CONCATENATE(D3446,"-",E3446)</f>
        <v>OURO VERDE DE MINAS-MG</v>
      </c>
      <c r="B3446" s="39" t="n">
        <v>-18.07</v>
      </c>
      <c r="C3446" s="39" t="n">
        <v>-41.27</v>
      </c>
      <c r="D3446" s="39" t="s">
        <v>3397</v>
      </c>
      <c r="E3446" s="39" t="s">
        <v>77</v>
      </c>
    </row>
    <row r="3447" customFormat="false" ht="15" hidden="false" customHeight="false" outlineLevel="0" collapsed="false">
      <c r="A3447" s="38" t="str">
        <f aca="false">CONCATENATE(D3447,"-",E3447)</f>
        <v>OURO VERDE DO OESTE-PR</v>
      </c>
      <c r="B3447" s="38" t="n">
        <v>-24.8</v>
      </c>
      <c r="C3447" s="38" t="n">
        <v>-53.9</v>
      </c>
      <c r="D3447" s="38" t="s">
        <v>3398</v>
      </c>
      <c r="E3447" s="38" t="s">
        <v>88</v>
      </c>
    </row>
    <row r="3448" customFormat="false" ht="15" hidden="false" customHeight="false" outlineLevel="0" collapsed="false">
      <c r="A3448" s="38" t="str">
        <f aca="false">CONCATENATE(D3448,"-",E3448)</f>
        <v>OURO VERDE-SC</v>
      </c>
      <c r="B3448" s="38" t="n">
        <v>-26.69</v>
      </c>
      <c r="C3448" s="38" t="n">
        <v>-52.31</v>
      </c>
      <c r="D3448" s="38" t="s">
        <v>3399</v>
      </c>
      <c r="E3448" s="38" t="s">
        <v>90</v>
      </c>
    </row>
    <row r="3449" customFormat="false" ht="15" hidden="false" customHeight="false" outlineLevel="0" collapsed="false">
      <c r="A3449" s="38" t="str">
        <f aca="false">CONCATENATE(D3449,"-",E3449)</f>
        <v>OURO VERDE-SP</v>
      </c>
      <c r="B3449" s="38" t="n">
        <v>-21.48</v>
      </c>
      <c r="C3449" s="38" t="n">
        <v>-51.7</v>
      </c>
      <c r="D3449" s="38" t="s">
        <v>3399</v>
      </c>
      <c r="E3449" s="38" t="s">
        <v>118</v>
      </c>
    </row>
    <row r="3450" customFormat="false" ht="15" hidden="false" customHeight="false" outlineLevel="0" collapsed="false">
      <c r="A3450" s="38" t="str">
        <f aca="false">CONCATENATE(D3450,"-",E3450)</f>
        <v>OUROESTE-SP</v>
      </c>
      <c r="B3450" s="39" t="n">
        <v>-20</v>
      </c>
      <c r="C3450" s="39" t="n">
        <v>-50.37</v>
      </c>
      <c r="D3450" s="39" t="s">
        <v>3400</v>
      </c>
      <c r="E3450" s="39" t="s">
        <v>118</v>
      </c>
    </row>
    <row r="3451" customFormat="false" ht="15" hidden="false" customHeight="false" outlineLevel="0" collapsed="false">
      <c r="A3451" s="38" t="str">
        <f aca="false">CONCATENATE(D3451,"-",E3451)</f>
        <v>OUROLANDIA-BA</v>
      </c>
      <c r="B3451" s="39" t="n">
        <v>-10.97</v>
      </c>
      <c r="C3451" s="39" t="n">
        <v>-41.08</v>
      </c>
      <c r="D3451" s="39" t="s">
        <v>3401</v>
      </c>
      <c r="E3451" s="39" t="s">
        <v>85</v>
      </c>
    </row>
    <row r="3452" customFormat="false" ht="15" hidden="false" customHeight="false" outlineLevel="0" collapsed="false">
      <c r="A3452" s="38" t="str">
        <f aca="false">CONCATENATE(D3452,"-",E3452)</f>
        <v>OURO-SC</v>
      </c>
      <c r="B3452" s="39" t="n">
        <v>-27.34</v>
      </c>
      <c r="C3452" s="39" t="n">
        <v>-51.61</v>
      </c>
      <c r="D3452" s="39" t="s">
        <v>3402</v>
      </c>
      <c r="E3452" s="39" t="s">
        <v>90</v>
      </c>
    </row>
    <row r="3453" customFormat="false" ht="15" hidden="false" customHeight="false" outlineLevel="0" collapsed="false">
      <c r="A3453" s="38" t="str">
        <f aca="false">CONCATENATE(D3453,"-",E3453)</f>
        <v>OUVIDOR-GO</v>
      </c>
      <c r="B3453" s="38" t="n">
        <v>-18.23</v>
      </c>
      <c r="C3453" s="38" t="n">
        <v>-47.83</v>
      </c>
      <c r="D3453" s="38" t="s">
        <v>3403</v>
      </c>
      <c r="E3453" s="38" t="s">
        <v>75</v>
      </c>
    </row>
    <row r="3454" customFormat="false" ht="15" hidden="false" customHeight="false" outlineLevel="0" collapsed="false">
      <c r="A3454" s="38" t="str">
        <f aca="false">CONCATENATE(D3454,"-",E3454)</f>
        <v>PACAEMBU-SP</v>
      </c>
      <c r="B3454" s="38" t="n">
        <v>-21.56</v>
      </c>
      <c r="C3454" s="38" t="n">
        <v>-51.26</v>
      </c>
      <c r="D3454" s="38" t="s">
        <v>3404</v>
      </c>
      <c r="E3454" s="38" t="s">
        <v>118</v>
      </c>
    </row>
    <row r="3455" customFormat="false" ht="15" hidden="false" customHeight="false" outlineLevel="0" collapsed="false">
      <c r="A3455" s="38" t="str">
        <f aca="false">CONCATENATE(D3455,"-",E3455)</f>
        <v>PACAJA-PA</v>
      </c>
      <c r="B3455" s="38" t="n">
        <v>-3.83</v>
      </c>
      <c r="C3455" s="38" t="n">
        <v>-50.63</v>
      </c>
      <c r="D3455" s="38" t="s">
        <v>3405</v>
      </c>
      <c r="E3455" s="38" t="s">
        <v>81</v>
      </c>
    </row>
    <row r="3456" customFormat="false" ht="15" hidden="false" customHeight="false" outlineLevel="0" collapsed="false">
      <c r="A3456" s="38" t="str">
        <f aca="false">CONCATENATE(D3456,"-",E3456)</f>
        <v>PACAJUS-CE</v>
      </c>
      <c r="B3456" s="38" t="n">
        <v>-4.17</v>
      </c>
      <c r="C3456" s="38" t="n">
        <v>-38.46</v>
      </c>
      <c r="D3456" s="38" t="s">
        <v>3406</v>
      </c>
      <c r="E3456" s="38" t="s">
        <v>83</v>
      </c>
    </row>
    <row r="3457" customFormat="false" ht="15" hidden="false" customHeight="false" outlineLevel="0" collapsed="false">
      <c r="A3457" s="38" t="str">
        <f aca="false">CONCATENATE(D3457,"-",E3457)</f>
        <v>PACARAIMA-RR</v>
      </c>
      <c r="B3457" s="39" t="n">
        <v>4.43</v>
      </c>
      <c r="C3457" s="39" t="n">
        <v>-61.14</v>
      </c>
      <c r="D3457" s="39" t="s">
        <v>3407</v>
      </c>
      <c r="E3457" s="39" t="s">
        <v>233</v>
      </c>
    </row>
    <row r="3458" customFormat="false" ht="15" hidden="false" customHeight="false" outlineLevel="0" collapsed="false">
      <c r="A3458" s="38" t="str">
        <f aca="false">CONCATENATE(D3458,"-",E3458)</f>
        <v>PACATUBA-CE</v>
      </c>
      <c r="B3458" s="39" t="n">
        <v>-3.98</v>
      </c>
      <c r="C3458" s="39" t="n">
        <v>-38.62</v>
      </c>
      <c r="D3458" s="39" t="s">
        <v>3408</v>
      </c>
      <c r="E3458" s="39" t="s">
        <v>83</v>
      </c>
    </row>
    <row r="3459" customFormat="false" ht="15" hidden="false" customHeight="false" outlineLevel="0" collapsed="false">
      <c r="A3459" s="38" t="str">
        <f aca="false">CONCATENATE(D3459,"-",E3459)</f>
        <v>PACATUBA-SE</v>
      </c>
      <c r="B3459" s="39" t="n">
        <v>-10.45</v>
      </c>
      <c r="C3459" s="39" t="n">
        <v>-36.65</v>
      </c>
      <c r="D3459" s="39" t="s">
        <v>3408</v>
      </c>
      <c r="E3459" s="39" t="s">
        <v>294</v>
      </c>
    </row>
    <row r="3460" customFormat="false" ht="15" hidden="false" customHeight="false" outlineLevel="0" collapsed="false">
      <c r="A3460" s="38" t="str">
        <f aca="false">CONCATENATE(D3460,"-",E3460)</f>
        <v>PACO DO LUMIAR-MA</v>
      </c>
      <c r="B3460" s="39" t="n">
        <v>-2.53</v>
      </c>
      <c r="C3460" s="39" t="n">
        <v>-44.1</v>
      </c>
      <c r="D3460" s="39" t="s">
        <v>3409</v>
      </c>
      <c r="E3460" s="39" t="s">
        <v>100</v>
      </c>
    </row>
    <row r="3461" customFormat="false" ht="15" hidden="false" customHeight="false" outlineLevel="0" collapsed="false">
      <c r="A3461" s="38" t="str">
        <f aca="false">CONCATENATE(D3461,"-",E3461)</f>
        <v>PACOTI-CE</v>
      </c>
      <c r="B3461" s="38" t="n">
        <v>-4.22</v>
      </c>
      <c r="C3461" s="38" t="n">
        <v>-38.92</v>
      </c>
      <c r="D3461" s="38" t="s">
        <v>3410</v>
      </c>
      <c r="E3461" s="38" t="s">
        <v>83</v>
      </c>
    </row>
    <row r="3462" customFormat="false" ht="15" hidden="false" customHeight="false" outlineLevel="0" collapsed="false">
      <c r="A3462" s="38" t="str">
        <f aca="false">CONCATENATE(D3462,"-",E3462)</f>
        <v>PACUJA-CE</v>
      </c>
      <c r="B3462" s="39" t="n">
        <v>-3.98</v>
      </c>
      <c r="C3462" s="39" t="n">
        <v>-40.69</v>
      </c>
      <c r="D3462" s="39" t="s">
        <v>3411</v>
      </c>
      <c r="E3462" s="39" t="s">
        <v>83</v>
      </c>
    </row>
    <row r="3463" customFormat="false" ht="15" hidden="false" customHeight="false" outlineLevel="0" collapsed="false">
      <c r="A3463" s="38" t="str">
        <f aca="false">CONCATENATE(D3463,"-",E3463)</f>
        <v>PADRE BERNARDO-GO</v>
      </c>
      <c r="B3463" s="39" t="n">
        <v>-15.16</v>
      </c>
      <c r="C3463" s="39" t="n">
        <v>-48.28</v>
      </c>
      <c r="D3463" s="39" t="s">
        <v>3412</v>
      </c>
      <c r="E3463" s="39" t="s">
        <v>75</v>
      </c>
    </row>
    <row r="3464" customFormat="false" ht="15" hidden="false" customHeight="false" outlineLevel="0" collapsed="false">
      <c r="A3464" s="38" t="str">
        <f aca="false">CONCATENATE(D3464,"-",E3464)</f>
        <v>PADRE CARVALHO-MG</v>
      </c>
      <c r="B3464" s="38" t="n">
        <v>-16.36</v>
      </c>
      <c r="C3464" s="38" t="n">
        <v>-42.51</v>
      </c>
      <c r="D3464" s="38" t="s">
        <v>3413</v>
      </c>
      <c r="E3464" s="38" t="s">
        <v>77</v>
      </c>
    </row>
    <row r="3465" customFormat="false" ht="15" hidden="false" customHeight="false" outlineLevel="0" collapsed="false">
      <c r="A3465" s="38" t="str">
        <f aca="false">CONCATENATE(D3465,"-",E3465)</f>
        <v>PADRE MARCOS-PI</v>
      </c>
      <c r="B3465" s="39" t="n">
        <v>-7.35</v>
      </c>
      <c r="C3465" s="39" t="n">
        <v>-40.9</v>
      </c>
      <c r="D3465" s="39" t="s">
        <v>3414</v>
      </c>
      <c r="E3465" s="39" t="s">
        <v>108</v>
      </c>
    </row>
    <row r="3466" customFormat="false" ht="15" hidden="false" customHeight="false" outlineLevel="0" collapsed="false">
      <c r="A3466" s="38" t="str">
        <f aca="false">CONCATENATE(D3466,"-",E3466)</f>
        <v>PADRE PARAISO-MG</v>
      </c>
      <c r="B3466" s="39" t="n">
        <v>-17.07</v>
      </c>
      <c r="C3466" s="39" t="n">
        <v>-41.52</v>
      </c>
      <c r="D3466" s="39" t="s">
        <v>3415</v>
      </c>
      <c r="E3466" s="39" t="s">
        <v>77</v>
      </c>
    </row>
    <row r="3467" customFormat="false" ht="15" hidden="false" customHeight="false" outlineLevel="0" collapsed="false">
      <c r="A3467" s="38" t="str">
        <f aca="false">CONCATENATE(D3467,"-",E3467)</f>
        <v>PAES LANDIM-PI</v>
      </c>
      <c r="B3467" s="38" t="n">
        <v>-7.77</v>
      </c>
      <c r="C3467" s="38" t="n">
        <v>-42.25</v>
      </c>
      <c r="D3467" s="38" t="s">
        <v>3416</v>
      </c>
      <c r="E3467" s="38" t="s">
        <v>108</v>
      </c>
    </row>
    <row r="3468" customFormat="false" ht="15" hidden="false" customHeight="false" outlineLevel="0" collapsed="false">
      <c r="A3468" s="38" t="str">
        <f aca="false">CONCATENATE(D3468,"-",E3468)</f>
        <v>PAI PEDRO-MG</v>
      </c>
      <c r="B3468" s="38" t="n">
        <v>-15.51</v>
      </c>
      <c r="C3468" s="38" t="n">
        <v>-43.06</v>
      </c>
      <c r="D3468" s="38" t="s">
        <v>3417</v>
      </c>
      <c r="E3468" s="38" t="s">
        <v>77</v>
      </c>
    </row>
    <row r="3469" customFormat="false" ht="15" hidden="false" customHeight="false" outlineLevel="0" collapsed="false">
      <c r="A3469" s="38" t="str">
        <f aca="false">CONCATENATE(D3469,"-",E3469)</f>
        <v>PAIAL-SC</v>
      </c>
      <c r="B3469" s="39" t="n">
        <v>-27.25</v>
      </c>
      <c r="C3469" s="39" t="n">
        <v>-52.49</v>
      </c>
      <c r="D3469" s="39" t="s">
        <v>3418</v>
      </c>
      <c r="E3469" s="39" t="s">
        <v>90</v>
      </c>
    </row>
    <row r="3470" customFormat="false" ht="15" hidden="false" customHeight="false" outlineLevel="0" collapsed="false">
      <c r="A3470" s="38" t="str">
        <f aca="false">CONCATENATE(D3470,"-",E3470)</f>
        <v>PAICANDU-PR</v>
      </c>
      <c r="B3470" s="39" t="n">
        <v>-23.45</v>
      </c>
      <c r="C3470" s="39" t="n">
        <v>-52.04</v>
      </c>
      <c r="D3470" s="39" t="s">
        <v>3419</v>
      </c>
      <c r="E3470" s="39" t="s">
        <v>88</v>
      </c>
    </row>
    <row r="3471" customFormat="false" ht="15" hidden="false" customHeight="false" outlineLevel="0" collapsed="false">
      <c r="A3471" s="38" t="str">
        <f aca="false">CONCATENATE(D3471,"-",E3471)</f>
        <v>PAIM FILHO-RS</v>
      </c>
      <c r="B3471" s="38" t="n">
        <v>-27.71</v>
      </c>
      <c r="C3471" s="38" t="n">
        <v>-51.76</v>
      </c>
      <c r="D3471" s="38" t="s">
        <v>3420</v>
      </c>
      <c r="E3471" s="38" t="s">
        <v>151</v>
      </c>
    </row>
    <row r="3472" customFormat="false" ht="15" hidden="false" customHeight="false" outlineLevel="0" collapsed="false">
      <c r="A3472" s="38" t="str">
        <f aca="false">CONCATENATE(D3472,"-",E3472)</f>
        <v>PAINEIRAS-MG</v>
      </c>
      <c r="B3472" s="39" t="n">
        <v>-18.9</v>
      </c>
      <c r="C3472" s="39" t="n">
        <v>-45.53</v>
      </c>
      <c r="D3472" s="39" t="s">
        <v>3421</v>
      </c>
      <c r="E3472" s="39" t="s">
        <v>77</v>
      </c>
    </row>
    <row r="3473" customFormat="false" ht="15" hidden="false" customHeight="false" outlineLevel="0" collapsed="false">
      <c r="A3473" s="38" t="str">
        <f aca="false">CONCATENATE(D3473,"-",E3473)</f>
        <v>PAINEL-SC</v>
      </c>
      <c r="B3473" s="38" t="n">
        <v>-27.92</v>
      </c>
      <c r="C3473" s="38" t="n">
        <v>-50.1</v>
      </c>
      <c r="D3473" s="38" t="s">
        <v>3422</v>
      </c>
      <c r="E3473" s="38" t="s">
        <v>90</v>
      </c>
    </row>
    <row r="3474" customFormat="false" ht="15" hidden="false" customHeight="false" outlineLevel="0" collapsed="false">
      <c r="A3474" s="38" t="str">
        <f aca="false">CONCATENATE(D3474,"-",E3474)</f>
        <v>PAINS-MG</v>
      </c>
      <c r="B3474" s="38" t="n">
        <v>-20.37</v>
      </c>
      <c r="C3474" s="38" t="n">
        <v>-45.66</v>
      </c>
      <c r="D3474" s="38" t="s">
        <v>3423</v>
      </c>
      <c r="E3474" s="38" t="s">
        <v>77</v>
      </c>
    </row>
    <row r="3475" customFormat="false" ht="15" hidden="false" customHeight="false" outlineLevel="0" collapsed="false">
      <c r="A3475" s="38" t="str">
        <f aca="false">CONCATENATE(D3475,"-",E3475)</f>
        <v>PAIVA-MG</v>
      </c>
      <c r="B3475" s="39" t="n">
        <v>-21.28</v>
      </c>
      <c r="C3475" s="39" t="n">
        <v>-43.41</v>
      </c>
      <c r="D3475" s="39" t="s">
        <v>3424</v>
      </c>
      <c r="E3475" s="39" t="s">
        <v>77</v>
      </c>
    </row>
    <row r="3476" customFormat="false" ht="15" hidden="false" customHeight="false" outlineLevel="0" collapsed="false">
      <c r="A3476" s="38" t="str">
        <f aca="false">CONCATENATE(D3476,"-",E3476)</f>
        <v>PAJEU DO PIAUI-PI</v>
      </c>
      <c r="B3476" s="39" t="n">
        <v>-7.85</v>
      </c>
      <c r="C3476" s="39" t="n">
        <v>-42.82</v>
      </c>
      <c r="D3476" s="39" t="s">
        <v>3425</v>
      </c>
      <c r="E3476" s="39" t="s">
        <v>108</v>
      </c>
    </row>
    <row r="3477" customFormat="false" ht="15" hidden="false" customHeight="false" outlineLevel="0" collapsed="false">
      <c r="A3477" s="38" t="str">
        <f aca="false">CONCATENATE(D3477,"-",E3477)</f>
        <v>PALESTINA DE GOIAS-GO</v>
      </c>
      <c r="B3477" s="38" t="n">
        <v>-16.73</v>
      </c>
      <c r="C3477" s="38" t="n">
        <v>-51.53</v>
      </c>
      <c r="D3477" s="38" t="s">
        <v>3426</v>
      </c>
      <c r="E3477" s="38" t="s">
        <v>75</v>
      </c>
    </row>
    <row r="3478" customFormat="false" ht="15" hidden="false" customHeight="false" outlineLevel="0" collapsed="false">
      <c r="A3478" s="38" t="str">
        <f aca="false">CONCATENATE(D3478,"-",E3478)</f>
        <v>PALESTINA DO PARA-PA</v>
      </c>
      <c r="B3478" s="39" t="n">
        <v>-5.74</v>
      </c>
      <c r="C3478" s="39" t="n">
        <v>-48.31</v>
      </c>
      <c r="D3478" s="39" t="s">
        <v>3427</v>
      </c>
      <c r="E3478" s="39" t="s">
        <v>81</v>
      </c>
    </row>
    <row r="3479" customFormat="false" ht="15" hidden="false" customHeight="false" outlineLevel="0" collapsed="false">
      <c r="A3479" s="38" t="str">
        <f aca="false">CONCATENATE(D3479,"-",E3479)</f>
        <v>PALESTINA-AL</v>
      </c>
      <c r="B3479" s="38" t="n">
        <v>-9.67</v>
      </c>
      <c r="C3479" s="38" t="n">
        <v>-37.32</v>
      </c>
      <c r="D3479" s="38" t="s">
        <v>3428</v>
      </c>
      <c r="E3479" s="38" t="s">
        <v>137</v>
      </c>
    </row>
    <row r="3480" customFormat="false" ht="15" hidden="false" customHeight="false" outlineLevel="0" collapsed="false">
      <c r="A3480" s="38" t="str">
        <f aca="false">CONCATENATE(D3480,"-",E3480)</f>
        <v>PALESTINA-SP</v>
      </c>
      <c r="B3480" s="39" t="n">
        <v>-20.39</v>
      </c>
      <c r="C3480" s="39" t="n">
        <v>-49.43</v>
      </c>
      <c r="D3480" s="39" t="s">
        <v>3428</v>
      </c>
      <c r="E3480" s="39" t="s">
        <v>118</v>
      </c>
    </row>
    <row r="3481" customFormat="false" ht="15" hidden="false" customHeight="false" outlineLevel="0" collapsed="false">
      <c r="A3481" s="38" t="str">
        <f aca="false">CONCATENATE(D3481,"-",E3481)</f>
        <v>PALHANO-CE</v>
      </c>
      <c r="B3481" s="38" t="n">
        <v>-4.74</v>
      </c>
      <c r="C3481" s="38" t="n">
        <v>-37.95</v>
      </c>
      <c r="D3481" s="38" t="s">
        <v>3429</v>
      </c>
      <c r="E3481" s="38" t="s">
        <v>83</v>
      </c>
    </row>
    <row r="3482" customFormat="false" ht="15" hidden="false" customHeight="false" outlineLevel="0" collapsed="false">
      <c r="A3482" s="38" t="str">
        <f aca="false">CONCATENATE(D3482,"-",E3482)</f>
        <v>PALHOCA-SC</v>
      </c>
      <c r="B3482" s="39" t="n">
        <v>-27.64</v>
      </c>
      <c r="C3482" s="39" t="n">
        <v>-48.66</v>
      </c>
      <c r="D3482" s="39" t="s">
        <v>3430</v>
      </c>
      <c r="E3482" s="39" t="s">
        <v>90</v>
      </c>
    </row>
    <row r="3483" customFormat="false" ht="15" hidden="false" customHeight="false" outlineLevel="0" collapsed="false">
      <c r="A3483" s="38" t="str">
        <f aca="false">CONCATENATE(D3483,"-",E3483)</f>
        <v>PALMA SOLA-SC</v>
      </c>
      <c r="B3483" s="38" t="n">
        <v>-26.34</v>
      </c>
      <c r="C3483" s="38" t="n">
        <v>-53.27</v>
      </c>
      <c r="D3483" s="38" t="s">
        <v>3431</v>
      </c>
      <c r="E3483" s="38" t="s">
        <v>90</v>
      </c>
    </row>
    <row r="3484" customFormat="false" ht="15" hidden="false" customHeight="false" outlineLevel="0" collapsed="false">
      <c r="A3484" s="38" t="str">
        <f aca="false">CONCATENATE(D3484,"-",E3484)</f>
        <v>PALMACIA-CE</v>
      </c>
      <c r="B3484" s="39" t="n">
        <v>-4.15</v>
      </c>
      <c r="C3484" s="39" t="n">
        <v>-38.84</v>
      </c>
      <c r="D3484" s="39" t="s">
        <v>3432</v>
      </c>
      <c r="E3484" s="39" t="s">
        <v>83</v>
      </c>
    </row>
    <row r="3485" customFormat="false" ht="15" hidden="false" customHeight="false" outlineLevel="0" collapsed="false">
      <c r="A3485" s="38" t="str">
        <f aca="false">CONCATENATE(D3485,"-",E3485)</f>
        <v>PALMA-MG</v>
      </c>
      <c r="B3485" s="38" t="n">
        <v>-21.37</v>
      </c>
      <c r="C3485" s="38" t="n">
        <v>-42.31</v>
      </c>
      <c r="D3485" s="38" t="s">
        <v>3433</v>
      </c>
      <c r="E3485" s="38" t="s">
        <v>77</v>
      </c>
    </row>
    <row r="3486" customFormat="false" ht="15" hidden="false" customHeight="false" outlineLevel="0" collapsed="false">
      <c r="A3486" s="38" t="str">
        <f aca="false">CONCATENATE(D3486,"-",E3486)</f>
        <v>PALMARES DO SUL-RS</v>
      </c>
      <c r="B3486" s="39" t="n">
        <v>-30.25</v>
      </c>
      <c r="C3486" s="39" t="n">
        <v>-50.51</v>
      </c>
      <c r="D3486" s="39" t="s">
        <v>3434</v>
      </c>
      <c r="E3486" s="39" t="s">
        <v>151</v>
      </c>
    </row>
    <row r="3487" customFormat="false" ht="15" hidden="false" customHeight="false" outlineLevel="0" collapsed="false">
      <c r="A3487" s="38" t="str">
        <f aca="false">CONCATENATE(D3487,"-",E3487)</f>
        <v>PALMARES PAULISTA-SP</v>
      </c>
      <c r="B3487" s="38" t="n">
        <v>-21.08</v>
      </c>
      <c r="C3487" s="38" t="n">
        <v>-48.8</v>
      </c>
      <c r="D3487" s="38" t="s">
        <v>3435</v>
      </c>
      <c r="E3487" s="38" t="s">
        <v>118</v>
      </c>
    </row>
    <row r="3488" customFormat="false" ht="15" hidden="false" customHeight="false" outlineLevel="0" collapsed="false">
      <c r="A3488" s="38" t="str">
        <f aca="false">CONCATENATE(D3488,"-",E3488)</f>
        <v>PALMARES-PE</v>
      </c>
      <c r="B3488" s="38" t="n">
        <v>-8.68</v>
      </c>
      <c r="C3488" s="38" t="n">
        <v>-35.59</v>
      </c>
      <c r="D3488" s="38" t="s">
        <v>3436</v>
      </c>
      <c r="E3488" s="38" t="s">
        <v>95</v>
      </c>
    </row>
    <row r="3489" customFormat="false" ht="15" hidden="false" customHeight="false" outlineLevel="0" collapsed="false">
      <c r="A3489" s="38" t="str">
        <f aca="false">CONCATENATE(D3489,"-",E3489)</f>
        <v>PALMAS DE MONTE ALTO-BA</v>
      </c>
      <c r="B3489" s="38" t="n">
        <v>-14.26</v>
      </c>
      <c r="C3489" s="38" t="n">
        <v>-43.16</v>
      </c>
      <c r="D3489" s="38" t="s">
        <v>3437</v>
      </c>
      <c r="E3489" s="38" t="s">
        <v>85</v>
      </c>
    </row>
    <row r="3490" customFormat="false" ht="15" hidden="false" customHeight="false" outlineLevel="0" collapsed="false">
      <c r="A3490" s="38" t="str">
        <f aca="false">CONCATENATE(D3490,"-",E3490)</f>
        <v>PALMAS-PR</v>
      </c>
      <c r="B3490" s="38" t="n">
        <v>-26.48</v>
      </c>
      <c r="C3490" s="38" t="n">
        <v>-51.99</v>
      </c>
      <c r="D3490" s="38" t="s">
        <v>3438</v>
      </c>
      <c r="E3490" s="38" t="s">
        <v>88</v>
      </c>
    </row>
    <row r="3491" customFormat="false" ht="15" hidden="false" customHeight="false" outlineLevel="0" collapsed="false">
      <c r="A3491" s="38" t="str">
        <f aca="false">CONCATENATE(D3491,"-",E3491)</f>
        <v>PALMAS-TO</v>
      </c>
      <c r="B3491" s="39" t="n">
        <v>-10.16</v>
      </c>
      <c r="C3491" s="39" t="n">
        <v>-48.33</v>
      </c>
      <c r="D3491" s="39" t="s">
        <v>3438</v>
      </c>
      <c r="E3491" s="39" t="s">
        <v>97</v>
      </c>
    </row>
    <row r="3492" customFormat="false" ht="15" hidden="false" customHeight="false" outlineLevel="0" collapsed="false">
      <c r="A3492" s="38" t="str">
        <f aca="false">CONCATENATE(D3492,"-",E3492)</f>
        <v>PALMEIRA DAS MISSOES-RS</v>
      </c>
      <c r="B3492" s="38" t="n">
        <v>-27.89</v>
      </c>
      <c r="C3492" s="38" t="n">
        <v>-53.31</v>
      </c>
      <c r="D3492" s="38" t="s">
        <v>3439</v>
      </c>
      <c r="E3492" s="38" t="s">
        <v>151</v>
      </c>
    </row>
    <row r="3493" customFormat="false" ht="15" hidden="false" customHeight="false" outlineLevel="0" collapsed="false">
      <c r="A3493" s="38" t="str">
        <f aca="false">CONCATENATE(D3493,"-",E3493)</f>
        <v>PALMEIRA DO PIAUI-PI</v>
      </c>
      <c r="B3493" s="38" t="n">
        <v>-8.72</v>
      </c>
      <c r="C3493" s="38" t="n">
        <v>-44.23</v>
      </c>
      <c r="D3493" s="38" t="s">
        <v>3440</v>
      </c>
      <c r="E3493" s="38" t="s">
        <v>108</v>
      </c>
    </row>
    <row r="3494" customFormat="false" ht="15" hidden="false" customHeight="false" outlineLevel="0" collapsed="false">
      <c r="A3494" s="38" t="str">
        <f aca="false">CONCATENATE(D3494,"-",E3494)</f>
        <v>PALMEIRA D'OESTE-SP</v>
      </c>
      <c r="B3494" s="39" t="n">
        <v>-20.41</v>
      </c>
      <c r="C3494" s="39" t="n">
        <v>-50.76</v>
      </c>
      <c r="D3494" s="39" t="s">
        <v>3441</v>
      </c>
      <c r="E3494" s="39" t="s">
        <v>118</v>
      </c>
    </row>
    <row r="3495" customFormat="false" ht="15" hidden="false" customHeight="false" outlineLevel="0" collapsed="false">
      <c r="A3495" s="38" t="str">
        <f aca="false">CONCATENATE(D3495,"-",E3495)</f>
        <v>PALMEIRA DOS INDIOS-AL</v>
      </c>
      <c r="B3495" s="39" t="n">
        <v>-9.4</v>
      </c>
      <c r="C3495" s="39" t="n">
        <v>-36.62</v>
      </c>
      <c r="D3495" s="39" t="s">
        <v>3442</v>
      </c>
      <c r="E3495" s="39" t="s">
        <v>137</v>
      </c>
    </row>
    <row r="3496" customFormat="false" ht="15" hidden="false" customHeight="false" outlineLevel="0" collapsed="false">
      <c r="A3496" s="38" t="str">
        <f aca="false">CONCATENATE(D3496,"-",E3496)</f>
        <v>PALMEIRAIS-PI</v>
      </c>
      <c r="B3496" s="39" t="n">
        <v>-5.97</v>
      </c>
      <c r="C3496" s="39" t="n">
        <v>-43.06</v>
      </c>
      <c r="D3496" s="39" t="s">
        <v>3443</v>
      </c>
      <c r="E3496" s="39" t="s">
        <v>108</v>
      </c>
    </row>
    <row r="3497" customFormat="false" ht="15" hidden="false" customHeight="false" outlineLevel="0" collapsed="false">
      <c r="A3497" s="38" t="str">
        <f aca="false">CONCATENATE(D3497,"-",E3497)</f>
        <v>PALMEIRANDIA-MA</v>
      </c>
      <c r="B3497" s="38" t="n">
        <v>-2.64</v>
      </c>
      <c r="C3497" s="38" t="n">
        <v>-44.89</v>
      </c>
      <c r="D3497" s="38" t="s">
        <v>3444</v>
      </c>
      <c r="E3497" s="38" t="s">
        <v>100</v>
      </c>
    </row>
    <row r="3498" customFormat="false" ht="15" hidden="false" customHeight="false" outlineLevel="0" collapsed="false">
      <c r="A3498" s="38" t="str">
        <f aca="false">CONCATENATE(D3498,"-",E3498)</f>
        <v>PALMEIRANTE-TO</v>
      </c>
      <c r="B3498" s="38" t="n">
        <v>-7.86</v>
      </c>
      <c r="C3498" s="38" t="n">
        <v>-47.92</v>
      </c>
      <c r="D3498" s="38" t="s">
        <v>3445</v>
      </c>
      <c r="E3498" s="38" t="s">
        <v>97</v>
      </c>
    </row>
    <row r="3499" customFormat="false" ht="15" hidden="false" customHeight="false" outlineLevel="0" collapsed="false">
      <c r="A3499" s="38" t="str">
        <f aca="false">CONCATENATE(D3499,"-",E3499)</f>
        <v>PALMEIRA-PR</v>
      </c>
      <c r="B3499" s="39" t="n">
        <v>-25.42</v>
      </c>
      <c r="C3499" s="39" t="n">
        <v>-50</v>
      </c>
      <c r="D3499" s="39" t="s">
        <v>3446</v>
      </c>
      <c r="E3499" s="39" t="s">
        <v>88</v>
      </c>
    </row>
    <row r="3500" customFormat="false" ht="15" hidden="false" customHeight="false" outlineLevel="0" collapsed="false">
      <c r="A3500" s="38" t="str">
        <f aca="false">CONCATENATE(D3500,"-",E3500)</f>
        <v>PALMEIRAS DE GOIAS-GO</v>
      </c>
      <c r="B3500" s="39" t="n">
        <v>-16.8</v>
      </c>
      <c r="C3500" s="39" t="n">
        <v>-49.92</v>
      </c>
      <c r="D3500" s="39" t="s">
        <v>3447</v>
      </c>
      <c r="E3500" s="39" t="s">
        <v>75</v>
      </c>
    </row>
    <row r="3501" customFormat="false" ht="15" hidden="false" customHeight="false" outlineLevel="0" collapsed="false">
      <c r="A3501" s="38" t="str">
        <f aca="false">CONCATENATE(D3501,"-",E3501)</f>
        <v>PALMEIRAS-BA</v>
      </c>
      <c r="B3501" s="39" t="n">
        <v>-12.52</v>
      </c>
      <c r="C3501" s="39" t="n">
        <v>-41.55</v>
      </c>
      <c r="D3501" s="39" t="s">
        <v>3448</v>
      </c>
      <c r="E3501" s="39" t="s">
        <v>85</v>
      </c>
    </row>
    <row r="3502" customFormat="false" ht="15" hidden="false" customHeight="false" outlineLevel="0" collapsed="false">
      <c r="A3502" s="38" t="str">
        <f aca="false">CONCATENATE(D3502,"-",E3502)</f>
        <v>PALMEIRA-SC</v>
      </c>
      <c r="B3502" s="39" t="n">
        <v>-27.58</v>
      </c>
      <c r="C3502" s="39" t="n">
        <v>-50.15</v>
      </c>
      <c r="D3502" s="39" t="s">
        <v>3446</v>
      </c>
      <c r="E3502" s="39" t="s">
        <v>90</v>
      </c>
    </row>
    <row r="3503" customFormat="false" ht="15" hidden="false" customHeight="false" outlineLevel="0" collapsed="false">
      <c r="A3503" s="38" t="str">
        <f aca="false">CONCATENATE(D3503,"-",E3503)</f>
        <v>PALMEIRINA-PE</v>
      </c>
      <c r="B3503" s="39" t="n">
        <v>-9</v>
      </c>
      <c r="C3503" s="39" t="n">
        <v>-36.32</v>
      </c>
      <c r="D3503" s="39" t="s">
        <v>3449</v>
      </c>
      <c r="E3503" s="39" t="s">
        <v>95</v>
      </c>
    </row>
    <row r="3504" customFormat="false" ht="15" hidden="false" customHeight="false" outlineLevel="0" collapsed="false">
      <c r="A3504" s="38" t="str">
        <f aca="false">CONCATENATE(D3504,"-",E3504)</f>
        <v>PALMEIROPOLIS-TO</v>
      </c>
      <c r="B3504" s="39" t="n">
        <v>-13.04</v>
      </c>
      <c r="C3504" s="39" t="n">
        <v>-48.4</v>
      </c>
      <c r="D3504" s="39" t="s">
        <v>3450</v>
      </c>
      <c r="E3504" s="39" t="s">
        <v>97</v>
      </c>
    </row>
    <row r="3505" customFormat="false" ht="15" hidden="false" customHeight="false" outlineLevel="0" collapsed="false">
      <c r="A3505" s="38" t="str">
        <f aca="false">CONCATENATE(D3505,"-",E3505)</f>
        <v>PALMELO-GO</v>
      </c>
      <c r="B3505" s="38" t="n">
        <v>-17.32</v>
      </c>
      <c r="C3505" s="38" t="n">
        <v>-48.42</v>
      </c>
      <c r="D3505" s="38" t="s">
        <v>3451</v>
      </c>
      <c r="E3505" s="38" t="s">
        <v>75</v>
      </c>
    </row>
    <row r="3506" customFormat="false" ht="15" hidden="false" customHeight="false" outlineLevel="0" collapsed="false">
      <c r="A3506" s="38" t="str">
        <f aca="false">CONCATENATE(D3506,"-",E3506)</f>
        <v>PALMINOPOLIS-GO</v>
      </c>
      <c r="B3506" s="39" t="n">
        <v>-16.79</v>
      </c>
      <c r="C3506" s="39" t="n">
        <v>-50.16</v>
      </c>
      <c r="D3506" s="39" t="s">
        <v>3452</v>
      </c>
      <c r="E3506" s="39" t="s">
        <v>75</v>
      </c>
    </row>
    <row r="3507" customFormat="false" ht="15" hidden="false" customHeight="false" outlineLevel="0" collapsed="false">
      <c r="A3507" s="38" t="str">
        <f aca="false">CONCATENATE(D3507,"-",E3507)</f>
        <v>PALMITAL-PR</v>
      </c>
      <c r="B3507" s="38" t="n">
        <v>-24.89</v>
      </c>
      <c r="C3507" s="38" t="n">
        <v>-52.2</v>
      </c>
      <c r="D3507" s="38" t="s">
        <v>3453</v>
      </c>
      <c r="E3507" s="38" t="s">
        <v>88</v>
      </c>
    </row>
    <row r="3508" customFormat="false" ht="15" hidden="false" customHeight="false" outlineLevel="0" collapsed="false">
      <c r="A3508" s="38" t="str">
        <f aca="false">CONCATENATE(D3508,"-",E3508)</f>
        <v>PALMITAL-SP</v>
      </c>
      <c r="B3508" s="38" t="n">
        <v>-22.78</v>
      </c>
      <c r="C3508" s="38" t="n">
        <v>-50.21</v>
      </c>
      <c r="D3508" s="38" t="s">
        <v>3453</v>
      </c>
      <c r="E3508" s="38" t="s">
        <v>118</v>
      </c>
    </row>
    <row r="3509" customFormat="false" ht="15" hidden="false" customHeight="false" outlineLevel="0" collapsed="false">
      <c r="A3509" s="38" t="str">
        <f aca="false">CONCATENATE(D3509,"-",E3509)</f>
        <v>PALMITINHO-RS</v>
      </c>
      <c r="B3509" s="39" t="n">
        <v>-27.35</v>
      </c>
      <c r="C3509" s="39" t="n">
        <v>-53.55</v>
      </c>
      <c r="D3509" s="39" t="s">
        <v>3454</v>
      </c>
      <c r="E3509" s="39" t="s">
        <v>151</v>
      </c>
    </row>
    <row r="3510" customFormat="false" ht="15" hidden="false" customHeight="false" outlineLevel="0" collapsed="false">
      <c r="A3510" s="38" t="str">
        <f aca="false">CONCATENATE(D3510,"-",E3510)</f>
        <v>PALMITOS-SC</v>
      </c>
      <c r="B3510" s="38" t="n">
        <v>-27.06</v>
      </c>
      <c r="C3510" s="38" t="n">
        <v>-53.16</v>
      </c>
      <c r="D3510" s="38" t="s">
        <v>3455</v>
      </c>
      <c r="E3510" s="38" t="s">
        <v>90</v>
      </c>
    </row>
    <row r="3511" customFormat="false" ht="15" hidden="false" customHeight="false" outlineLevel="0" collapsed="false">
      <c r="A3511" s="38" t="str">
        <f aca="false">CONCATENATE(D3511,"-",E3511)</f>
        <v>PALMOPOLIS-MG</v>
      </c>
      <c r="B3511" s="39" t="n">
        <v>-16.73</v>
      </c>
      <c r="C3511" s="39" t="n">
        <v>-40.42</v>
      </c>
      <c r="D3511" s="39" t="s">
        <v>3456</v>
      </c>
      <c r="E3511" s="39" t="s">
        <v>77</v>
      </c>
    </row>
    <row r="3512" customFormat="false" ht="15" hidden="false" customHeight="false" outlineLevel="0" collapsed="false">
      <c r="A3512" s="38" t="str">
        <f aca="false">CONCATENATE(D3512,"-",E3512)</f>
        <v>PALOTINA-PR</v>
      </c>
      <c r="B3512" s="39" t="n">
        <v>-24.28</v>
      </c>
      <c r="C3512" s="39" t="n">
        <v>-53.84</v>
      </c>
      <c r="D3512" s="39" t="s">
        <v>3457</v>
      </c>
      <c r="E3512" s="39" t="s">
        <v>88</v>
      </c>
    </row>
    <row r="3513" customFormat="false" ht="15" hidden="false" customHeight="false" outlineLevel="0" collapsed="false">
      <c r="A3513" s="38" t="str">
        <f aca="false">CONCATENATE(D3513,"-",E3513)</f>
        <v>PANAMA-GO</v>
      </c>
      <c r="B3513" s="38" t="n">
        <v>-18.17</v>
      </c>
      <c r="C3513" s="38" t="n">
        <v>-49.35</v>
      </c>
      <c r="D3513" s="38" t="s">
        <v>3458</v>
      </c>
      <c r="E3513" s="38" t="s">
        <v>75</v>
      </c>
    </row>
    <row r="3514" customFormat="false" ht="15" hidden="false" customHeight="false" outlineLevel="0" collapsed="false">
      <c r="A3514" s="38" t="str">
        <f aca="false">CONCATENATE(D3514,"-",E3514)</f>
        <v>PANAMBI-RS</v>
      </c>
      <c r="B3514" s="38" t="n">
        <v>-28.29</v>
      </c>
      <c r="C3514" s="38" t="n">
        <v>-53.5</v>
      </c>
      <c r="D3514" s="38" t="s">
        <v>3459</v>
      </c>
      <c r="E3514" s="38" t="s">
        <v>151</v>
      </c>
    </row>
    <row r="3515" customFormat="false" ht="15" hidden="false" customHeight="false" outlineLevel="0" collapsed="false">
      <c r="A3515" s="38" t="str">
        <f aca="false">CONCATENATE(D3515,"-",E3515)</f>
        <v>PANCAS-ES</v>
      </c>
      <c r="B3515" s="39" t="n">
        <v>-19.22</v>
      </c>
      <c r="C3515" s="39" t="n">
        <v>-40.85</v>
      </c>
      <c r="D3515" s="39" t="s">
        <v>3460</v>
      </c>
      <c r="E3515" s="39" t="s">
        <v>126</v>
      </c>
    </row>
    <row r="3516" customFormat="false" ht="15" hidden="false" customHeight="false" outlineLevel="0" collapsed="false">
      <c r="A3516" s="38" t="str">
        <f aca="false">CONCATENATE(D3516,"-",E3516)</f>
        <v>PANELAS-PE</v>
      </c>
      <c r="B3516" s="38" t="n">
        <v>-8.66</v>
      </c>
      <c r="C3516" s="38" t="n">
        <v>-36</v>
      </c>
      <c r="D3516" s="38" t="s">
        <v>3461</v>
      </c>
      <c r="E3516" s="38" t="s">
        <v>95</v>
      </c>
    </row>
    <row r="3517" customFormat="false" ht="15" hidden="false" customHeight="false" outlineLevel="0" collapsed="false">
      <c r="A3517" s="38" t="str">
        <f aca="false">CONCATENATE(D3517,"-",E3517)</f>
        <v>PANORAMA-SP</v>
      </c>
      <c r="B3517" s="39" t="n">
        <v>-21.35</v>
      </c>
      <c r="C3517" s="39" t="n">
        <v>-51.86</v>
      </c>
      <c r="D3517" s="39" t="s">
        <v>3462</v>
      </c>
      <c r="E3517" s="39" t="s">
        <v>118</v>
      </c>
    </row>
    <row r="3518" customFormat="false" ht="15" hidden="false" customHeight="false" outlineLevel="0" collapsed="false">
      <c r="A3518" s="38" t="str">
        <f aca="false">CONCATENATE(D3518,"-",E3518)</f>
        <v>PANTANO GRANDE-RS</v>
      </c>
      <c r="B3518" s="39" t="n">
        <v>-30.19</v>
      </c>
      <c r="C3518" s="39" t="n">
        <v>-52.37</v>
      </c>
      <c r="D3518" s="39" t="s">
        <v>3463</v>
      </c>
      <c r="E3518" s="39" t="s">
        <v>151</v>
      </c>
    </row>
    <row r="3519" customFormat="false" ht="15" hidden="false" customHeight="false" outlineLevel="0" collapsed="false">
      <c r="A3519" s="38" t="str">
        <f aca="false">CONCATENATE(D3519,"-",E3519)</f>
        <v>PAO DE ACUCAR-AL</v>
      </c>
      <c r="B3519" s="38" t="n">
        <v>-9.74</v>
      </c>
      <c r="C3519" s="38" t="n">
        <v>-37.43</v>
      </c>
      <c r="D3519" s="38" t="s">
        <v>3464</v>
      </c>
      <c r="E3519" s="38" t="s">
        <v>137</v>
      </c>
    </row>
    <row r="3520" customFormat="false" ht="15" hidden="false" customHeight="false" outlineLevel="0" collapsed="false">
      <c r="A3520" s="38" t="str">
        <f aca="false">CONCATENATE(D3520,"-",E3520)</f>
        <v>PAPAGAIOS-MG</v>
      </c>
      <c r="B3520" s="38" t="n">
        <v>-19.44</v>
      </c>
      <c r="C3520" s="38" t="n">
        <v>-44.74</v>
      </c>
      <c r="D3520" s="38" t="s">
        <v>3465</v>
      </c>
      <c r="E3520" s="38" t="s">
        <v>77</v>
      </c>
    </row>
    <row r="3521" customFormat="false" ht="15" hidden="false" customHeight="false" outlineLevel="0" collapsed="false">
      <c r="A3521" s="38" t="str">
        <f aca="false">CONCATENATE(D3521,"-",E3521)</f>
        <v>PAPANDUVA-SC</v>
      </c>
      <c r="B3521" s="39" t="n">
        <v>-26.37</v>
      </c>
      <c r="C3521" s="39" t="n">
        <v>-50.14</v>
      </c>
      <c r="D3521" s="39" t="s">
        <v>3466</v>
      </c>
      <c r="E3521" s="39" t="s">
        <v>90</v>
      </c>
    </row>
    <row r="3522" customFormat="false" ht="15" hidden="false" customHeight="false" outlineLevel="0" collapsed="false">
      <c r="A3522" s="38" t="str">
        <f aca="false">CONCATENATE(D3522,"-",E3522)</f>
        <v>PAQUETA-PI</v>
      </c>
      <c r="B3522" s="38" t="n">
        <v>-7.1</v>
      </c>
      <c r="C3522" s="38" t="n">
        <v>-41.7</v>
      </c>
      <c r="D3522" s="38" t="s">
        <v>3467</v>
      </c>
      <c r="E3522" s="38" t="s">
        <v>108</v>
      </c>
    </row>
    <row r="3523" customFormat="false" ht="15" hidden="false" customHeight="false" outlineLevel="0" collapsed="false">
      <c r="A3523" s="38" t="str">
        <f aca="false">CONCATENATE(D3523,"-",E3523)</f>
        <v>PARA DE MINAS-MG</v>
      </c>
      <c r="B3523" s="39" t="n">
        <v>-19.86</v>
      </c>
      <c r="C3523" s="39" t="n">
        <v>-44.6</v>
      </c>
      <c r="D3523" s="39" t="s">
        <v>3468</v>
      </c>
      <c r="E3523" s="39" t="s">
        <v>77</v>
      </c>
    </row>
    <row r="3524" customFormat="false" ht="15" hidden="false" customHeight="false" outlineLevel="0" collapsed="false">
      <c r="A3524" s="38" t="str">
        <f aca="false">CONCATENATE(D3524,"-",E3524)</f>
        <v>PARACAMBI-RJ</v>
      </c>
      <c r="B3524" s="39" t="n">
        <v>-22.61</v>
      </c>
      <c r="C3524" s="39" t="n">
        <v>-43.7</v>
      </c>
      <c r="D3524" s="39" t="s">
        <v>3469</v>
      </c>
      <c r="E3524" s="39" t="s">
        <v>330</v>
      </c>
    </row>
    <row r="3525" customFormat="false" ht="15" hidden="false" customHeight="false" outlineLevel="0" collapsed="false">
      <c r="A3525" s="38" t="str">
        <f aca="false">CONCATENATE(D3525,"-",E3525)</f>
        <v>PARACATU-MG</v>
      </c>
      <c r="B3525" s="38" t="n">
        <v>-17.22</v>
      </c>
      <c r="C3525" s="38" t="n">
        <v>-46.87</v>
      </c>
      <c r="D3525" s="38" t="s">
        <v>3470</v>
      </c>
      <c r="E3525" s="38" t="s">
        <v>77</v>
      </c>
    </row>
    <row r="3526" customFormat="false" ht="15" hidden="false" customHeight="false" outlineLevel="0" collapsed="false">
      <c r="A3526" s="38" t="str">
        <f aca="false">CONCATENATE(D3526,"-",E3526)</f>
        <v>PARACURU-CE</v>
      </c>
      <c r="B3526" s="38" t="n">
        <v>-3.41</v>
      </c>
      <c r="C3526" s="38" t="n">
        <v>-39.03</v>
      </c>
      <c r="D3526" s="38" t="s">
        <v>3471</v>
      </c>
      <c r="E3526" s="38" t="s">
        <v>83</v>
      </c>
    </row>
    <row r="3527" customFormat="false" ht="15" hidden="false" customHeight="false" outlineLevel="0" collapsed="false">
      <c r="A3527" s="38" t="str">
        <f aca="false">CONCATENATE(D3527,"-",E3527)</f>
        <v>PARAGOMINAS-PA</v>
      </c>
      <c r="B3527" s="38" t="n">
        <v>-2.99</v>
      </c>
      <c r="C3527" s="38" t="n">
        <v>-47.35</v>
      </c>
      <c r="D3527" s="38" t="s">
        <v>3472</v>
      </c>
      <c r="E3527" s="38" t="s">
        <v>81</v>
      </c>
    </row>
    <row r="3528" customFormat="false" ht="15" hidden="false" customHeight="false" outlineLevel="0" collapsed="false">
      <c r="A3528" s="38" t="str">
        <f aca="false">CONCATENATE(D3528,"-",E3528)</f>
        <v>PARAGUACU PAULISTA-SP</v>
      </c>
      <c r="B3528" s="38" t="n">
        <v>-22.41</v>
      </c>
      <c r="C3528" s="38" t="n">
        <v>-50.57</v>
      </c>
      <c r="D3528" s="38" t="s">
        <v>3473</v>
      </c>
      <c r="E3528" s="38" t="s">
        <v>118</v>
      </c>
    </row>
    <row r="3529" customFormat="false" ht="15" hidden="false" customHeight="false" outlineLevel="0" collapsed="false">
      <c r="A3529" s="38" t="str">
        <f aca="false">CONCATENATE(D3529,"-",E3529)</f>
        <v>PARAGUACU-MG</v>
      </c>
      <c r="B3529" s="39" t="n">
        <v>-21.54</v>
      </c>
      <c r="C3529" s="39" t="n">
        <v>-45.73</v>
      </c>
      <c r="D3529" s="39" t="s">
        <v>3474</v>
      </c>
      <c r="E3529" s="39" t="s">
        <v>77</v>
      </c>
    </row>
    <row r="3530" customFormat="false" ht="15" hidden="false" customHeight="false" outlineLevel="0" collapsed="false">
      <c r="A3530" s="38" t="str">
        <f aca="false">CONCATENATE(D3530,"-",E3530)</f>
        <v>PARAIBA DO SUL-RJ</v>
      </c>
      <c r="B3530" s="38" t="n">
        <v>-22.16</v>
      </c>
      <c r="C3530" s="38" t="n">
        <v>-43.29</v>
      </c>
      <c r="D3530" s="38" t="s">
        <v>3475</v>
      </c>
      <c r="E3530" s="38" t="s">
        <v>330</v>
      </c>
    </row>
    <row r="3531" customFormat="false" ht="15" hidden="false" customHeight="false" outlineLevel="0" collapsed="false">
      <c r="A3531" s="38" t="str">
        <f aca="false">CONCATENATE(D3531,"-",E3531)</f>
        <v>PARAIBANO-MA</v>
      </c>
      <c r="B3531" s="39" t="n">
        <v>-6.43</v>
      </c>
      <c r="C3531" s="39" t="n">
        <v>-43.98</v>
      </c>
      <c r="D3531" s="39" t="s">
        <v>3476</v>
      </c>
      <c r="E3531" s="39" t="s">
        <v>100</v>
      </c>
    </row>
    <row r="3532" customFormat="false" ht="15" hidden="false" customHeight="false" outlineLevel="0" collapsed="false">
      <c r="A3532" s="38" t="str">
        <f aca="false">CONCATENATE(D3532,"-",E3532)</f>
        <v>PARAIBUNA-SP</v>
      </c>
      <c r="B3532" s="39" t="n">
        <v>-23.38</v>
      </c>
      <c r="C3532" s="39" t="n">
        <v>-45.66</v>
      </c>
      <c r="D3532" s="39" t="s">
        <v>3477</v>
      </c>
      <c r="E3532" s="39" t="s">
        <v>118</v>
      </c>
    </row>
    <row r="3533" customFormat="false" ht="15" hidden="false" customHeight="false" outlineLevel="0" collapsed="false">
      <c r="A3533" s="38" t="str">
        <f aca="false">CONCATENATE(D3533,"-",E3533)</f>
        <v>PARAIPABA-CE</v>
      </c>
      <c r="B3533" s="39" t="n">
        <v>-3.43</v>
      </c>
      <c r="C3533" s="39" t="n">
        <v>-39.14</v>
      </c>
      <c r="D3533" s="39" t="s">
        <v>3478</v>
      </c>
      <c r="E3533" s="39" t="s">
        <v>83</v>
      </c>
    </row>
    <row r="3534" customFormat="false" ht="15" hidden="false" customHeight="false" outlineLevel="0" collapsed="false">
      <c r="A3534" s="38" t="str">
        <f aca="false">CONCATENATE(D3534,"-",E3534)</f>
        <v>PARAI-RS</v>
      </c>
      <c r="B3534" s="38" t="n">
        <v>-28.59</v>
      </c>
      <c r="C3534" s="38" t="n">
        <v>-51.78</v>
      </c>
      <c r="D3534" s="38" t="s">
        <v>3479</v>
      </c>
      <c r="E3534" s="38" t="s">
        <v>151</v>
      </c>
    </row>
    <row r="3535" customFormat="false" ht="15" hidden="false" customHeight="false" outlineLevel="0" collapsed="false">
      <c r="A3535" s="38" t="str">
        <f aca="false">CONCATENATE(D3535,"-",E3535)</f>
        <v>PARAISO DO NORTE-PR</v>
      </c>
      <c r="B3535" s="38" t="n">
        <v>-23.28</v>
      </c>
      <c r="C3535" s="38" t="n">
        <v>-52.6</v>
      </c>
      <c r="D3535" s="38" t="s">
        <v>3480</v>
      </c>
      <c r="E3535" s="38" t="s">
        <v>88</v>
      </c>
    </row>
    <row r="3536" customFormat="false" ht="15" hidden="false" customHeight="false" outlineLevel="0" collapsed="false">
      <c r="A3536" s="38" t="str">
        <f aca="false">CONCATENATE(D3536,"-",E3536)</f>
        <v>PARAISO DO SUL-RS</v>
      </c>
      <c r="B3536" s="39" t="n">
        <v>-29.66</v>
      </c>
      <c r="C3536" s="39" t="n">
        <v>-53.14</v>
      </c>
      <c r="D3536" s="39" t="s">
        <v>3481</v>
      </c>
      <c r="E3536" s="39" t="s">
        <v>151</v>
      </c>
    </row>
    <row r="3537" customFormat="false" ht="15" hidden="false" customHeight="false" outlineLevel="0" collapsed="false">
      <c r="A3537" s="38" t="str">
        <f aca="false">CONCATENATE(D3537,"-",E3537)</f>
        <v>PARAISO DO TOCANTINS-TO</v>
      </c>
      <c r="B3537" s="38" t="n">
        <v>-10.17</v>
      </c>
      <c r="C3537" s="38" t="n">
        <v>-48.86</v>
      </c>
      <c r="D3537" s="38" t="s">
        <v>3482</v>
      </c>
      <c r="E3537" s="38" t="s">
        <v>97</v>
      </c>
    </row>
    <row r="3538" customFormat="false" ht="15" hidden="false" customHeight="false" outlineLevel="0" collapsed="false">
      <c r="A3538" s="38" t="str">
        <f aca="false">CONCATENATE(D3538,"-",E3538)</f>
        <v>PARAISOPOLIS-MG</v>
      </c>
      <c r="B3538" s="38" t="n">
        <v>-22.55</v>
      </c>
      <c r="C3538" s="38" t="n">
        <v>-45.78</v>
      </c>
      <c r="D3538" s="38" t="s">
        <v>3483</v>
      </c>
      <c r="E3538" s="38" t="s">
        <v>77</v>
      </c>
    </row>
    <row r="3539" customFormat="false" ht="15" hidden="false" customHeight="false" outlineLevel="0" collapsed="false">
      <c r="A3539" s="38" t="str">
        <f aca="false">CONCATENATE(D3539,"-",E3539)</f>
        <v>PARAISO-SC</v>
      </c>
      <c r="B3539" s="38" t="n">
        <v>-26.61</v>
      </c>
      <c r="C3539" s="38" t="n">
        <v>-53.67</v>
      </c>
      <c r="D3539" s="38" t="s">
        <v>3484</v>
      </c>
      <c r="E3539" s="38" t="s">
        <v>90</v>
      </c>
    </row>
    <row r="3540" customFormat="false" ht="15" hidden="false" customHeight="false" outlineLevel="0" collapsed="false">
      <c r="A3540" s="38" t="str">
        <f aca="false">CONCATENATE(D3540,"-",E3540)</f>
        <v>PARAISO-SP</v>
      </c>
      <c r="B3540" s="38" t="n">
        <v>-21.01</v>
      </c>
      <c r="C3540" s="38" t="n">
        <v>-48.77</v>
      </c>
      <c r="D3540" s="38" t="s">
        <v>3484</v>
      </c>
      <c r="E3540" s="38" t="s">
        <v>118</v>
      </c>
    </row>
    <row r="3541" customFormat="false" ht="15" hidden="false" customHeight="false" outlineLevel="0" collapsed="false">
      <c r="A3541" s="38" t="str">
        <f aca="false">CONCATENATE(D3541,"-",E3541)</f>
        <v>PARAMBU-CE</v>
      </c>
      <c r="B3541" s="38" t="n">
        <v>-6.21</v>
      </c>
      <c r="C3541" s="38" t="n">
        <v>-40.69</v>
      </c>
      <c r="D3541" s="38" t="s">
        <v>3485</v>
      </c>
      <c r="E3541" s="38" t="s">
        <v>83</v>
      </c>
    </row>
    <row r="3542" customFormat="false" ht="15" hidden="false" customHeight="false" outlineLevel="0" collapsed="false">
      <c r="A3542" s="38" t="str">
        <f aca="false">CONCATENATE(D3542,"-",E3542)</f>
        <v>PARAMIRIM-BA</v>
      </c>
      <c r="B3542" s="38" t="n">
        <v>-13.44</v>
      </c>
      <c r="C3542" s="38" t="n">
        <v>-42.23</v>
      </c>
      <c r="D3542" s="38" t="s">
        <v>3486</v>
      </c>
      <c r="E3542" s="38" t="s">
        <v>85</v>
      </c>
    </row>
    <row r="3543" customFormat="false" ht="15" hidden="false" customHeight="false" outlineLevel="0" collapsed="false">
      <c r="A3543" s="38" t="str">
        <f aca="false">CONCATENATE(D3543,"-",E3543)</f>
        <v>PARAMOTI-CE</v>
      </c>
      <c r="B3543" s="39" t="n">
        <v>-4.09</v>
      </c>
      <c r="C3543" s="39" t="n">
        <v>-39.23</v>
      </c>
      <c r="D3543" s="39" t="s">
        <v>3487</v>
      </c>
      <c r="E3543" s="39" t="s">
        <v>83</v>
      </c>
    </row>
    <row r="3544" customFormat="false" ht="15" hidden="false" customHeight="false" outlineLevel="0" collapsed="false">
      <c r="A3544" s="38" t="str">
        <f aca="false">CONCATENATE(D3544,"-",E3544)</f>
        <v>PARANACITY-PR</v>
      </c>
      <c r="B3544" s="39" t="n">
        <v>-22.93</v>
      </c>
      <c r="C3544" s="39" t="n">
        <v>-52.15</v>
      </c>
      <c r="D3544" s="39" t="s">
        <v>3488</v>
      </c>
      <c r="E3544" s="39" t="s">
        <v>88</v>
      </c>
    </row>
    <row r="3545" customFormat="false" ht="15" hidden="false" customHeight="false" outlineLevel="0" collapsed="false">
      <c r="A3545" s="38" t="str">
        <f aca="false">CONCATENATE(D3545,"-",E3545)</f>
        <v>PARANAGUA-PR</v>
      </c>
      <c r="B3545" s="38" t="n">
        <v>-25.52</v>
      </c>
      <c r="C3545" s="38" t="n">
        <v>-48.5</v>
      </c>
      <c r="D3545" s="38" t="s">
        <v>3489</v>
      </c>
      <c r="E3545" s="38" t="s">
        <v>88</v>
      </c>
    </row>
    <row r="3546" customFormat="false" ht="15" hidden="false" customHeight="false" outlineLevel="0" collapsed="false">
      <c r="A3546" s="38" t="str">
        <f aca="false">CONCATENATE(D3546,"-",E3546)</f>
        <v>PARANAIBA-MS</v>
      </c>
      <c r="B3546" s="38" t="n">
        <v>-19.67</v>
      </c>
      <c r="C3546" s="38" t="n">
        <v>-51.19</v>
      </c>
      <c r="D3546" s="38" t="s">
        <v>3490</v>
      </c>
      <c r="E3546" s="38" t="s">
        <v>140</v>
      </c>
    </row>
    <row r="3547" customFormat="false" ht="15" hidden="false" customHeight="false" outlineLevel="0" collapsed="false">
      <c r="A3547" s="38" t="str">
        <f aca="false">CONCATENATE(D3547,"-",E3547)</f>
        <v>PARANAIGUARA-GO</v>
      </c>
      <c r="B3547" s="39" t="n">
        <v>-18.91</v>
      </c>
      <c r="C3547" s="39" t="n">
        <v>-50.65</v>
      </c>
      <c r="D3547" s="39" t="s">
        <v>3491</v>
      </c>
      <c r="E3547" s="39" t="s">
        <v>75</v>
      </c>
    </row>
    <row r="3548" customFormat="false" ht="15" hidden="false" customHeight="false" outlineLevel="0" collapsed="false">
      <c r="A3548" s="38" t="str">
        <f aca="false">CONCATENATE(D3548,"-",E3548)</f>
        <v>PARANAITA-MT</v>
      </c>
      <c r="B3548" s="38" t="n">
        <v>-9.66</v>
      </c>
      <c r="C3548" s="38" t="n">
        <v>-56.47</v>
      </c>
      <c r="D3548" s="38" t="s">
        <v>3492</v>
      </c>
      <c r="E3548" s="38" t="s">
        <v>111</v>
      </c>
    </row>
    <row r="3549" customFormat="false" ht="15" hidden="false" customHeight="false" outlineLevel="0" collapsed="false">
      <c r="A3549" s="38" t="str">
        <f aca="false">CONCATENATE(D3549,"-",E3549)</f>
        <v>PARANAPANEMA-SP</v>
      </c>
      <c r="B3549" s="39" t="n">
        <v>-23.38</v>
      </c>
      <c r="C3549" s="39" t="n">
        <v>-48.72</v>
      </c>
      <c r="D3549" s="39" t="s">
        <v>3493</v>
      </c>
      <c r="E3549" s="39" t="s">
        <v>118</v>
      </c>
    </row>
    <row r="3550" customFormat="false" ht="15" hidden="false" customHeight="false" outlineLevel="0" collapsed="false">
      <c r="A3550" s="38" t="str">
        <f aca="false">CONCATENATE(D3550,"-",E3550)</f>
        <v>PARANAPOEMA-PR</v>
      </c>
      <c r="B3550" s="39" t="n">
        <v>-22.63</v>
      </c>
      <c r="C3550" s="39" t="n">
        <v>-52.09</v>
      </c>
      <c r="D3550" s="39" t="s">
        <v>3494</v>
      </c>
      <c r="E3550" s="39" t="s">
        <v>88</v>
      </c>
    </row>
    <row r="3551" customFormat="false" ht="15" hidden="false" customHeight="false" outlineLevel="0" collapsed="false">
      <c r="A3551" s="38" t="str">
        <f aca="false">CONCATENATE(D3551,"-",E3551)</f>
        <v>PARANAPUA-SP</v>
      </c>
      <c r="B3551" s="38" t="n">
        <v>-20.1</v>
      </c>
      <c r="C3551" s="38" t="n">
        <v>-50.58</v>
      </c>
      <c r="D3551" s="38" t="s">
        <v>3495</v>
      </c>
      <c r="E3551" s="38" t="s">
        <v>118</v>
      </c>
    </row>
    <row r="3552" customFormat="false" ht="15" hidden="false" customHeight="false" outlineLevel="0" collapsed="false">
      <c r="A3552" s="38" t="str">
        <f aca="false">CONCATENATE(D3552,"-",E3552)</f>
        <v>PARANA-RN</v>
      </c>
      <c r="B3552" s="38" t="n">
        <v>-6.48</v>
      </c>
      <c r="C3552" s="38" t="n">
        <v>-38.31</v>
      </c>
      <c r="D3552" s="38" t="s">
        <v>3496</v>
      </c>
      <c r="E3552" s="38" t="s">
        <v>106</v>
      </c>
    </row>
    <row r="3553" customFormat="false" ht="15" hidden="false" customHeight="false" outlineLevel="0" collapsed="false">
      <c r="A3553" s="38" t="str">
        <f aca="false">CONCATENATE(D3553,"-",E3553)</f>
        <v>PARANATAMA-PE</v>
      </c>
      <c r="B3553" s="39" t="n">
        <v>-8.92</v>
      </c>
      <c r="C3553" s="39" t="n">
        <v>-36.65</v>
      </c>
      <c r="D3553" s="39" t="s">
        <v>3497</v>
      </c>
      <c r="E3553" s="39" t="s">
        <v>95</v>
      </c>
    </row>
    <row r="3554" customFormat="false" ht="15" hidden="false" customHeight="false" outlineLevel="0" collapsed="false">
      <c r="A3554" s="38" t="str">
        <f aca="false">CONCATENATE(D3554,"-",E3554)</f>
        <v>PARANATINGA-MT</v>
      </c>
      <c r="B3554" s="39" t="n">
        <v>-14.43</v>
      </c>
      <c r="C3554" s="39" t="n">
        <v>-54.05</v>
      </c>
      <c r="D3554" s="39" t="s">
        <v>3498</v>
      </c>
      <c r="E3554" s="39" t="s">
        <v>111</v>
      </c>
    </row>
    <row r="3555" customFormat="false" ht="15" hidden="false" customHeight="false" outlineLevel="0" collapsed="false">
      <c r="A3555" s="38" t="str">
        <f aca="false">CONCATENATE(D3555,"-",E3555)</f>
        <v>PARANA-TO</v>
      </c>
      <c r="B3555" s="39" t="n">
        <v>-12.61</v>
      </c>
      <c r="C3555" s="39" t="n">
        <v>-47.88</v>
      </c>
      <c r="D3555" s="39" t="s">
        <v>3496</v>
      </c>
      <c r="E3555" s="39" t="s">
        <v>97</v>
      </c>
    </row>
    <row r="3556" customFormat="false" ht="15" hidden="false" customHeight="false" outlineLevel="0" collapsed="false">
      <c r="A3556" s="38" t="str">
        <f aca="false">CONCATENATE(D3556,"-",E3556)</f>
        <v>PARANAVAI-PR</v>
      </c>
      <c r="B3556" s="38" t="n">
        <v>-23.07</v>
      </c>
      <c r="C3556" s="38" t="n">
        <v>-52.46</v>
      </c>
      <c r="D3556" s="38" t="s">
        <v>3499</v>
      </c>
      <c r="E3556" s="38" t="s">
        <v>88</v>
      </c>
    </row>
    <row r="3557" customFormat="false" ht="15" hidden="false" customHeight="false" outlineLevel="0" collapsed="false">
      <c r="A3557" s="38" t="str">
        <f aca="false">CONCATENATE(D3557,"-",E3557)</f>
        <v>PARANHOS-MS</v>
      </c>
      <c r="B3557" s="39" t="n">
        <v>-23.89</v>
      </c>
      <c r="C3557" s="39" t="n">
        <v>-55.43</v>
      </c>
      <c r="D3557" s="39" t="s">
        <v>3500</v>
      </c>
      <c r="E3557" s="39" t="s">
        <v>140</v>
      </c>
    </row>
    <row r="3558" customFormat="false" ht="15" hidden="false" customHeight="false" outlineLevel="0" collapsed="false">
      <c r="A3558" s="38" t="str">
        <f aca="false">CONCATENATE(D3558,"-",E3558)</f>
        <v>PARAOPEBA-MG</v>
      </c>
      <c r="B3558" s="39" t="n">
        <v>-19.27</v>
      </c>
      <c r="C3558" s="39" t="n">
        <v>-44.4</v>
      </c>
      <c r="D3558" s="39" t="s">
        <v>3501</v>
      </c>
      <c r="E3558" s="39" t="s">
        <v>77</v>
      </c>
    </row>
    <row r="3559" customFormat="false" ht="15" hidden="false" customHeight="false" outlineLevel="0" collapsed="false">
      <c r="A3559" s="38" t="str">
        <f aca="false">CONCATENATE(D3559,"-",E3559)</f>
        <v>PARAPUA-SP</v>
      </c>
      <c r="B3559" s="39" t="n">
        <v>-21.78</v>
      </c>
      <c r="C3559" s="39" t="n">
        <v>-50.79</v>
      </c>
      <c r="D3559" s="39" t="s">
        <v>3502</v>
      </c>
      <c r="E3559" s="39" t="s">
        <v>118</v>
      </c>
    </row>
    <row r="3560" customFormat="false" ht="15" hidden="false" customHeight="false" outlineLevel="0" collapsed="false">
      <c r="A3560" s="38" t="str">
        <f aca="false">CONCATENATE(D3560,"-",E3560)</f>
        <v>PARARI-PB</v>
      </c>
      <c r="B3560" s="39" t="n">
        <v>-7.32</v>
      </c>
      <c r="C3560" s="39" t="n">
        <v>-36.65</v>
      </c>
      <c r="D3560" s="39" t="s">
        <v>3503</v>
      </c>
      <c r="E3560" s="39" t="s">
        <v>138</v>
      </c>
    </row>
    <row r="3561" customFormat="false" ht="15" hidden="false" customHeight="false" outlineLevel="0" collapsed="false">
      <c r="A3561" s="38" t="str">
        <f aca="false">CONCATENATE(D3561,"-",E3561)</f>
        <v>PARATINGA-BA</v>
      </c>
      <c r="B3561" s="39" t="n">
        <v>-12.69</v>
      </c>
      <c r="C3561" s="39" t="n">
        <v>-43.18</v>
      </c>
      <c r="D3561" s="39" t="s">
        <v>3504</v>
      </c>
      <c r="E3561" s="39" t="s">
        <v>85</v>
      </c>
    </row>
    <row r="3562" customFormat="false" ht="15" hidden="false" customHeight="false" outlineLevel="0" collapsed="false">
      <c r="A3562" s="38" t="str">
        <f aca="false">CONCATENATE(D3562,"-",E3562)</f>
        <v>PARATI-RJ</v>
      </c>
      <c r="B3562" s="39" t="n">
        <v>-23.21</v>
      </c>
      <c r="C3562" s="39" t="n">
        <v>-44.71</v>
      </c>
      <c r="D3562" s="39" t="s">
        <v>3505</v>
      </c>
      <c r="E3562" s="39" t="s">
        <v>330</v>
      </c>
    </row>
    <row r="3563" customFormat="false" ht="15" hidden="false" customHeight="false" outlineLevel="0" collapsed="false">
      <c r="A3563" s="38" t="str">
        <f aca="false">CONCATENATE(D3563,"-",E3563)</f>
        <v>PARAUAPEBAS-PA</v>
      </c>
      <c r="B3563" s="39" t="n">
        <v>-6.06</v>
      </c>
      <c r="C3563" s="39" t="n">
        <v>-49.9</v>
      </c>
      <c r="D3563" s="39" t="s">
        <v>3506</v>
      </c>
      <c r="E3563" s="39" t="s">
        <v>81</v>
      </c>
    </row>
    <row r="3564" customFormat="false" ht="15" hidden="false" customHeight="false" outlineLevel="0" collapsed="false">
      <c r="A3564" s="38" t="str">
        <f aca="false">CONCATENATE(D3564,"-",E3564)</f>
        <v>PARAUNA-GO</v>
      </c>
      <c r="B3564" s="38" t="n">
        <v>-16.94</v>
      </c>
      <c r="C3564" s="38" t="n">
        <v>-50.44</v>
      </c>
      <c r="D3564" s="38" t="s">
        <v>3507</v>
      </c>
      <c r="E3564" s="38" t="s">
        <v>75</v>
      </c>
    </row>
    <row r="3565" customFormat="false" ht="15" hidden="false" customHeight="false" outlineLevel="0" collapsed="false">
      <c r="A3565" s="38" t="str">
        <f aca="false">CONCATENATE(D3565,"-",E3565)</f>
        <v>PARAU-RN</v>
      </c>
      <c r="B3565" s="39" t="n">
        <v>-5.77</v>
      </c>
      <c r="C3565" s="39" t="n">
        <v>-37.1</v>
      </c>
      <c r="D3565" s="39" t="s">
        <v>3508</v>
      </c>
      <c r="E3565" s="39" t="s">
        <v>106</v>
      </c>
    </row>
    <row r="3566" customFormat="false" ht="15" hidden="false" customHeight="false" outlineLevel="0" collapsed="false">
      <c r="A3566" s="38" t="str">
        <f aca="false">CONCATENATE(D3566,"-",E3566)</f>
        <v>PARAZINHO-RN</v>
      </c>
      <c r="B3566" s="38" t="n">
        <v>-5.22</v>
      </c>
      <c r="C3566" s="38" t="n">
        <v>-35.83</v>
      </c>
      <c r="D3566" s="38" t="s">
        <v>3509</v>
      </c>
      <c r="E3566" s="38" t="s">
        <v>106</v>
      </c>
    </row>
    <row r="3567" customFormat="false" ht="15" hidden="false" customHeight="false" outlineLevel="0" collapsed="false">
      <c r="A3567" s="38" t="str">
        <f aca="false">CONCATENATE(D3567,"-",E3567)</f>
        <v>PARDINHO-SP</v>
      </c>
      <c r="B3567" s="38" t="n">
        <v>-23.08</v>
      </c>
      <c r="C3567" s="38" t="n">
        <v>-48.37</v>
      </c>
      <c r="D3567" s="38" t="s">
        <v>3510</v>
      </c>
      <c r="E3567" s="38" t="s">
        <v>118</v>
      </c>
    </row>
    <row r="3568" customFormat="false" ht="15" hidden="false" customHeight="false" outlineLevel="0" collapsed="false">
      <c r="A3568" s="38" t="str">
        <f aca="false">CONCATENATE(D3568,"-",E3568)</f>
        <v>PARECI NOVO-RS</v>
      </c>
      <c r="B3568" s="38" t="n">
        <v>-29.63</v>
      </c>
      <c r="C3568" s="38" t="n">
        <v>-51.39</v>
      </c>
      <c r="D3568" s="38" t="s">
        <v>3511</v>
      </c>
      <c r="E3568" s="38" t="s">
        <v>151</v>
      </c>
    </row>
    <row r="3569" customFormat="false" ht="15" hidden="false" customHeight="false" outlineLevel="0" collapsed="false">
      <c r="A3569" s="38" t="str">
        <f aca="false">CONCATENATE(D3569,"-",E3569)</f>
        <v>PARECIS-RO</v>
      </c>
      <c r="B3569" s="38" t="n">
        <v>-12.19</v>
      </c>
      <c r="C3569" s="38" t="n">
        <v>-61.6</v>
      </c>
      <c r="D3569" s="38" t="s">
        <v>3512</v>
      </c>
      <c r="E3569" s="38" t="s">
        <v>219</v>
      </c>
    </row>
    <row r="3570" customFormat="false" ht="15" hidden="false" customHeight="false" outlineLevel="0" collapsed="false">
      <c r="A3570" s="38" t="str">
        <f aca="false">CONCATENATE(D3570,"-",E3570)</f>
        <v>PARELHAS-RN</v>
      </c>
      <c r="B3570" s="39" t="n">
        <v>-6.68</v>
      </c>
      <c r="C3570" s="39" t="n">
        <v>-36.65</v>
      </c>
      <c r="D3570" s="39" t="s">
        <v>3513</v>
      </c>
      <c r="E3570" s="39" t="s">
        <v>106</v>
      </c>
    </row>
    <row r="3571" customFormat="false" ht="15" hidden="false" customHeight="false" outlineLevel="0" collapsed="false">
      <c r="A3571" s="38" t="str">
        <f aca="false">CONCATENATE(D3571,"-",E3571)</f>
        <v>PARICONHA-AL</v>
      </c>
      <c r="B3571" s="39" t="n">
        <v>-9.25</v>
      </c>
      <c r="C3571" s="39" t="n">
        <v>-38</v>
      </c>
      <c r="D3571" s="39" t="s">
        <v>3514</v>
      </c>
      <c r="E3571" s="39" t="s">
        <v>137</v>
      </c>
    </row>
    <row r="3572" customFormat="false" ht="15" hidden="false" customHeight="false" outlineLevel="0" collapsed="false">
      <c r="A3572" s="38" t="str">
        <f aca="false">CONCATENATE(D3572,"-",E3572)</f>
        <v>PARINTINS-AM</v>
      </c>
      <c r="B3572" s="38" t="n">
        <v>-2.62</v>
      </c>
      <c r="C3572" s="38" t="n">
        <v>-56.73</v>
      </c>
      <c r="D3572" s="38" t="s">
        <v>3515</v>
      </c>
      <c r="E3572" s="38" t="s">
        <v>258</v>
      </c>
    </row>
    <row r="3573" customFormat="false" ht="15" hidden="false" customHeight="false" outlineLevel="0" collapsed="false">
      <c r="A3573" s="38" t="str">
        <f aca="false">CONCATENATE(D3573,"-",E3573)</f>
        <v>PARIPIRANGA-BA</v>
      </c>
      <c r="B3573" s="38" t="n">
        <v>-10.68</v>
      </c>
      <c r="C3573" s="38" t="n">
        <v>-37.86</v>
      </c>
      <c r="D3573" s="38" t="s">
        <v>3516</v>
      </c>
      <c r="E3573" s="38" t="s">
        <v>85</v>
      </c>
    </row>
    <row r="3574" customFormat="false" ht="15" hidden="false" customHeight="false" outlineLevel="0" collapsed="false">
      <c r="A3574" s="38" t="str">
        <f aca="false">CONCATENATE(D3574,"-",E3574)</f>
        <v>PARIPUEIRA-AL</v>
      </c>
      <c r="B3574" s="38" t="n">
        <v>-9.46</v>
      </c>
      <c r="C3574" s="38" t="n">
        <v>-35.55</v>
      </c>
      <c r="D3574" s="38" t="s">
        <v>3517</v>
      </c>
      <c r="E3574" s="38" t="s">
        <v>137</v>
      </c>
    </row>
    <row r="3575" customFormat="false" ht="15" hidden="false" customHeight="false" outlineLevel="0" collapsed="false">
      <c r="A3575" s="38" t="str">
        <f aca="false">CONCATENATE(D3575,"-",E3575)</f>
        <v>PARIQUERA-ACU-SP</v>
      </c>
      <c r="B3575" s="39" t="n">
        <v>-24.71</v>
      </c>
      <c r="C3575" s="39" t="n">
        <v>-47.88</v>
      </c>
      <c r="D3575" s="39" t="s">
        <v>3518</v>
      </c>
      <c r="E3575" s="39" t="s">
        <v>118</v>
      </c>
    </row>
    <row r="3576" customFormat="false" ht="15" hidden="false" customHeight="false" outlineLevel="0" collapsed="false">
      <c r="A3576" s="38" t="str">
        <f aca="false">CONCATENATE(D3576,"-",E3576)</f>
        <v>PARISI-SP</v>
      </c>
      <c r="B3576" s="38" t="n">
        <v>-20.3</v>
      </c>
      <c r="C3576" s="38" t="n">
        <v>-50.01</v>
      </c>
      <c r="D3576" s="38" t="s">
        <v>3519</v>
      </c>
      <c r="E3576" s="38" t="s">
        <v>118</v>
      </c>
    </row>
    <row r="3577" customFormat="false" ht="15" hidden="false" customHeight="false" outlineLevel="0" collapsed="false">
      <c r="A3577" s="38" t="str">
        <f aca="false">CONCATENATE(D3577,"-",E3577)</f>
        <v>PARNAGUA-PI</v>
      </c>
      <c r="B3577" s="39" t="n">
        <v>-10.22</v>
      </c>
      <c r="C3577" s="39" t="n">
        <v>-44.63</v>
      </c>
      <c r="D3577" s="39" t="s">
        <v>3520</v>
      </c>
      <c r="E3577" s="39" t="s">
        <v>108</v>
      </c>
    </row>
    <row r="3578" customFormat="false" ht="15" hidden="false" customHeight="false" outlineLevel="0" collapsed="false">
      <c r="A3578" s="38" t="str">
        <f aca="false">CONCATENATE(D3578,"-",E3578)</f>
        <v>PARNAIBA-PI</v>
      </c>
      <c r="B3578" s="38" t="n">
        <v>-2.9</v>
      </c>
      <c r="C3578" s="38" t="n">
        <v>-41.77</v>
      </c>
      <c r="D3578" s="38" t="s">
        <v>3521</v>
      </c>
      <c r="E3578" s="38" t="s">
        <v>108</v>
      </c>
    </row>
    <row r="3579" customFormat="false" ht="15" hidden="false" customHeight="false" outlineLevel="0" collapsed="false">
      <c r="A3579" s="38" t="str">
        <f aca="false">CONCATENATE(D3579,"-",E3579)</f>
        <v>PARNAMIRIM-PE</v>
      </c>
      <c r="B3579" s="38" t="n">
        <v>-8.09</v>
      </c>
      <c r="C3579" s="38" t="n">
        <v>-39.57</v>
      </c>
      <c r="D3579" s="38" t="s">
        <v>3522</v>
      </c>
      <c r="E3579" s="38" t="s">
        <v>95</v>
      </c>
    </row>
    <row r="3580" customFormat="false" ht="15" hidden="false" customHeight="false" outlineLevel="0" collapsed="false">
      <c r="A3580" s="38" t="str">
        <f aca="false">CONCATENATE(D3580,"-",E3580)</f>
        <v>PARNAMIRIM-RN</v>
      </c>
      <c r="B3580" s="38" t="n">
        <v>-5.91</v>
      </c>
      <c r="C3580" s="38" t="n">
        <v>-35.26</v>
      </c>
      <c r="D3580" s="38" t="s">
        <v>3522</v>
      </c>
      <c r="E3580" s="38" t="s">
        <v>106</v>
      </c>
    </row>
    <row r="3581" customFormat="false" ht="15" hidden="false" customHeight="false" outlineLevel="0" collapsed="false">
      <c r="A3581" s="38" t="str">
        <f aca="false">CONCATENATE(D3581,"-",E3581)</f>
        <v>PARNARAMA-MA</v>
      </c>
      <c r="B3581" s="38" t="n">
        <v>-5.68</v>
      </c>
      <c r="C3581" s="38" t="n">
        <v>-43.09</v>
      </c>
      <c r="D3581" s="38" t="s">
        <v>3523</v>
      </c>
      <c r="E3581" s="38" t="s">
        <v>100</v>
      </c>
    </row>
    <row r="3582" customFormat="false" ht="15" hidden="false" customHeight="false" outlineLevel="0" collapsed="false">
      <c r="A3582" s="38" t="str">
        <f aca="false">CONCATENATE(D3582,"-",E3582)</f>
        <v>PAROBE-RS</v>
      </c>
      <c r="B3582" s="39" t="n">
        <v>-29.62</v>
      </c>
      <c r="C3582" s="39" t="n">
        <v>-50.83</v>
      </c>
      <c r="D3582" s="39" t="s">
        <v>3524</v>
      </c>
      <c r="E3582" s="39" t="s">
        <v>151</v>
      </c>
    </row>
    <row r="3583" customFormat="false" ht="15" hidden="false" customHeight="false" outlineLevel="0" collapsed="false">
      <c r="A3583" s="38" t="str">
        <f aca="false">CONCATENATE(D3583,"-",E3583)</f>
        <v>PASSA E FICA-RN</v>
      </c>
      <c r="B3583" s="39" t="n">
        <v>-6.43</v>
      </c>
      <c r="C3583" s="39" t="n">
        <v>-35.64</v>
      </c>
      <c r="D3583" s="39" t="s">
        <v>3525</v>
      </c>
      <c r="E3583" s="39" t="s">
        <v>106</v>
      </c>
    </row>
    <row r="3584" customFormat="false" ht="15" hidden="false" customHeight="false" outlineLevel="0" collapsed="false">
      <c r="A3584" s="38" t="str">
        <f aca="false">CONCATENATE(D3584,"-",E3584)</f>
        <v>PASSA QUATRO-MG</v>
      </c>
      <c r="B3584" s="38" t="n">
        <v>-22.39</v>
      </c>
      <c r="C3584" s="38" t="n">
        <v>-44.96</v>
      </c>
      <c r="D3584" s="38" t="s">
        <v>3526</v>
      </c>
      <c r="E3584" s="38" t="s">
        <v>77</v>
      </c>
    </row>
    <row r="3585" customFormat="false" ht="15" hidden="false" customHeight="false" outlineLevel="0" collapsed="false">
      <c r="A3585" s="38" t="str">
        <f aca="false">CONCATENATE(D3585,"-",E3585)</f>
        <v>PASSA SETE-RS</v>
      </c>
      <c r="B3585" s="38" t="n">
        <v>-29.45</v>
      </c>
      <c r="C3585" s="38" t="n">
        <v>-52.96</v>
      </c>
      <c r="D3585" s="38" t="s">
        <v>3527</v>
      </c>
      <c r="E3585" s="38" t="s">
        <v>151</v>
      </c>
    </row>
    <row r="3586" customFormat="false" ht="15" hidden="false" customHeight="false" outlineLevel="0" collapsed="false">
      <c r="A3586" s="38" t="str">
        <f aca="false">CONCATENATE(D3586,"-",E3586)</f>
        <v>PASSA TEMPO-MG</v>
      </c>
      <c r="B3586" s="39" t="n">
        <v>-20.65</v>
      </c>
      <c r="C3586" s="39" t="n">
        <v>-44.49</v>
      </c>
      <c r="D3586" s="39" t="s">
        <v>3528</v>
      </c>
      <c r="E3586" s="39" t="s">
        <v>77</v>
      </c>
    </row>
    <row r="3587" customFormat="false" ht="15" hidden="false" customHeight="false" outlineLevel="0" collapsed="false">
      <c r="A3587" s="38" t="str">
        <f aca="false">CONCATENATE(D3587,"-",E3587)</f>
        <v>PASSA VINTE-MG</v>
      </c>
      <c r="B3587" s="38" t="n">
        <v>-22.2</v>
      </c>
      <c r="C3587" s="38" t="n">
        <v>-44.23</v>
      </c>
      <c r="D3587" s="38" t="s">
        <v>3529</v>
      </c>
      <c r="E3587" s="38" t="s">
        <v>77</v>
      </c>
    </row>
    <row r="3588" customFormat="false" ht="15" hidden="false" customHeight="false" outlineLevel="0" collapsed="false">
      <c r="A3588" s="38" t="str">
        <f aca="false">CONCATENATE(D3588,"-",E3588)</f>
        <v>PASSABEM-MG</v>
      </c>
      <c r="B3588" s="39" t="n">
        <v>-19.35</v>
      </c>
      <c r="C3588" s="39" t="n">
        <v>-43.13</v>
      </c>
      <c r="D3588" s="39" t="s">
        <v>3530</v>
      </c>
      <c r="E3588" s="39" t="s">
        <v>77</v>
      </c>
    </row>
    <row r="3589" customFormat="false" ht="15" hidden="false" customHeight="false" outlineLevel="0" collapsed="false">
      <c r="A3589" s="38" t="str">
        <f aca="false">CONCATENATE(D3589,"-",E3589)</f>
        <v>PASSAGEM FRANCA DO PIAUI-PI</v>
      </c>
      <c r="B3589" s="39" t="n">
        <v>-5.85</v>
      </c>
      <c r="C3589" s="39" t="n">
        <v>-42.44</v>
      </c>
      <c r="D3589" s="39" t="s">
        <v>3531</v>
      </c>
      <c r="E3589" s="39" t="s">
        <v>108</v>
      </c>
    </row>
    <row r="3590" customFormat="false" ht="15" hidden="false" customHeight="false" outlineLevel="0" collapsed="false">
      <c r="A3590" s="38" t="str">
        <f aca="false">CONCATENATE(D3590,"-",E3590)</f>
        <v>PASSAGEM FRANCA-MA</v>
      </c>
      <c r="B3590" s="39" t="n">
        <v>-6.18</v>
      </c>
      <c r="C3590" s="39" t="n">
        <v>-43.78</v>
      </c>
      <c r="D3590" s="39" t="s">
        <v>3532</v>
      </c>
      <c r="E3590" s="39" t="s">
        <v>100</v>
      </c>
    </row>
    <row r="3591" customFormat="false" ht="15" hidden="false" customHeight="false" outlineLevel="0" collapsed="false">
      <c r="A3591" s="38" t="str">
        <f aca="false">CONCATENATE(D3591,"-",E3591)</f>
        <v>PASSAGEM-PB</v>
      </c>
      <c r="B3591" s="38" t="n">
        <v>-7.13</v>
      </c>
      <c r="C3591" s="38" t="n">
        <v>-37.04</v>
      </c>
      <c r="D3591" s="38" t="s">
        <v>3533</v>
      </c>
      <c r="E3591" s="38" t="s">
        <v>138</v>
      </c>
    </row>
    <row r="3592" customFormat="false" ht="15" hidden="false" customHeight="false" outlineLevel="0" collapsed="false">
      <c r="A3592" s="38" t="str">
        <f aca="false">CONCATENATE(D3592,"-",E3592)</f>
        <v>PASSAGEM-RN</v>
      </c>
      <c r="B3592" s="38" t="n">
        <v>-6.27</v>
      </c>
      <c r="C3592" s="38" t="n">
        <v>-35.37</v>
      </c>
      <c r="D3592" s="38" t="s">
        <v>3533</v>
      </c>
      <c r="E3592" s="38" t="s">
        <v>106</v>
      </c>
    </row>
    <row r="3593" customFormat="false" ht="15" hidden="false" customHeight="false" outlineLevel="0" collapsed="false">
      <c r="A3593" s="38" t="str">
        <f aca="false">CONCATENATE(D3593,"-",E3593)</f>
        <v>PASSIRA-PE</v>
      </c>
      <c r="B3593" s="39" t="n">
        <v>-7.99</v>
      </c>
      <c r="C3593" s="39" t="n">
        <v>-35.58</v>
      </c>
      <c r="D3593" s="39" t="s">
        <v>3534</v>
      </c>
      <c r="E3593" s="39" t="s">
        <v>95</v>
      </c>
    </row>
    <row r="3594" customFormat="false" ht="15" hidden="false" customHeight="false" outlineLevel="0" collapsed="false">
      <c r="A3594" s="38" t="str">
        <f aca="false">CONCATENATE(D3594,"-",E3594)</f>
        <v>PASSO DE CAMARAGIBE-AL</v>
      </c>
      <c r="B3594" s="39" t="n">
        <v>-9.23</v>
      </c>
      <c r="C3594" s="39" t="n">
        <v>-35.49</v>
      </c>
      <c r="D3594" s="39" t="s">
        <v>3535</v>
      </c>
      <c r="E3594" s="39" t="s">
        <v>137</v>
      </c>
    </row>
    <row r="3595" customFormat="false" ht="15" hidden="false" customHeight="false" outlineLevel="0" collapsed="false">
      <c r="A3595" s="38" t="str">
        <f aca="false">CONCATENATE(D3595,"-",E3595)</f>
        <v>PASSO DE TORRES-SC</v>
      </c>
      <c r="B3595" s="39" t="n">
        <v>-29.31</v>
      </c>
      <c r="C3595" s="39" t="n">
        <v>-49.72</v>
      </c>
      <c r="D3595" s="39" t="s">
        <v>3536</v>
      </c>
      <c r="E3595" s="39" t="s">
        <v>90</v>
      </c>
    </row>
    <row r="3596" customFormat="false" ht="15" hidden="false" customHeight="false" outlineLevel="0" collapsed="false">
      <c r="A3596" s="38" t="str">
        <f aca="false">CONCATENATE(D3596,"-",E3596)</f>
        <v>PASSO DO SOBRADO-RS</v>
      </c>
      <c r="B3596" s="39" t="n">
        <v>-29.74</v>
      </c>
      <c r="C3596" s="39" t="n">
        <v>-52.27</v>
      </c>
      <c r="D3596" s="39" t="s">
        <v>3537</v>
      </c>
      <c r="E3596" s="39" t="s">
        <v>151</v>
      </c>
    </row>
    <row r="3597" customFormat="false" ht="15" hidden="false" customHeight="false" outlineLevel="0" collapsed="false">
      <c r="A3597" s="38" t="str">
        <f aca="false">CONCATENATE(D3597,"-",E3597)</f>
        <v>PASSO FUNDO-RS</v>
      </c>
      <c r="B3597" s="38" t="n">
        <v>-28.26</v>
      </c>
      <c r="C3597" s="38" t="n">
        <v>-52.4</v>
      </c>
      <c r="D3597" s="38" t="s">
        <v>3538</v>
      </c>
      <c r="E3597" s="38" t="s">
        <v>151</v>
      </c>
    </row>
    <row r="3598" customFormat="false" ht="15" hidden="false" customHeight="false" outlineLevel="0" collapsed="false">
      <c r="A3598" s="38" t="str">
        <f aca="false">CONCATENATE(D3598,"-",E3598)</f>
        <v>PASSOS MAIA-SC</v>
      </c>
      <c r="B3598" s="38" t="n">
        <v>-26.78</v>
      </c>
      <c r="C3598" s="38" t="n">
        <v>-52.05</v>
      </c>
      <c r="D3598" s="38" t="s">
        <v>3539</v>
      </c>
      <c r="E3598" s="38" t="s">
        <v>90</v>
      </c>
    </row>
    <row r="3599" customFormat="false" ht="15" hidden="false" customHeight="false" outlineLevel="0" collapsed="false">
      <c r="A3599" s="38" t="str">
        <f aca="false">CONCATENATE(D3599,"-",E3599)</f>
        <v>PASSOS-MG</v>
      </c>
      <c r="B3599" s="38" t="n">
        <v>-20.71</v>
      </c>
      <c r="C3599" s="38" t="n">
        <v>-46.61</v>
      </c>
      <c r="D3599" s="38" t="s">
        <v>3540</v>
      </c>
      <c r="E3599" s="38" t="s">
        <v>77</v>
      </c>
    </row>
    <row r="3600" customFormat="false" ht="15" hidden="false" customHeight="false" outlineLevel="0" collapsed="false">
      <c r="A3600" s="38" t="str">
        <f aca="false">CONCATENATE(D3600,"-",E3600)</f>
        <v>PASTOS BONS-MA</v>
      </c>
      <c r="B3600" s="38" t="n">
        <v>-6.6</v>
      </c>
      <c r="C3600" s="38" t="n">
        <v>-44.07</v>
      </c>
      <c r="D3600" s="38" t="s">
        <v>3541</v>
      </c>
      <c r="E3600" s="38" t="s">
        <v>100</v>
      </c>
    </row>
    <row r="3601" customFormat="false" ht="15" hidden="false" customHeight="false" outlineLevel="0" collapsed="false">
      <c r="A3601" s="38" t="str">
        <f aca="false">CONCATENATE(D3601,"-",E3601)</f>
        <v>PATIS-MG</v>
      </c>
      <c r="B3601" s="39" t="n">
        <v>-16.07</v>
      </c>
      <c r="C3601" s="39" t="n">
        <v>-44.08</v>
      </c>
      <c r="D3601" s="39" t="s">
        <v>3542</v>
      </c>
      <c r="E3601" s="39" t="s">
        <v>77</v>
      </c>
    </row>
    <row r="3602" customFormat="false" ht="15" hidden="false" customHeight="false" outlineLevel="0" collapsed="false">
      <c r="A3602" s="38" t="str">
        <f aca="false">CONCATENATE(D3602,"-",E3602)</f>
        <v>PATO BRAGADO-PR</v>
      </c>
      <c r="B3602" s="39" t="n">
        <v>-24.62</v>
      </c>
      <c r="C3602" s="39" t="n">
        <v>-54.22</v>
      </c>
      <c r="D3602" s="39" t="s">
        <v>3543</v>
      </c>
      <c r="E3602" s="39" t="s">
        <v>88</v>
      </c>
    </row>
    <row r="3603" customFormat="false" ht="15" hidden="false" customHeight="false" outlineLevel="0" collapsed="false">
      <c r="A3603" s="38" t="str">
        <f aca="false">CONCATENATE(D3603,"-",E3603)</f>
        <v>PATO BRANCO-PR</v>
      </c>
      <c r="B3603" s="38" t="n">
        <v>-26.22</v>
      </c>
      <c r="C3603" s="38" t="n">
        <v>-52.67</v>
      </c>
      <c r="D3603" s="38" t="s">
        <v>3544</v>
      </c>
      <c r="E3603" s="38" t="s">
        <v>88</v>
      </c>
    </row>
    <row r="3604" customFormat="false" ht="15" hidden="false" customHeight="false" outlineLevel="0" collapsed="false">
      <c r="A3604" s="38" t="str">
        <f aca="false">CONCATENATE(D3604,"-",E3604)</f>
        <v>PATOS DE MINAS-MG</v>
      </c>
      <c r="B3604" s="38" t="n">
        <v>-18.57</v>
      </c>
      <c r="C3604" s="38" t="n">
        <v>-46.51</v>
      </c>
      <c r="D3604" s="38" t="s">
        <v>3545</v>
      </c>
      <c r="E3604" s="38" t="s">
        <v>77</v>
      </c>
    </row>
    <row r="3605" customFormat="false" ht="15" hidden="false" customHeight="false" outlineLevel="0" collapsed="false">
      <c r="A3605" s="38" t="str">
        <f aca="false">CONCATENATE(D3605,"-",E3605)</f>
        <v>PATOS DO PIAUI-PI</v>
      </c>
      <c r="B3605" s="38" t="n">
        <v>-7.66</v>
      </c>
      <c r="C3605" s="38" t="n">
        <v>-41.24</v>
      </c>
      <c r="D3605" s="38" t="s">
        <v>3546</v>
      </c>
      <c r="E3605" s="38" t="s">
        <v>108</v>
      </c>
    </row>
    <row r="3606" customFormat="false" ht="15" hidden="false" customHeight="false" outlineLevel="0" collapsed="false">
      <c r="A3606" s="38" t="str">
        <f aca="false">CONCATENATE(D3606,"-",E3606)</f>
        <v>PATOS-PB</v>
      </c>
      <c r="B3606" s="39" t="n">
        <v>-7.02</v>
      </c>
      <c r="C3606" s="39" t="n">
        <v>-37.28</v>
      </c>
      <c r="D3606" s="39" t="s">
        <v>3547</v>
      </c>
      <c r="E3606" s="39" t="s">
        <v>138</v>
      </c>
    </row>
    <row r="3607" customFormat="false" ht="15" hidden="false" customHeight="false" outlineLevel="0" collapsed="false">
      <c r="A3607" s="38" t="str">
        <f aca="false">CONCATENATE(D3607,"-",E3607)</f>
        <v>PATROCINIO DO MURIAE-MG</v>
      </c>
      <c r="B3607" s="38" t="n">
        <v>-21.15</v>
      </c>
      <c r="C3607" s="38" t="n">
        <v>-42.21</v>
      </c>
      <c r="D3607" s="38" t="s">
        <v>3548</v>
      </c>
      <c r="E3607" s="38" t="s">
        <v>77</v>
      </c>
    </row>
    <row r="3608" customFormat="false" ht="15" hidden="false" customHeight="false" outlineLevel="0" collapsed="false">
      <c r="A3608" s="38" t="str">
        <f aca="false">CONCATENATE(D3608,"-",E3608)</f>
        <v>PATROCINIO PAULISTA-SP</v>
      </c>
      <c r="B3608" s="39" t="n">
        <v>-20.63</v>
      </c>
      <c r="C3608" s="39" t="n">
        <v>-47.28</v>
      </c>
      <c r="D3608" s="39" t="s">
        <v>3549</v>
      </c>
      <c r="E3608" s="39" t="s">
        <v>118</v>
      </c>
    </row>
    <row r="3609" customFormat="false" ht="15" hidden="false" customHeight="false" outlineLevel="0" collapsed="false">
      <c r="A3609" s="38" t="str">
        <f aca="false">CONCATENATE(D3609,"-",E3609)</f>
        <v>PATROCINIO-MG</v>
      </c>
      <c r="B3609" s="39" t="n">
        <v>-18.94</v>
      </c>
      <c r="C3609" s="39" t="n">
        <v>-46.99</v>
      </c>
      <c r="D3609" s="39" t="s">
        <v>3550</v>
      </c>
      <c r="E3609" s="39" t="s">
        <v>77</v>
      </c>
    </row>
    <row r="3610" customFormat="false" ht="15" hidden="false" customHeight="false" outlineLevel="0" collapsed="false">
      <c r="A3610" s="38" t="str">
        <f aca="false">CONCATENATE(D3610,"-",E3610)</f>
        <v>PATU-RN</v>
      </c>
      <c r="B3610" s="39" t="n">
        <v>-6.11</v>
      </c>
      <c r="C3610" s="39" t="n">
        <v>-37.63</v>
      </c>
      <c r="D3610" s="39" t="s">
        <v>3551</v>
      </c>
      <c r="E3610" s="39" t="s">
        <v>106</v>
      </c>
    </row>
    <row r="3611" customFormat="false" ht="15" hidden="false" customHeight="false" outlineLevel="0" collapsed="false">
      <c r="A3611" s="38" t="str">
        <f aca="false">CONCATENATE(D3611,"-",E3611)</f>
        <v>PATY DO ALFERES-RJ</v>
      </c>
      <c r="B3611" s="38" t="n">
        <v>-22.42</v>
      </c>
      <c r="C3611" s="38" t="n">
        <v>-43.41</v>
      </c>
      <c r="D3611" s="38" t="s">
        <v>3552</v>
      </c>
      <c r="E3611" s="38" t="s">
        <v>330</v>
      </c>
    </row>
    <row r="3612" customFormat="false" ht="15" hidden="false" customHeight="false" outlineLevel="0" collapsed="false">
      <c r="A3612" s="38" t="str">
        <f aca="false">CONCATENATE(D3612,"-",E3612)</f>
        <v>PAU BRASIL-BA</v>
      </c>
      <c r="B3612" s="39" t="n">
        <v>-15.46</v>
      </c>
      <c r="C3612" s="39" t="n">
        <v>-39.65</v>
      </c>
      <c r="D3612" s="39" t="s">
        <v>3553</v>
      </c>
      <c r="E3612" s="39" t="s">
        <v>85</v>
      </c>
    </row>
    <row r="3613" customFormat="false" ht="15" hidden="false" customHeight="false" outlineLevel="0" collapsed="false">
      <c r="A3613" s="38" t="str">
        <f aca="false">CONCATENATE(D3613,"-",E3613)</f>
        <v>PAU D'ARCO-PA</v>
      </c>
      <c r="B3613" s="38" t="n">
        <v>-7.83</v>
      </c>
      <c r="C3613" s="38" t="n">
        <v>-50.04</v>
      </c>
      <c r="D3613" s="38" t="s">
        <v>3554</v>
      </c>
      <c r="E3613" s="38" t="s">
        <v>81</v>
      </c>
    </row>
    <row r="3614" customFormat="false" ht="15" hidden="false" customHeight="false" outlineLevel="0" collapsed="false">
      <c r="A3614" s="38" t="str">
        <f aca="false">CONCATENATE(D3614,"-",E3614)</f>
        <v>PAU D'ARCO-TO</v>
      </c>
      <c r="B3614" s="38" t="n">
        <v>-7.54</v>
      </c>
      <c r="C3614" s="38" t="n">
        <v>-49.37</v>
      </c>
      <c r="D3614" s="38" t="s">
        <v>3554</v>
      </c>
      <c r="E3614" s="38" t="s">
        <v>97</v>
      </c>
    </row>
    <row r="3615" customFormat="false" ht="15" hidden="false" customHeight="false" outlineLevel="0" collapsed="false">
      <c r="A3615" s="38" t="str">
        <f aca="false">CONCATENATE(D3615,"-",E3615)</f>
        <v>PAU DOS FERROS-RN</v>
      </c>
      <c r="B3615" s="38" t="n">
        <v>-6.11</v>
      </c>
      <c r="C3615" s="38" t="n">
        <v>-38.2</v>
      </c>
      <c r="D3615" s="38" t="s">
        <v>3555</v>
      </c>
      <c r="E3615" s="38" t="s">
        <v>106</v>
      </c>
    </row>
    <row r="3616" customFormat="false" ht="15" hidden="false" customHeight="false" outlineLevel="0" collapsed="false">
      <c r="A3616" s="38" t="str">
        <f aca="false">CONCATENATE(D3616,"-",E3616)</f>
        <v>PAUDALHO-PE</v>
      </c>
      <c r="B3616" s="38" t="n">
        <v>-7.89</v>
      </c>
      <c r="C3616" s="38" t="n">
        <v>-35.18</v>
      </c>
      <c r="D3616" s="38" t="s">
        <v>3556</v>
      </c>
      <c r="E3616" s="38" t="s">
        <v>95</v>
      </c>
    </row>
    <row r="3617" customFormat="false" ht="15" hidden="false" customHeight="false" outlineLevel="0" collapsed="false">
      <c r="A3617" s="38" t="str">
        <f aca="false">CONCATENATE(D3617,"-",E3617)</f>
        <v>PAUINI-AM</v>
      </c>
      <c r="B3617" s="39" t="n">
        <v>-7.71</v>
      </c>
      <c r="C3617" s="39" t="n">
        <v>-66.97</v>
      </c>
      <c r="D3617" s="39" t="s">
        <v>3557</v>
      </c>
      <c r="E3617" s="39" t="s">
        <v>258</v>
      </c>
    </row>
    <row r="3618" customFormat="false" ht="15" hidden="false" customHeight="false" outlineLevel="0" collapsed="false">
      <c r="A3618" s="38" t="str">
        <f aca="false">CONCATENATE(D3618,"-",E3618)</f>
        <v>PAULA CANDIDO-MG</v>
      </c>
      <c r="B3618" s="39" t="n">
        <v>-20.87</v>
      </c>
      <c r="C3618" s="39" t="n">
        <v>-42.98</v>
      </c>
      <c r="D3618" s="39" t="s">
        <v>3558</v>
      </c>
      <c r="E3618" s="39" t="s">
        <v>77</v>
      </c>
    </row>
    <row r="3619" customFormat="false" ht="15" hidden="false" customHeight="false" outlineLevel="0" collapsed="false">
      <c r="A3619" s="38" t="str">
        <f aca="false">CONCATENATE(D3619,"-",E3619)</f>
        <v>PAULA FREITAS-PR</v>
      </c>
      <c r="B3619" s="39" t="n">
        <v>-26.2</v>
      </c>
      <c r="C3619" s="39" t="n">
        <v>-50.93</v>
      </c>
      <c r="D3619" s="39" t="s">
        <v>3559</v>
      </c>
      <c r="E3619" s="39" t="s">
        <v>88</v>
      </c>
    </row>
    <row r="3620" customFormat="false" ht="15" hidden="false" customHeight="false" outlineLevel="0" collapsed="false">
      <c r="A3620" s="38" t="str">
        <f aca="false">CONCATENATE(D3620,"-",E3620)</f>
        <v>PAULICEIA-SP</v>
      </c>
      <c r="B3620" s="38" t="n">
        <v>-21.31</v>
      </c>
      <c r="C3620" s="38" t="n">
        <v>-51.83</v>
      </c>
      <c r="D3620" s="38" t="s">
        <v>3560</v>
      </c>
      <c r="E3620" s="38" t="s">
        <v>118</v>
      </c>
    </row>
    <row r="3621" customFormat="false" ht="15" hidden="false" customHeight="false" outlineLevel="0" collapsed="false">
      <c r="A3621" s="38" t="str">
        <f aca="false">CONCATENATE(D3621,"-",E3621)</f>
        <v>PAULINIA-SP</v>
      </c>
      <c r="B3621" s="39" t="n">
        <v>-22.76</v>
      </c>
      <c r="C3621" s="39" t="n">
        <v>-47.15</v>
      </c>
      <c r="D3621" s="39" t="s">
        <v>3561</v>
      </c>
      <c r="E3621" s="39" t="s">
        <v>118</v>
      </c>
    </row>
    <row r="3622" customFormat="false" ht="15" hidden="false" customHeight="false" outlineLevel="0" collapsed="false">
      <c r="A3622" s="38" t="str">
        <f aca="false">CONCATENATE(D3622,"-",E3622)</f>
        <v>PAULINO NEVES-MA</v>
      </c>
      <c r="B3622" s="39" t="n">
        <v>-2.71</v>
      </c>
      <c r="C3622" s="39" t="n">
        <v>-42.53</v>
      </c>
      <c r="D3622" s="39" t="s">
        <v>3562</v>
      </c>
      <c r="E3622" s="39" t="s">
        <v>100</v>
      </c>
    </row>
    <row r="3623" customFormat="false" ht="15" hidden="false" customHeight="false" outlineLevel="0" collapsed="false">
      <c r="A3623" s="38" t="str">
        <f aca="false">CONCATENATE(D3623,"-",E3623)</f>
        <v>PAULISTANA-PI</v>
      </c>
      <c r="B3623" s="39" t="n">
        <v>-8.14</v>
      </c>
      <c r="C3623" s="39" t="n">
        <v>-41.15</v>
      </c>
      <c r="D3623" s="39" t="s">
        <v>3563</v>
      </c>
      <c r="E3623" s="39" t="s">
        <v>108</v>
      </c>
    </row>
    <row r="3624" customFormat="false" ht="15" hidden="false" customHeight="false" outlineLevel="0" collapsed="false">
      <c r="A3624" s="38" t="str">
        <f aca="false">CONCATENATE(D3624,"-",E3624)</f>
        <v>PAULISTANIA-SP</v>
      </c>
      <c r="B3624" s="38" t="n">
        <v>-22.57</v>
      </c>
      <c r="C3624" s="38" t="n">
        <v>-49.4</v>
      </c>
      <c r="D3624" s="38" t="s">
        <v>3564</v>
      </c>
      <c r="E3624" s="38" t="s">
        <v>118</v>
      </c>
    </row>
    <row r="3625" customFormat="false" ht="15" hidden="false" customHeight="false" outlineLevel="0" collapsed="false">
      <c r="A3625" s="38" t="str">
        <f aca="false">CONCATENATE(D3625,"-",E3625)</f>
        <v>PAULISTA-PB</v>
      </c>
      <c r="B3625" s="38" t="n">
        <v>-6.59</v>
      </c>
      <c r="C3625" s="38" t="n">
        <v>-37.62</v>
      </c>
      <c r="D3625" s="38" t="s">
        <v>3565</v>
      </c>
      <c r="E3625" s="38" t="s">
        <v>138</v>
      </c>
    </row>
    <row r="3626" customFormat="false" ht="15" hidden="false" customHeight="false" outlineLevel="0" collapsed="false">
      <c r="A3626" s="38" t="str">
        <f aca="false">CONCATENATE(D3626,"-",E3626)</f>
        <v>PAULISTA-PE</v>
      </c>
      <c r="B3626" s="39" t="n">
        <v>-7.94</v>
      </c>
      <c r="C3626" s="39" t="n">
        <v>-34.87</v>
      </c>
      <c r="D3626" s="39" t="s">
        <v>3565</v>
      </c>
      <c r="E3626" s="39" t="s">
        <v>95</v>
      </c>
    </row>
    <row r="3627" customFormat="false" ht="15" hidden="false" customHeight="false" outlineLevel="0" collapsed="false">
      <c r="A3627" s="38" t="str">
        <f aca="false">CONCATENATE(D3627,"-",E3627)</f>
        <v>PAULISTAS-MG</v>
      </c>
      <c r="B3627" s="38" t="n">
        <v>-18.42</v>
      </c>
      <c r="C3627" s="38" t="n">
        <v>-42.86</v>
      </c>
      <c r="D3627" s="38" t="s">
        <v>3566</v>
      </c>
      <c r="E3627" s="38" t="s">
        <v>77</v>
      </c>
    </row>
    <row r="3628" customFormat="false" ht="15" hidden="false" customHeight="false" outlineLevel="0" collapsed="false">
      <c r="A3628" s="38" t="str">
        <f aca="false">CONCATENATE(D3628,"-",E3628)</f>
        <v>PAULO AFONSO-BA</v>
      </c>
      <c r="B3628" s="38" t="n">
        <v>-9.4</v>
      </c>
      <c r="C3628" s="38" t="n">
        <v>-38.22</v>
      </c>
      <c r="D3628" s="38" t="s">
        <v>3567</v>
      </c>
      <c r="E3628" s="38" t="s">
        <v>85</v>
      </c>
    </row>
    <row r="3629" customFormat="false" ht="15" hidden="false" customHeight="false" outlineLevel="0" collapsed="false">
      <c r="A3629" s="38" t="str">
        <f aca="false">CONCATENATE(D3629,"-",E3629)</f>
        <v>PAULO DE FARIA-SP</v>
      </c>
      <c r="B3629" s="39" t="n">
        <v>-20.03</v>
      </c>
      <c r="C3629" s="39" t="n">
        <v>-49.38</v>
      </c>
      <c r="D3629" s="39" t="s">
        <v>3568</v>
      </c>
      <c r="E3629" s="39" t="s">
        <v>118</v>
      </c>
    </row>
    <row r="3630" customFormat="false" ht="15" hidden="false" customHeight="false" outlineLevel="0" collapsed="false">
      <c r="A3630" s="38" t="str">
        <f aca="false">CONCATENATE(D3630,"-",E3630)</f>
        <v>PAULO FRONTIN-PR</v>
      </c>
      <c r="B3630" s="38" t="n">
        <v>-26.04</v>
      </c>
      <c r="C3630" s="38" t="n">
        <v>-50.83</v>
      </c>
      <c r="D3630" s="38" t="s">
        <v>3569</v>
      </c>
      <c r="E3630" s="38" t="s">
        <v>88</v>
      </c>
    </row>
    <row r="3631" customFormat="false" ht="15" hidden="false" customHeight="false" outlineLevel="0" collapsed="false">
      <c r="A3631" s="38" t="str">
        <f aca="false">CONCATENATE(D3631,"-",E3631)</f>
        <v>PAULO JACINTO-AL</v>
      </c>
      <c r="B3631" s="38" t="n">
        <v>-9.36</v>
      </c>
      <c r="C3631" s="38" t="n">
        <v>-36.37</v>
      </c>
      <c r="D3631" s="38" t="s">
        <v>3570</v>
      </c>
      <c r="E3631" s="38" t="s">
        <v>137</v>
      </c>
    </row>
    <row r="3632" customFormat="false" ht="15" hidden="false" customHeight="false" outlineLevel="0" collapsed="false">
      <c r="A3632" s="38" t="str">
        <f aca="false">CONCATENATE(D3632,"-",E3632)</f>
        <v>PAULO LOPES-SC</v>
      </c>
      <c r="B3632" s="39" t="n">
        <v>-27.96</v>
      </c>
      <c r="C3632" s="39" t="n">
        <v>-48.68</v>
      </c>
      <c r="D3632" s="39" t="s">
        <v>3571</v>
      </c>
      <c r="E3632" s="39" t="s">
        <v>90</v>
      </c>
    </row>
    <row r="3633" customFormat="false" ht="15" hidden="false" customHeight="false" outlineLevel="0" collapsed="false">
      <c r="A3633" s="38" t="str">
        <f aca="false">CONCATENATE(D3633,"-",E3633)</f>
        <v>PAULO RAMOS-MA</v>
      </c>
      <c r="B3633" s="38" t="n">
        <v>-4.18</v>
      </c>
      <c r="C3633" s="38" t="n">
        <v>-45.2</v>
      </c>
      <c r="D3633" s="38" t="s">
        <v>3572</v>
      </c>
      <c r="E3633" s="38" t="s">
        <v>100</v>
      </c>
    </row>
    <row r="3634" customFormat="false" ht="15" hidden="false" customHeight="false" outlineLevel="0" collapsed="false">
      <c r="A3634" s="38" t="str">
        <f aca="false">CONCATENATE(D3634,"-",E3634)</f>
        <v>PAVAO-MG</v>
      </c>
      <c r="B3634" s="39" t="n">
        <v>-17.42</v>
      </c>
      <c r="C3634" s="39" t="n">
        <v>-40.99</v>
      </c>
      <c r="D3634" s="39" t="s">
        <v>3573</v>
      </c>
      <c r="E3634" s="39" t="s">
        <v>77</v>
      </c>
    </row>
    <row r="3635" customFormat="false" ht="15" hidden="false" customHeight="false" outlineLevel="0" collapsed="false">
      <c r="A3635" s="38" t="str">
        <f aca="false">CONCATENATE(D3635,"-",E3635)</f>
        <v>PAVERAMA-RS</v>
      </c>
      <c r="B3635" s="39" t="n">
        <v>-29.55</v>
      </c>
      <c r="C3635" s="39" t="n">
        <v>-51.73</v>
      </c>
      <c r="D3635" s="39" t="s">
        <v>3574</v>
      </c>
      <c r="E3635" s="39" t="s">
        <v>151</v>
      </c>
    </row>
    <row r="3636" customFormat="false" ht="15" hidden="false" customHeight="false" outlineLevel="0" collapsed="false">
      <c r="A3636" s="38" t="str">
        <f aca="false">CONCATENATE(D3636,"-",E3636)</f>
        <v>PAVUSSU-PI</v>
      </c>
      <c r="B3636" s="38" t="n">
        <v>-7.96</v>
      </c>
      <c r="C3636" s="38" t="n">
        <v>-43.22</v>
      </c>
      <c r="D3636" s="38" t="s">
        <v>3575</v>
      </c>
      <c r="E3636" s="38" t="s">
        <v>108</v>
      </c>
    </row>
    <row r="3637" customFormat="false" ht="15" hidden="false" customHeight="false" outlineLevel="0" collapsed="false">
      <c r="A3637" s="38" t="str">
        <f aca="false">CONCATENATE(D3637,"-",E3637)</f>
        <v>PE DE SERRA-BA</v>
      </c>
      <c r="B3637" s="39" t="n">
        <v>-11.83</v>
      </c>
      <c r="C3637" s="39" t="n">
        <v>-39.61</v>
      </c>
      <c r="D3637" s="39" t="s">
        <v>3576</v>
      </c>
      <c r="E3637" s="39" t="s">
        <v>85</v>
      </c>
    </row>
    <row r="3638" customFormat="false" ht="15" hidden="false" customHeight="false" outlineLevel="0" collapsed="false">
      <c r="A3638" s="38" t="str">
        <f aca="false">CONCATENATE(D3638,"-",E3638)</f>
        <v>PEABIRU-PR</v>
      </c>
      <c r="B3638" s="39" t="n">
        <v>-23.91</v>
      </c>
      <c r="C3638" s="39" t="n">
        <v>-52.34</v>
      </c>
      <c r="D3638" s="39" t="s">
        <v>3577</v>
      </c>
      <c r="E3638" s="39" t="s">
        <v>88</v>
      </c>
    </row>
    <row r="3639" customFormat="false" ht="15" hidden="false" customHeight="false" outlineLevel="0" collapsed="false">
      <c r="A3639" s="38" t="str">
        <f aca="false">CONCATENATE(D3639,"-",E3639)</f>
        <v>PECANHA-MG</v>
      </c>
      <c r="B3639" s="38" t="n">
        <v>-18.54</v>
      </c>
      <c r="C3639" s="38" t="n">
        <v>-42.55</v>
      </c>
      <c r="D3639" s="38" t="s">
        <v>3578</v>
      </c>
      <c r="E3639" s="38" t="s">
        <v>77</v>
      </c>
    </row>
    <row r="3640" customFormat="false" ht="15" hidden="false" customHeight="false" outlineLevel="0" collapsed="false">
      <c r="A3640" s="38" t="str">
        <f aca="false">CONCATENATE(D3640,"-",E3640)</f>
        <v>PEDERNEIRAS-SP</v>
      </c>
      <c r="B3640" s="38" t="n">
        <v>-22.35</v>
      </c>
      <c r="C3640" s="38" t="n">
        <v>-48.77</v>
      </c>
      <c r="D3640" s="38" t="s">
        <v>3579</v>
      </c>
      <c r="E3640" s="38" t="s">
        <v>118</v>
      </c>
    </row>
    <row r="3641" customFormat="false" ht="15" hidden="false" customHeight="false" outlineLevel="0" collapsed="false">
      <c r="A3641" s="38" t="str">
        <f aca="false">CONCATENATE(D3641,"-",E3641)</f>
        <v>PEDRA AZUL-MG</v>
      </c>
      <c r="B3641" s="39" t="n">
        <v>-16</v>
      </c>
      <c r="C3641" s="39" t="n">
        <v>-41.29</v>
      </c>
      <c r="D3641" s="39" t="s">
        <v>3580</v>
      </c>
      <c r="E3641" s="39" t="s">
        <v>77</v>
      </c>
    </row>
    <row r="3642" customFormat="false" ht="15" hidden="false" customHeight="false" outlineLevel="0" collapsed="false">
      <c r="A3642" s="38" t="str">
        <f aca="false">CONCATENATE(D3642,"-",E3642)</f>
        <v>PEDRA BELA-SP</v>
      </c>
      <c r="B3642" s="39" t="n">
        <v>-22.79</v>
      </c>
      <c r="C3642" s="39" t="n">
        <v>-46.44</v>
      </c>
      <c r="D3642" s="39" t="s">
        <v>3581</v>
      </c>
      <c r="E3642" s="39" t="s">
        <v>118</v>
      </c>
    </row>
    <row r="3643" customFormat="false" ht="15" hidden="false" customHeight="false" outlineLevel="0" collapsed="false">
      <c r="A3643" s="38" t="str">
        <f aca="false">CONCATENATE(D3643,"-",E3643)</f>
        <v>PEDRA BONITA-MG</v>
      </c>
      <c r="B3643" s="38" t="n">
        <v>-20.52</v>
      </c>
      <c r="C3643" s="38" t="n">
        <v>-42.33</v>
      </c>
      <c r="D3643" s="38" t="s">
        <v>3582</v>
      </c>
      <c r="E3643" s="38" t="s">
        <v>77</v>
      </c>
    </row>
    <row r="3644" customFormat="false" ht="15" hidden="false" customHeight="false" outlineLevel="0" collapsed="false">
      <c r="A3644" s="38" t="str">
        <f aca="false">CONCATENATE(D3644,"-",E3644)</f>
        <v>PEDRA BRANCA DO AMAPARI-AP</v>
      </c>
      <c r="B3644" s="38" t="n">
        <v>0.77</v>
      </c>
      <c r="C3644" s="38" t="n">
        <v>-51.94</v>
      </c>
      <c r="D3644" s="38" t="s">
        <v>3583</v>
      </c>
      <c r="E3644" s="38" t="s">
        <v>275</v>
      </c>
    </row>
    <row r="3645" customFormat="false" ht="15" hidden="false" customHeight="false" outlineLevel="0" collapsed="false">
      <c r="A3645" s="38" t="str">
        <f aca="false">CONCATENATE(D3645,"-",E3645)</f>
        <v>PEDRA BRANCA-CE</v>
      </c>
      <c r="B3645" s="38" t="n">
        <v>-5.45</v>
      </c>
      <c r="C3645" s="38" t="n">
        <v>-39.71</v>
      </c>
      <c r="D3645" s="38" t="s">
        <v>3584</v>
      </c>
      <c r="E3645" s="38" t="s">
        <v>83</v>
      </c>
    </row>
    <row r="3646" customFormat="false" ht="15" hidden="false" customHeight="false" outlineLevel="0" collapsed="false">
      <c r="A3646" s="38" t="str">
        <f aca="false">CONCATENATE(D3646,"-",E3646)</f>
        <v>PEDRA BRANCA-PB</v>
      </c>
      <c r="B3646" s="39" t="n">
        <v>-7.42</v>
      </c>
      <c r="C3646" s="39" t="n">
        <v>-38.06</v>
      </c>
      <c r="D3646" s="39" t="s">
        <v>3584</v>
      </c>
      <c r="E3646" s="39" t="s">
        <v>138</v>
      </c>
    </row>
    <row r="3647" customFormat="false" ht="15" hidden="false" customHeight="false" outlineLevel="0" collapsed="false">
      <c r="A3647" s="38" t="str">
        <f aca="false">CONCATENATE(D3647,"-",E3647)</f>
        <v>PEDRA DO ANTA-MG</v>
      </c>
      <c r="B3647" s="39" t="n">
        <v>-20.59</v>
      </c>
      <c r="C3647" s="39" t="n">
        <v>-42.71</v>
      </c>
      <c r="D3647" s="39" t="s">
        <v>3585</v>
      </c>
      <c r="E3647" s="39" t="s">
        <v>77</v>
      </c>
    </row>
    <row r="3648" customFormat="false" ht="15" hidden="false" customHeight="false" outlineLevel="0" collapsed="false">
      <c r="A3648" s="38" t="str">
        <f aca="false">CONCATENATE(D3648,"-",E3648)</f>
        <v>PEDRA DO INDAIA-MG</v>
      </c>
      <c r="B3648" s="38" t="n">
        <v>-20.25</v>
      </c>
      <c r="C3648" s="38" t="n">
        <v>-45.2</v>
      </c>
      <c r="D3648" s="38" t="s">
        <v>3586</v>
      </c>
      <c r="E3648" s="38" t="s">
        <v>77</v>
      </c>
    </row>
    <row r="3649" customFormat="false" ht="15" hidden="false" customHeight="false" outlineLevel="0" collapsed="false">
      <c r="A3649" s="38" t="str">
        <f aca="false">CONCATENATE(D3649,"-",E3649)</f>
        <v>PEDRA DOURADA-MG</v>
      </c>
      <c r="B3649" s="39" t="n">
        <v>-20.83</v>
      </c>
      <c r="C3649" s="39" t="n">
        <v>-42.15</v>
      </c>
      <c r="D3649" s="39" t="s">
        <v>3587</v>
      </c>
      <c r="E3649" s="39" t="s">
        <v>77</v>
      </c>
    </row>
    <row r="3650" customFormat="false" ht="15" hidden="false" customHeight="false" outlineLevel="0" collapsed="false">
      <c r="A3650" s="38" t="str">
        <f aca="false">CONCATENATE(D3650,"-",E3650)</f>
        <v>PEDRA GRANDE-RN</v>
      </c>
      <c r="B3650" s="39" t="n">
        <v>-5.15</v>
      </c>
      <c r="C3650" s="39" t="n">
        <v>-35.87</v>
      </c>
      <c r="D3650" s="39" t="s">
        <v>3588</v>
      </c>
      <c r="E3650" s="39" t="s">
        <v>106</v>
      </c>
    </row>
    <row r="3651" customFormat="false" ht="15" hidden="false" customHeight="false" outlineLevel="0" collapsed="false">
      <c r="A3651" s="38" t="str">
        <f aca="false">CONCATENATE(D3651,"-",E3651)</f>
        <v>PEDRA LAVRADA-PB</v>
      </c>
      <c r="B3651" s="38" t="n">
        <v>-6.75</v>
      </c>
      <c r="C3651" s="38" t="n">
        <v>-36.48</v>
      </c>
      <c r="D3651" s="38" t="s">
        <v>3589</v>
      </c>
      <c r="E3651" s="38" t="s">
        <v>138</v>
      </c>
    </row>
    <row r="3652" customFormat="false" ht="15" hidden="false" customHeight="false" outlineLevel="0" collapsed="false">
      <c r="A3652" s="38" t="str">
        <f aca="false">CONCATENATE(D3652,"-",E3652)</f>
        <v>PEDRA MOLE-SE</v>
      </c>
      <c r="B3652" s="38" t="n">
        <v>-10.61</v>
      </c>
      <c r="C3652" s="38" t="n">
        <v>-37.68</v>
      </c>
      <c r="D3652" s="38" t="s">
        <v>3590</v>
      </c>
      <c r="E3652" s="38" t="s">
        <v>294</v>
      </c>
    </row>
    <row r="3653" customFormat="false" ht="15" hidden="false" customHeight="false" outlineLevel="0" collapsed="false">
      <c r="A3653" s="38" t="str">
        <f aca="false">CONCATENATE(D3653,"-",E3653)</f>
        <v>PEDRA PRETA-MT</v>
      </c>
      <c r="B3653" s="38" t="n">
        <v>-16.62</v>
      </c>
      <c r="C3653" s="38" t="n">
        <v>-54.47</v>
      </c>
      <c r="D3653" s="38" t="s">
        <v>3591</v>
      </c>
      <c r="E3653" s="38" t="s">
        <v>111</v>
      </c>
    </row>
    <row r="3654" customFormat="false" ht="15" hidden="false" customHeight="false" outlineLevel="0" collapsed="false">
      <c r="A3654" s="38" t="str">
        <f aca="false">CONCATENATE(D3654,"-",E3654)</f>
        <v>PEDRA PRETA-RN</v>
      </c>
      <c r="B3654" s="38" t="n">
        <v>-5.58</v>
      </c>
      <c r="C3654" s="38" t="n">
        <v>-36.1</v>
      </c>
      <c r="D3654" s="38" t="s">
        <v>3591</v>
      </c>
      <c r="E3654" s="38" t="s">
        <v>106</v>
      </c>
    </row>
    <row r="3655" customFormat="false" ht="15" hidden="false" customHeight="false" outlineLevel="0" collapsed="false">
      <c r="A3655" s="38" t="str">
        <f aca="false">CONCATENATE(D3655,"-",E3655)</f>
        <v>PEDRALVA-MG</v>
      </c>
      <c r="B3655" s="38" t="n">
        <v>-22.24</v>
      </c>
      <c r="C3655" s="38" t="n">
        <v>-45.46</v>
      </c>
      <c r="D3655" s="38" t="s">
        <v>3592</v>
      </c>
      <c r="E3655" s="38" t="s">
        <v>77</v>
      </c>
    </row>
    <row r="3656" customFormat="false" ht="15" hidden="false" customHeight="false" outlineLevel="0" collapsed="false">
      <c r="A3656" s="38" t="str">
        <f aca="false">CONCATENATE(D3656,"-",E3656)</f>
        <v>PEDRANOPOLIS-SP</v>
      </c>
      <c r="B3656" s="38" t="n">
        <v>-20.24</v>
      </c>
      <c r="C3656" s="38" t="n">
        <v>-50.11</v>
      </c>
      <c r="D3656" s="38" t="s">
        <v>3593</v>
      </c>
      <c r="E3656" s="38" t="s">
        <v>118</v>
      </c>
    </row>
    <row r="3657" customFormat="false" ht="15" hidden="false" customHeight="false" outlineLevel="0" collapsed="false">
      <c r="A3657" s="38" t="str">
        <f aca="false">CONCATENATE(D3657,"-",E3657)</f>
        <v>PEDRAO-BA</v>
      </c>
      <c r="B3657" s="38" t="n">
        <v>-12.15</v>
      </c>
      <c r="C3657" s="38" t="n">
        <v>-38.65</v>
      </c>
      <c r="D3657" s="38" t="s">
        <v>3594</v>
      </c>
      <c r="E3657" s="38" t="s">
        <v>85</v>
      </c>
    </row>
    <row r="3658" customFormat="false" ht="15" hidden="false" customHeight="false" outlineLevel="0" collapsed="false">
      <c r="A3658" s="38" t="str">
        <f aca="false">CONCATENATE(D3658,"-",E3658)</f>
        <v>PEDRA-PE</v>
      </c>
      <c r="B3658" s="38" t="n">
        <v>-8.49</v>
      </c>
      <c r="C3658" s="38" t="n">
        <v>-36.94</v>
      </c>
      <c r="D3658" s="38" t="s">
        <v>3595</v>
      </c>
      <c r="E3658" s="38" t="s">
        <v>95</v>
      </c>
    </row>
    <row r="3659" customFormat="false" ht="15" hidden="false" customHeight="false" outlineLevel="0" collapsed="false">
      <c r="A3659" s="38" t="str">
        <f aca="false">CONCATENATE(D3659,"-",E3659)</f>
        <v>PEDRAS DE FOGO-PB</v>
      </c>
      <c r="B3659" s="39" t="n">
        <v>-7.4</v>
      </c>
      <c r="C3659" s="39" t="n">
        <v>-35.11</v>
      </c>
      <c r="D3659" s="39" t="s">
        <v>3596</v>
      </c>
      <c r="E3659" s="39" t="s">
        <v>138</v>
      </c>
    </row>
    <row r="3660" customFormat="false" ht="15" hidden="false" customHeight="false" outlineLevel="0" collapsed="false">
      <c r="A3660" s="38" t="str">
        <f aca="false">CONCATENATE(D3660,"-",E3660)</f>
        <v>PEDRAS DE MARIA DA CRUZ-MG</v>
      </c>
      <c r="B3660" s="39" t="n">
        <v>-15.6</v>
      </c>
      <c r="C3660" s="39" t="n">
        <v>-44.39</v>
      </c>
      <c r="D3660" s="39" t="s">
        <v>3597</v>
      </c>
      <c r="E3660" s="39" t="s">
        <v>77</v>
      </c>
    </row>
    <row r="3661" customFormat="false" ht="15" hidden="false" customHeight="false" outlineLevel="0" collapsed="false">
      <c r="A3661" s="38" t="str">
        <f aca="false">CONCATENATE(D3661,"-",E3661)</f>
        <v>PEDRAS GRANDES-SC</v>
      </c>
      <c r="B3661" s="38" t="n">
        <v>-28.43</v>
      </c>
      <c r="C3661" s="38" t="n">
        <v>-49.18</v>
      </c>
      <c r="D3661" s="38" t="s">
        <v>3598</v>
      </c>
      <c r="E3661" s="38" t="s">
        <v>90</v>
      </c>
    </row>
    <row r="3662" customFormat="false" ht="15" hidden="false" customHeight="false" outlineLevel="0" collapsed="false">
      <c r="A3662" s="38" t="str">
        <f aca="false">CONCATENATE(D3662,"-",E3662)</f>
        <v>PEDREGULHO-SP</v>
      </c>
      <c r="B3662" s="39" t="n">
        <v>-20.25</v>
      </c>
      <c r="C3662" s="39" t="n">
        <v>-47.47</v>
      </c>
      <c r="D3662" s="39" t="s">
        <v>3599</v>
      </c>
      <c r="E3662" s="39" t="s">
        <v>118</v>
      </c>
    </row>
    <row r="3663" customFormat="false" ht="15" hidden="false" customHeight="false" outlineLevel="0" collapsed="false">
      <c r="A3663" s="38" t="str">
        <f aca="false">CONCATENATE(D3663,"-",E3663)</f>
        <v>PEDREIRAS-MA</v>
      </c>
      <c r="B3663" s="39" t="n">
        <v>-4.56</v>
      </c>
      <c r="C3663" s="39" t="n">
        <v>-44.59</v>
      </c>
      <c r="D3663" s="39" t="s">
        <v>3600</v>
      </c>
      <c r="E3663" s="39" t="s">
        <v>100</v>
      </c>
    </row>
    <row r="3664" customFormat="false" ht="15" hidden="false" customHeight="false" outlineLevel="0" collapsed="false">
      <c r="A3664" s="38" t="str">
        <f aca="false">CONCATENATE(D3664,"-",E3664)</f>
        <v>PEDREIRA-SP</v>
      </c>
      <c r="B3664" s="38" t="n">
        <v>-22.74</v>
      </c>
      <c r="C3664" s="38" t="n">
        <v>-46.9</v>
      </c>
      <c r="D3664" s="38" t="s">
        <v>3601</v>
      </c>
      <c r="E3664" s="38" t="s">
        <v>118</v>
      </c>
    </row>
    <row r="3665" customFormat="false" ht="15" hidden="false" customHeight="false" outlineLevel="0" collapsed="false">
      <c r="A3665" s="38" t="str">
        <f aca="false">CONCATENATE(D3665,"-",E3665)</f>
        <v>PEDRINHAS PAULISTA-SP</v>
      </c>
      <c r="B3665" s="39" t="n">
        <v>-22.81</v>
      </c>
      <c r="C3665" s="39" t="n">
        <v>-50.79</v>
      </c>
      <c r="D3665" s="39" t="s">
        <v>3602</v>
      </c>
      <c r="E3665" s="39" t="s">
        <v>118</v>
      </c>
    </row>
    <row r="3666" customFormat="false" ht="15" hidden="false" customHeight="false" outlineLevel="0" collapsed="false">
      <c r="A3666" s="38" t="str">
        <f aca="false">CONCATENATE(D3666,"-",E3666)</f>
        <v>PEDRINHAS-SE</v>
      </c>
      <c r="B3666" s="39" t="n">
        <v>-11.19</v>
      </c>
      <c r="C3666" s="39" t="n">
        <v>-37.67</v>
      </c>
      <c r="D3666" s="39" t="s">
        <v>3603</v>
      </c>
      <c r="E3666" s="39" t="s">
        <v>294</v>
      </c>
    </row>
    <row r="3667" customFormat="false" ht="15" hidden="false" customHeight="false" outlineLevel="0" collapsed="false">
      <c r="A3667" s="38" t="str">
        <f aca="false">CONCATENATE(D3667,"-",E3667)</f>
        <v>PEDRINOPOLIS-MG</v>
      </c>
      <c r="B3667" s="38" t="n">
        <v>-19.22</v>
      </c>
      <c r="C3667" s="38" t="n">
        <v>-47.46</v>
      </c>
      <c r="D3667" s="38" t="s">
        <v>3604</v>
      </c>
      <c r="E3667" s="38" t="s">
        <v>77</v>
      </c>
    </row>
    <row r="3668" customFormat="false" ht="15" hidden="false" customHeight="false" outlineLevel="0" collapsed="false">
      <c r="A3668" s="38" t="str">
        <f aca="false">CONCATENATE(D3668,"-",E3668)</f>
        <v>PEDRO AFONSO-TO</v>
      </c>
      <c r="B3668" s="39" t="n">
        <v>-8.96</v>
      </c>
      <c r="C3668" s="39" t="n">
        <v>-48.17</v>
      </c>
      <c r="D3668" s="39" t="s">
        <v>3605</v>
      </c>
      <c r="E3668" s="39" t="s">
        <v>97</v>
      </c>
    </row>
    <row r="3669" customFormat="false" ht="15" hidden="false" customHeight="false" outlineLevel="0" collapsed="false">
      <c r="A3669" s="38" t="str">
        <f aca="false">CONCATENATE(D3669,"-",E3669)</f>
        <v>PEDRO ALEXANDRE-BA</v>
      </c>
      <c r="B3669" s="39" t="n">
        <v>-10.01</v>
      </c>
      <c r="C3669" s="39" t="n">
        <v>-37.89</v>
      </c>
      <c r="D3669" s="39" t="s">
        <v>3606</v>
      </c>
      <c r="E3669" s="39" t="s">
        <v>85</v>
      </c>
    </row>
    <row r="3670" customFormat="false" ht="15" hidden="false" customHeight="false" outlineLevel="0" collapsed="false">
      <c r="A3670" s="38" t="str">
        <f aca="false">CONCATENATE(D3670,"-",E3670)</f>
        <v>PEDRO AVELINO-RN</v>
      </c>
      <c r="B3670" s="39" t="n">
        <v>-5.52</v>
      </c>
      <c r="C3670" s="39" t="n">
        <v>-36.38</v>
      </c>
      <c r="D3670" s="39" t="s">
        <v>3607</v>
      </c>
      <c r="E3670" s="39" t="s">
        <v>106</v>
      </c>
    </row>
    <row r="3671" customFormat="false" ht="15" hidden="false" customHeight="false" outlineLevel="0" collapsed="false">
      <c r="A3671" s="38" t="str">
        <f aca="false">CONCATENATE(D3671,"-",E3671)</f>
        <v>PEDRO CANARIO-ES</v>
      </c>
      <c r="B3671" s="38" t="n">
        <v>-18.03</v>
      </c>
      <c r="C3671" s="38" t="n">
        <v>-40.15</v>
      </c>
      <c r="D3671" s="38" t="s">
        <v>3608</v>
      </c>
      <c r="E3671" s="38" t="s">
        <v>126</v>
      </c>
    </row>
    <row r="3672" customFormat="false" ht="15" hidden="false" customHeight="false" outlineLevel="0" collapsed="false">
      <c r="A3672" s="38" t="str">
        <f aca="false">CONCATENATE(D3672,"-",E3672)</f>
        <v>PEDRO DE TOLEDO-SP</v>
      </c>
      <c r="B3672" s="38" t="n">
        <v>-24.27</v>
      </c>
      <c r="C3672" s="38" t="n">
        <v>-47.23</v>
      </c>
      <c r="D3672" s="38" t="s">
        <v>3609</v>
      </c>
      <c r="E3672" s="38" t="s">
        <v>118</v>
      </c>
    </row>
    <row r="3673" customFormat="false" ht="15" hidden="false" customHeight="false" outlineLevel="0" collapsed="false">
      <c r="A3673" s="38" t="str">
        <f aca="false">CONCATENATE(D3673,"-",E3673)</f>
        <v>PEDRO DO ROSARIO-MA</v>
      </c>
      <c r="B3673" s="38" t="n">
        <v>-2.97</v>
      </c>
      <c r="C3673" s="38" t="n">
        <v>-45.34</v>
      </c>
      <c r="D3673" s="38" t="s">
        <v>3610</v>
      </c>
      <c r="E3673" s="38" t="s">
        <v>100</v>
      </c>
    </row>
    <row r="3674" customFormat="false" ht="15" hidden="false" customHeight="false" outlineLevel="0" collapsed="false">
      <c r="A3674" s="38" t="str">
        <f aca="false">CONCATENATE(D3674,"-",E3674)</f>
        <v>PEDRO GOMES-MS</v>
      </c>
      <c r="B3674" s="38" t="n">
        <v>-18.1</v>
      </c>
      <c r="C3674" s="38" t="n">
        <v>-54.55</v>
      </c>
      <c r="D3674" s="38" t="s">
        <v>3611</v>
      </c>
      <c r="E3674" s="38" t="s">
        <v>140</v>
      </c>
    </row>
    <row r="3675" customFormat="false" ht="15" hidden="false" customHeight="false" outlineLevel="0" collapsed="false">
      <c r="A3675" s="38" t="str">
        <f aca="false">CONCATENATE(D3675,"-",E3675)</f>
        <v>PEDRO II-PI</v>
      </c>
      <c r="B3675" s="39" t="n">
        <v>-4.42</v>
      </c>
      <c r="C3675" s="39" t="n">
        <v>-41.45</v>
      </c>
      <c r="D3675" s="39" t="s">
        <v>3612</v>
      </c>
      <c r="E3675" s="39" t="s">
        <v>108</v>
      </c>
    </row>
    <row r="3676" customFormat="false" ht="15" hidden="false" customHeight="false" outlineLevel="0" collapsed="false">
      <c r="A3676" s="38" t="str">
        <f aca="false">CONCATENATE(D3676,"-",E3676)</f>
        <v>PEDRO LAURENTINO-PI</v>
      </c>
      <c r="B3676" s="38" t="n">
        <v>-8.06</v>
      </c>
      <c r="C3676" s="38" t="n">
        <v>-42.28</v>
      </c>
      <c r="D3676" s="38" t="s">
        <v>3613</v>
      </c>
      <c r="E3676" s="38" t="s">
        <v>108</v>
      </c>
    </row>
    <row r="3677" customFormat="false" ht="15" hidden="false" customHeight="false" outlineLevel="0" collapsed="false">
      <c r="A3677" s="38" t="str">
        <f aca="false">CONCATENATE(D3677,"-",E3677)</f>
        <v>PEDRO LEOPOLDO-MG</v>
      </c>
      <c r="B3677" s="39" t="n">
        <v>-19.61</v>
      </c>
      <c r="C3677" s="39" t="n">
        <v>-44.04</v>
      </c>
      <c r="D3677" s="39" t="s">
        <v>3614</v>
      </c>
      <c r="E3677" s="39" t="s">
        <v>77</v>
      </c>
    </row>
    <row r="3678" customFormat="false" ht="15" hidden="false" customHeight="false" outlineLevel="0" collapsed="false">
      <c r="A3678" s="38" t="str">
        <f aca="false">CONCATENATE(D3678,"-",E3678)</f>
        <v>PEDRO OSORIO-RS</v>
      </c>
      <c r="B3678" s="38" t="n">
        <v>-31.86</v>
      </c>
      <c r="C3678" s="38" t="n">
        <v>-52.82</v>
      </c>
      <c r="D3678" s="38" t="s">
        <v>3615</v>
      </c>
      <c r="E3678" s="38" t="s">
        <v>151</v>
      </c>
    </row>
    <row r="3679" customFormat="false" ht="15" hidden="false" customHeight="false" outlineLevel="0" collapsed="false">
      <c r="A3679" s="38" t="str">
        <f aca="false">CONCATENATE(D3679,"-",E3679)</f>
        <v>PEDRO REGIS-PB</v>
      </c>
      <c r="B3679" s="38" t="n">
        <v>-6.63</v>
      </c>
      <c r="C3679" s="38" t="n">
        <v>-35.29</v>
      </c>
      <c r="D3679" s="38" t="s">
        <v>3616</v>
      </c>
      <c r="E3679" s="38" t="s">
        <v>138</v>
      </c>
    </row>
    <row r="3680" customFormat="false" ht="15" hidden="false" customHeight="false" outlineLevel="0" collapsed="false">
      <c r="A3680" s="38" t="str">
        <f aca="false">CONCATENATE(D3680,"-",E3680)</f>
        <v>PEDRO TEIXEIRA-MG</v>
      </c>
      <c r="B3680" s="38" t="n">
        <v>-21.7</v>
      </c>
      <c r="C3680" s="38" t="n">
        <v>-43.74</v>
      </c>
      <c r="D3680" s="38" t="s">
        <v>3617</v>
      </c>
      <c r="E3680" s="38" t="s">
        <v>77</v>
      </c>
    </row>
    <row r="3681" customFormat="false" ht="15" hidden="false" customHeight="false" outlineLevel="0" collapsed="false">
      <c r="A3681" s="38" t="str">
        <f aca="false">CONCATENATE(D3681,"-",E3681)</f>
        <v>PEDRO VELHO-RN</v>
      </c>
      <c r="B3681" s="38" t="n">
        <v>-6.43</v>
      </c>
      <c r="C3681" s="38" t="n">
        <v>-35.22</v>
      </c>
      <c r="D3681" s="38" t="s">
        <v>3618</v>
      </c>
      <c r="E3681" s="38" t="s">
        <v>106</v>
      </c>
    </row>
    <row r="3682" customFormat="false" ht="15" hidden="false" customHeight="false" outlineLevel="0" collapsed="false">
      <c r="A3682" s="38" t="str">
        <f aca="false">CONCATENATE(D3682,"-",E3682)</f>
        <v>PEIXE-BOI-PA</v>
      </c>
      <c r="B3682" s="39" t="n">
        <v>-1.19</v>
      </c>
      <c r="C3682" s="39" t="n">
        <v>-47.31</v>
      </c>
      <c r="D3682" s="39" t="s">
        <v>3619</v>
      </c>
      <c r="E3682" s="39" t="s">
        <v>81</v>
      </c>
    </row>
    <row r="3683" customFormat="false" ht="15" hidden="false" customHeight="false" outlineLevel="0" collapsed="false">
      <c r="A3683" s="38" t="str">
        <f aca="false">CONCATENATE(D3683,"-",E3683)</f>
        <v>PEIXE-TO</v>
      </c>
      <c r="B3683" s="38" t="n">
        <v>-12.02</v>
      </c>
      <c r="C3683" s="38" t="n">
        <v>-48.53</v>
      </c>
      <c r="D3683" s="38" t="s">
        <v>3620</v>
      </c>
      <c r="E3683" s="38" t="s">
        <v>97</v>
      </c>
    </row>
    <row r="3684" customFormat="false" ht="15" hidden="false" customHeight="false" outlineLevel="0" collapsed="false">
      <c r="A3684" s="38" t="str">
        <f aca="false">CONCATENATE(D3684,"-",E3684)</f>
        <v>PEIXOTO DE AZEVEDO-MT</v>
      </c>
      <c r="B3684" s="39" t="n">
        <v>-10.22</v>
      </c>
      <c r="C3684" s="39" t="n">
        <v>-54.98</v>
      </c>
      <c r="D3684" s="39" t="s">
        <v>3621</v>
      </c>
      <c r="E3684" s="39" t="s">
        <v>111</v>
      </c>
    </row>
    <row r="3685" customFormat="false" ht="15" hidden="false" customHeight="false" outlineLevel="0" collapsed="false">
      <c r="A3685" s="38" t="str">
        <f aca="false">CONCATENATE(D3685,"-",E3685)</f>
        <v>PEJUCARA-RS</v>
      </c>
      <c r="B3685" s="39" t="n">
        <v>-28.42</v>
      </c>
      <c r="C3685" s="39" t="n">
        <v>-53.65</v>
      </c>
      <c r="D3685" s="39" t="s">
        <v>3622</v>
      </c>
      <c r="E3685" s="39" t="s">
        <v>151</v>
      </c>
    </row>
    <row r="3686" customFormat="false" ht="15" hidden="false" customHeight="false" outlineLevel="0" collapsed="false">
      <c r="A3686" s="38" t="str">
        <f aca="false">CONCATENATE(D3686,"-",E3686)</f>
        <v>PELOTAS-RS</v>
      </c>
      <c r="B3686" s="38" t="n">
        <v>-31.77</v>
      </c>
      <c r="C3686" s="38" t="n">
        <v>-52.34</v>
      </c>
      <c r="D3686" s="38" t="s">
        <v>3623</v>
      </c>
      <c r="E3686" s="38" t="s">
        <v>151</v>
      </c>
    </row>
    <row r="3687" customFormat="false" ht="15" hidden="false" customHeight="false" outlineLevel="0" collapsed="false">
      <c r="A3687" s="38" t="str">
        <f aca="false">CONCATENATE(D3687,"-",E3687)</f>
        <v>PENAFORTE-CE</v>
      </c>
      <c r="B3687" s="39" t="n">
        <v>-7.82</v>
      </c>
      <c r="C3687" s="39" t="n">
        <v>-39.07</v>
      </c>
      <c r="D3687" s="39" t="s">
        <v>3624</v>
      </c>
      <c r="E3687" s="39" t="s">
        <v>83</v>
      </c>
    </row>
    <row r="3688" customFormat="false" ht="15" hidden="false" customHeight="false" outlineLevel="0" collapsed="false">
      <c r="A3688" s="38" t="str">
        <f aca="false">CONCATENATE(D3688,"-",E3688)</f>
        <v>PENALVA-MA</v>
      </c>
      <c r="B3688" s="39" t="n">
        <v>-3.29</v>
      </c>
      <c r="C3688" s="39" t="n">
        <v>-45.17</v>
      </c>
      <c r="D3688" s="39" t="s">
        <v>3625</v>
      </c>
      <c r="E3688" s="39" t="s">
        <v>100</v>
      </c>
    </row>
    <row r="3689" customFormat="false" ht="15" hidden="false" customHeight="false" outlineLevel="0" collapsed="false">
      <c r="A3689" s="38" t="str">
        <f aca="false">CONCATENATE(D3689,"-",E3689)</f>
        <v>PENAPOLIS-SP</v>
      </c>
      <c r="B3689" s="39" t="n">
        <v>-21.42</v>
      </c>
      <c r="C3689" s="39" t="n">
        <v>-50.07</v>
      </c>
      <c r="D3689" s="39" t="s">
        <v>3626</v>
      </c>
      <c r="E3689" s="39" t="s">
        <v>118</v>
      </c>
    </row>
    <row r="3690" customFormat="false" ht="15" hidden="false" customHeight="false" outlineLevel="0" collapsed="false">
      <c r="A3690" s="38" t="str">
        <f aca="false">CONCATENATE(D3690,"-",E3690)</f>
        <v>PENDENCIAS-RN</v>
      </c>
      <c r="B3690" s="39" t="n">
        <v>-5.26</v>
      </c>
      <c r="C3690" s="39" t="n">
        <v>-36.72</v>
      </c>
      <c r="D3690" s="39" t="s">
        <v>3627</v>
      </c>
      <c r="E3690" s="39" t="s">
        <v>106</v>
      </c>
    </row>
    <row r="3691" customFormat="false" ht="15" hidden="false" customHeight="false" outlineLevel="0" collapsed="false">
      <c r="A3691" s="38" t="str">
        <f aca="false">CONCATENATE(D3691,"-",E3691)</f>
        <v>PENEDO-AL</v>
      </c>
      <c r="B3691" s="39" t="n">
        <v>-10.29</v>
      </c>
      <c r="C3691" s="39" t="n">
        <v>-36.58</v>
      </c>
      <c r="D3691" s="39" t="s">
        <v>3628</v>
      </c>
      <c r="E3691" s="39" t="s">
        <v>137</v>
      </c>
    </row>
    <row r="3692" customFormat="false" ht="15" hidden="false" customHeight="false" outlineLevel="0" collapsed="false">
      <c r="A3692" s="38" t="str">
        <f aca="false">CONCATENATE(D3692,"-",E3692)</f>
        <v>PENHA-SC</v>
      </c>
      <c r="B3692" s="39" t="n">
        <v>-26.76</v>
      </c>
      <c r="C3692" s="39" t="n">
        <v>-48.64</v>
      </c>
      <c r="D3692" s="39" t="s">
        <v>3629</v>
      </c>
      <c r="E3692" s="39" t="s">
        <v>90</v>
      </c>
    </row>
    <row r="3693" customFormat="false" ht="15" hidden="false" customHeight="false" outlineLevel="0" collapsed="false">
      <c r="A3693" s="38" t="str">
        <f aca="false">CONCATENATE(D3693,"-",E3693)</f>
        <v>PENTECOSTE-CE</v>
      </c>
      <c r="B3693" s="38" t="n">
        <v>-3.79</v>
      </c>
      <c r="C3693" s="38" t="n">
        <v>-39.27</v>
      </c>
      <c r="D3693" s="38" t="s">
        <v>3630</v>
      </c>
      <c r="E3693" s="38" t="s">
        <v>83</v>
      </c>
    </row>
    <row r="3694" customFormat="false" ht="15" hidden="false" customHeight="false" outlineLevel="0" collapsed="false">
      <c r="A3694" s="38" t="str">
        <f aca="false">CONCATENATE(D3694,"-",E3694)</f>
        <v>PEQUERI-MG</v>
      </c>
      <c r="B3694" s="39" t="n">
        <v>-21.83</v>
      </c>
      <c r="C3694" s="39" t="n">
        <v>-43.12</v>
      </c>
      <c r="D3694" s="39" t="s">
        <v>3631</v>
      </c>
      <c r="E3694" s="39" t="s">
        <v>77</v>
      </c>
    </row>
    <row r="3695" customFormat="false" ht="15" hidden="false" customHeight="false" outlineLevel="0" collapsed="false">
      <c r="A3695" s="38" t="str">
        <f aca="false">CONCATENATE(D3695,"-",E3695)</f>
        <v>PEQUI-MG</v>
      </c>
      <c r="B3695" s="38" t="n">
        <v>-19.63</v>
      </c>
      <c r="C3695" s="38" t="n">
        <v>-44.65</v>
      </c>
      <c r="D3695" s="38" t="s">
        <v>3632</v>
      </c>
      <c r="E3695" s="38" t="s">
        <v>77</v>
      </c>
    </row>
    <row r="3696" customFormat="false" ht="15" hidden="false" customHeight="false" outlineLevel="0" collapsed="false">
      <c r="A3696" s="38" t="str">
        <f aca="false">CONCATENATE(D3696,"-",E3696)</f>
        <v>PEQUIZEIRO-TO</v>
      </c>
      <c r="B3696" s="39" t="n">
        <v>-8.59</v>
      </c>
      <c r="C3696" s="39" t="n">
        <v>-48.93</v>
      </c>
      <c r="D3696" s="39" t="s">
        <v>3633</v>
      </c>
      <c r="E3696" s="39" t="s">
        <v>97</v>
      </c>
    </row>
    <row r="3697" customFormat="false" ht="15" hidden="false" customHeight="false" outlineLevel="0" collapsed="false">
      <c r="A3697" s="38" t="str">
        <f aca="false">CONCATENATE(D3697,"-",E3697)</f>
        <v>PERDIGAO-MG</v>
      </c>
      <c r="B3697" s="39" t="n">
        <v>-19.95</v>
      </c>
      <c r="C3697" s="39" t="n">
        <v>-45.08</v>
      </c>
      <c r="D3697" s="39" t="s">
        <v>3634</v>
      </c>
      <c r="E3697" s="39" t="s">
        <v>77</v>
      </c>
    </row>
    <row r="3698" customFormat="false" ht="15" hidden="false" customHeight="false" outlineLevel="0" collapsed="false">
      <c r="A3698" s="38" t="str">
        <f aca="false">CONCATENATE(D3698,"-",E3698)</f>
        <v>PERDIZES-MG</v>
      </c>
      <c r="B3698" s="38" t="n">
        <v>-19.35</v>
      </c>
      <c r="C3698" s="38" t="n">
        <v>-47.29</v>
      </c>
      <c r="D3698" s="38" t="s">
        <v>3635</v>
      </c>
      <c r="E3698" s="38" t="s">
        <v>77</v>
      </c>
    </row>
    <row r="3699" customFormat="false" ht="15" hidden="false" customHeight="false" outlineLevel="0" collapsed="false">
      <c r="A3699" s="38" t="str">
        <f aca="false">CONCATENATE(D3699,"-",E3699)</f>
        <v>PERDOES-MG</v>
      </c>
      <c r="B3699" s="39" t="n">
        <v>-21.09</v>
      </c>
      <c r="C3699" s="39" t="n">
        <v>-45.09</v>
      </c>
      <c r="D3699" s="39" t="s">
        <v>3636</v>
      </c>
      <c r="E3699" s="39" t="s">
        <v>77</v>
      </c>
    </row>
    <row r="3700" customFormat="false" ht="15" hidden="false" customHeight="false" outlineLevel="0" collapsed="false">
      <c r="A3700" s="38" t="str">
        <f aca="false">CONCATENATE(D3700,"-",E3700)</f>
        <v>PEREIRA BARRETO-SP</v>
      </c>
      <c r="B3700" s="38" t="n">
        <v>-20.63</v>
      </c>
      <c r="C3700" s="38" t="n">
        <v>-51.1</v>
      </c>
      <c r="D3700" s="38" t="s">
        <v>3637</v>
      </c>
      <c r="E3700" s="38" t="s">
        <v>118</v>
      </c>
    </row>
    <row r="3701" customFormat="false" ht="15" hidden="false" customHeight="false" outlineLevel="0" collapsed="false">
      <c r="A3701" s="38" t="str">
        <f aca="false">CONCATENATE(D3701,"-",E3701)</f>
        <v>PEREIRAS-SP</v>
      </c>
      <c r="B3701" s="39" t="n">
        <v>-23.07</v>
      </c>
      <c r="C3701" s="39" t="n">
        <v>-47.97</v>
      </c>
      <c r="D3701" s="39" t="s">
        <v>3638</v>
      </c>
      <c r="E3701" s="39" t="s">
        <v>118</v>
      </c>
    </row>
    <row r="3702" customFormat="false" ht="15" hidden="false" customHeight="false" outlineLevel="0" collapsed="false">
      <c r="A3702" s="38" t="str">
        <f aca="false">CONCATENATE(D3702,"-",E3702)</f>
        <v>PEREIRO-CE</v>
      </c>
      <c r="B3702" s="39" t="n">
        <v>-6.04</v>
      </c>
      <c r="C3702" s="39" t="n">
        <v>-38.46</v>
      </c>
      <c r="D3702" s="39" t="s">
        <v>3639</v>
      </c>
      <c r="E3702" s="39" t="s">
        <v>83</v>
      </c>
    </row>
    <row r="3703" customFormat="false" ht="15" hidden="false" customHeight="false" outlineLevel="0" collapsed="false">
      <c r="A3703" s="38" t="str">
        <f aca="false">CONCATENATE(D3703,"-",E3703)</f>
        <v>PERI MIRIM-MA</v>
      </c>
      <c r="B3703" s="38" t="n">
        <v>-2.57</v>
      </c>
      <c r="C3703" s="38" t="n">
        <v>-44.85</v>
      </c>
      <c r="D3703" s="38" t="s">
        <v>3640</v>
      </c>
      <c r="E3703" s="38" t="s">
        <v>100</v>
      </c>
    </row>
    <row r="3704" customFormat="false" ht="15" hidden="false" customHeight="false" outlineLevel="0" collapsed="false">
      <c r="A3704" s="38" t="str">
        <f aca="false">CONCATENATE(D3704,"-",E3704)</f>
        <v>PERIQUITO-MG</v>
      </c>
      <c r="B3704" s="38" t="n">
        <v>-19.15</v>
      </c>
      <c r="C3704" s="38" t="n">
        <v>-42.23</v>
      </c>
      <c r="D3704" s="38" t="s">
        <v>3641</v>
      </c>
      <c r="E3704" s="38" t="s">
        <v>77</v>
      </c>
    </row>
    <row r="3705" customFormat="false" ht="15" hidden="false" customHeight="false" outlineLevel="0" collapsed="false">
      <c r="A3705" s="38" t="str">
        <f aca="false">CONCATENATE(D3705,"-",E3705)</f>
        <v>PERITIBA-SC</v>
      </c>
      <c r="B3705" s="38" t="n">
        <v>-27.37</v>
      </c>
      <c r="C3705" s="38" t="n">
        <v>-51.9</v>
      </c>
      <c r="D3705" s="38" t="s">
        <v>3642</v>
      </c>
      <c r="E3705" s="38" t="s">
        <v>90</v>
      </c>
    </row>
    <row r="3706" customFormat="false" ht="15" hidden="false" customHeight="false" outlineLevel="0" collapsed="false">
      <c r="A3706" s="38" t="str">
        <f aca="false">CONCATENATE(D3706,"-",E3706)</f>
        <v>PERITORO-MA</v>
      </c>
      <c r="B3706" s="39" t="n">
        <v>-4.38</v>
      </c>
      <c r="C3706" s="39" t="n">
        <v>-44.33</v>
      </c>
      <c r="D3706" s="39" t="s">
        <v>3643</v>
      </c>
      <c r="E3706" s="39" t="s">
        <v>100</v>
      </c>
    </row>
    <row r="3707" customFormat="false" ht="15" hidden="false" customHeight="false" outlineLevel="0" collapsed="false">
      <c r="A3707" s="38" t="str">
        <f aca="false">CONCATENATE(D3707,"-",E3707)</f>
        <v>PEROBAL-PR</v>
      </c>
      <c r="B3707" s="38" t="n">
        <v>-23.89</v>
      </c>
      <c r="C3707" s="38" t="n">
        <v>-53.41</v>
      </c>
      <c r="D3707" s="38" t="s">
        <v>3644</v>
      </c>
      <c r="E3707" s="38" t="s">
        <v>88</v>
      </c>
    </row>
    <row r="3708" customFormat="false" ht="15" hidden="false" customHeight="false" outlineLevel="0" collapsed="false">
      <c r="A3708" s="38" t="str">
        <f aca="false">CONCATENATE(D3708,"-",E3708)</f>
        <v>PEROLA D'OESTE-PR</v>
      </c>
      <c r="B3708" s="38" t="n">
        <v>-25.82</v>
      </c>
      <c r="C3708" s="38" t="n">
        <v>-53.74</v>
      </c>
      <c r="D3708" s="38" t="s">
        <v>3645</v>
      </c>
      <c r="E3708" s="38" t="s">
        <v>88</v>
      </c>
    </row>
    <row r="3709" customFormat="false" ht="15" hidden="false" customHeight="false" outlineLevel="0" collapsed="false">
      <c r="A3709" s="38" t="str">
        <f aca="false">CONCATENATE(D3709,"-",E3709)</f>
        <v>PEROLANDIA-GO</v>
      </c>
      <c r="B3709" s="39" t="n">
        <v>-17.52</v>
      </c>
      <c r="C3709" s="39" t="n">
        <v>-52.06</v>
      </c>
      <c r="D3709" s="39" t="s">
        <v>3646</v>
      </c>
      <c r="E3709" s="39" t="s">
        <v>75</v>
      </c>
    </row>
    <row r="3710" customFormat="false" ht="15" hidden="false" customHeight="false" outlineLevel="0" collapsed="false">
      <c r="A3710" s="38" t="str">
        <f aca="false">CONCATENATE(D3710,"-",E3710)</f>
        <v>PEROLA-PR</v>
      </c>
      <c r="B3710" s="39" t="n">
        <v>-23.8</v>
      </c>
      <c r="C3710" s="39" t="n">
        <v>-53.68</v>
      </c>
      <c r="D3710" s="39" t="s">
        <v>3647</v>
      </c>
      <c r="E3710" s="39" t="s">
        <v>88</v>
      </c>
    </row>
    <row r="3711" customFormat="false" ht="15" hidden="false" customHeight="false" outlineLevel="0" collapsed="false">
      <c r="A3711" s="38" t="str">
        <f aca="false">CONCATENATE(D3711,"-",E3711)</f>
        <v>PERUIBE-SP</v>
      </c>
      <c r="B3711" s="38" t="n">
        <v>-24.32</v>
      </c>
      <c r="C3711" s="38" t="n">
        <v>-46.99</v>
      </c>
      <c r="D3711" s="38" t="s">
        <v>3648</v>
      </c>
      <c r="E3711" s="38" t="s">
        <v>118</v>
      </c>
    </row>
    <row r="3712" customFormat="false" ht="15" hidden="false" customHeight="false" outlineLevel="0" collapsed="false">
      <c r="A3712" s="38" t="str">
        <f aca="false">CONCATENATE(D3712,"-",E3712)</f>
        <v>PESCADOR-MG</v>
      </c>
      <c r="B3712" s="39" t="n">
        <v>-18.35</v>
      </c>
      <c r="C3712" s="39" t="n">
        <v>-41.59</v>
      </c>
      <c r="D3712" s="39" t="s">
        <v>3649</v>
      </c>
      <c r="E3712" s="39" t="s">
        <v>77</v>
      </c>
    </row>
    <row r="3713" customFormat="false" ht="15" hidden="false" customHeight="false" outlineLevel="0" collapsed="false">
      <c r="A3713" s="38" t="str">
        <f aca="false">CONCATENATE(D3713,"-",E3713)</f>
        <v>PESQUEIRA-PE</v>
      </c>
      <c r="B3713" s="39" t="n">
        <v>-8.35</v>
      </c>
      <c r="C3713" s="39" t="n">
        <v>-36.69</v>
      </c>
      <c r="D3713" s="39" t="s">
        <v>3650</v>
      </c>
      <c r="E3713" s="39" t="s">
        <v>95</v>
      </c>
    </row>
    <row r="3714" customFormat="false" ht="15" hidden="false" customHeight="false" outlineLevel="0" collapsed="false">
      <c r="A3714" s="38" t="str">
        <f aca="false">CONCATENATE(D3714,"-",E3714)</f>
        <v>PETROLANDIA-PE</v>
      </c>
      <c r="B3714" s="38" t="n">
        <v>-9.06</v>
      </c>
      <c r="C3714" s="38" t="n">
        <v>-38.3</v>
      </c>
      <c r="D3714" s="38" t="s">
        <v>3651</v>
      </c>
      <c r="E3714" s="38" t="s">
        <v>95</v>
      </c>
    </row>
    <row r="3715" customFormat="false" ht="15" hidden="false" customHeight="false" outlineLevel="0" collapsed="false">
      <c r="A3715" s="38" t="str">
        <f aca="false">CONCATENATE(D3715,"-",E3715)</f>
        <v>PETROLANDIA-SC</v>
      </c>
      <c r="B3715" s="39" t="n">
        <v>-27.53</v>
      </c>
      <c r="C3715" s="39" t="n">
        <v>-49.69</v>
      </c>
      <c r="D3715" s="39" t="s">
        <v>3651</v>
      </c>
      <c r="E3715" s="39" t="s">
        <v>90</v>
      </c>
    </row>
    <row r="3716" customFormat="false" ht="15" hidden="false" customHeight="false" outlineLevel="0" collapsed="false">
      <c r="A3716" s="38" t="str">
        <f aca="false">CONCATENATE(D3716,"-",E3716)</f>
        <v>PETROLINA DE GOIAS-GO</v>
      </c>
      <c r="B3716" s="38" t="n">
        <v>-16.09</v>
      </c>
      <c r="C3716" s="38" t="n">
        <v>-49.33</v>
      </c>
      <c r="D3716" s="38" t="s">
        <v>3652</v>
      </c>
      <c r="E3716" s="38" t="s">
        <v>75</v>
      </c>
    </row>
    <row r="3717" customFormat="false" ht="15" hidden="false" customHeight="false" outlineLevel="0" collapsed="false">
      <c r="A3717" s="38" t="str">
        <f aca="false">CONCATENATE(D3717,"-",E3717)</f>
        <v>PETROLINA-PE</v>
      </c>
      <c r="B3717" s="39" t="n">
        <v>-9.39</v>
      </c>
      <c r="C3717" s="39" t="n">
        <v>-40.5</v>
      </c>
      <c r="D3717" s="39" t="s">
        <v>3653</v>
      </c>
      <c r="E3717" s="39" t="s">
        <v>95</v>
      </c>
    </row>
    <row r="3718" customFormat="false" ht="15" hidden="false" customHeight="false" outlineLevel="0" collapsed="false">
      <c r="A3718" s="38" t="str">
        <f aca="false">CONCATENATE(D3718,"-",E3718)</f>
        <v>PETRONIO PORTELA-PI</v>
      </c>
      <c r="B3718" s="39" t="n">
        <v>-8.08</v>
      </c>
      <c r="C3718" s="39" t="n">
        <v>-42.05</v>
      </c>
      <c r="D3718" s="39" t="s">
        <v>3654</v>
      </c>
      <c r="E3718" s="39" t="s">
        <v>108</v>
      </c>
    </row>
    <row r="3719" customFormat="false" ht="15" hidden="false" customHeight="false" outlineLevel="0" collapsed="false">
      <c r="A3719" s="38" t="str">
        <f aca="false">CONCATENATE(D3719,"-",E3719)</f>
        <v>PETROPOLIS-RJ</v>
      </c>
      <c r="B3719" s="39" t="n">
        <v>-22.5</v>
      </c>
      <c r="C3719" s="39" t="n">
        <v>-43.17</v>
      </c>
      <c r="D3719" s="39" t="s">
        <v>3655</v>
      </c>
      <c r="E3719" s="39" t="s">
        <v>330</v>
      </c>
    </row>
    <row r="3720" customFormat="false" ht="15" hidden="false" customHeight="false" outlineLevel="0" collapsed="false">
      <c r="A3720" s="38" t="str">
        <f aca="false">CONCATENATE(D3720,"-",E3720)</f>
        <v>PIACABUCU-AL</v>
      </c>
      <c r="B3720" s="38" t="n">
        <v>-10.4</v>
      </c>
      <c r="C3720" s="38" t="n">
        <v>-36.43</v>
      </c>
      <c r="D3720" s="38" t="s">
        <v>3656</v>
      </c>
      <c r="E3720" s="38" t="s">
        <v>137</v>
      </c>
    </row>
    <row r="3721" customFormat="false" ht="15" hidden="false" customHeight="false" outlineLevel="0" collapsed="false">
      <c r="A3721" s="38" t="str">
        <f aca="false">CONCATENATE(D3721,"-",E3721)</f>
        <v>PIACATU-SP</v>
      </c>
      <c r="B3721" s="39" t="n">
        <v>-21.59</v>
      </c>
      <c r="C3721" s="39" t="n">
        <v>-50.59</v>
      </c>
      <c r="D3721" s="39" t="s">
        <v>3657</v>
      </c>
      <c r="E3721" s="39" t="s">
        <v>118</v>
      </c>
    </row>
    <row r="3722" customFormat="false" ht="15" hidden="false" customHeight="false" outlineLevel="0" collapsed="false">
      <c r="A3722" s="38" t="str">
        <f aca="false">CONCATENATE(D3722,"-",E3722)</f>
        <v>PIANCO-PB</v>
      </c>
      <c r="B3722" s="39" t="n">
        <v>-7.19</v>
      </c>
      <c r="C3722" s="39" t="n">
        <v>-37.92</v>
      </c>
      <c r="D3722" s="39" t="s">
        <v>3658</v>
      </c>
      <c r="E3722" s="39" t="s">
        <v>138</v>
      </c>
    </row>
    <row r="3723" customFormat="false" ht="15" hidden="false" customHeight="false" outlineLevel="0" collapsed="false">
      <c r="A3723" s="38" t="str">
        <f aca="false">CONCATENATE(D3723,"-",E3723)</f>
        <v>PIATA-BA</v>
      </c>
      <c r="B3723" s="38" t="n">
        <v>-13.15</v>
      </c>
      <c r="C3723" s="38" t="n">
        <v>-41.77</v>
      </c>
      <c r="D3723" s="38" t="s">
        <v>3659</v>
      </c>
      <c r="E3723" s="38" t="s">
        <v>85</v>
      </c>
    </row>
    <row r="3724" customFormat="false" ht="15" hidden="false" customHeight="false" outlineLevel="0" collapsed="false">
      <c r="A3724" s="38" t="str">
        <f aca="false">CONCATENATE(D3724,"-",E3724)</f>
        <v>PIAU-MG</v>
      </c>
      <c r="B3724" s="38" t="n">
        <v>-21.5</v>
      </c>
      <c r="C3724" s="38" t="n">
        <v>-43.32</v>
      </c>
      <c r="D3724" s="38" t="s">
        <v>3660</v>
      </c>
      <c r="E3724" s="38" t="s">
        <v>77</v>
      </c>
    </row>
    <row r="3725" customFormat="false" ht="15" hidden="false" customHeight="false" outlineLevel="0" collapsed="false">
      <c r="A3725" s="38" t="str">
        <f aca="false">CONCATENATE(D3725,"-",E3725)</f>
        <v>PICADA CAFE-RS</v>
      </c>
      <c r="B3725" s="39" t="n">
        <v>-29.44</v>
      </c>
      <c r="C3725" s="39" t="n">
        <v>-51.13</v>
      </c>
      <c r="D3725" s="39" t="s">
        <v>3661</v>
      </c>
      <c r="E3725" s="39" t="s">
        <v>151</v>
      </c>
    </row>
    <row r="3726" customFormat="false" ht="15" hidden="false" customHeight="false" outlineLevel="0" collapsed="false">
      <c r="A3726" s="38" t="str">
        <f aca="false">CONCATENATE(D3726,"-",E3726)</f>
        <v>PICARRA-PA</v>
      </c>
      <c r="B3726" s="38" t="n">
        <v>-6.43</v>
      </c>
      <c r="C3726" s="38" t="n">
        <v>-48.87</v>
      </c>
      <c r="D3726" s="38" t="s">
        <v>3662</v>
      </c>
      <c r="E3726" s="38" t="s">
        <v>81</v>
      </c>
    </row>
    <row r="3727" customFormat="false" ht="15" hidden="false" customHeight="false" outlineLevel="0" collapsed="false">
      <c r="A3727" s="38" t="str">
        <f aca="false">CONCATENATE(D3727,"-",E3727)</f>
        <v>PICARRAS-SC</v>
      </c>
      <c r="B3727" s="38" t="n">
        <v>-26.76</v>
      </c>
      <c r="C3727" s="38" t="n">
        <v>-48.67</v>
      </c>
      <c r="D3727" s="38" t="s">
        <v>3663</v>
      </c>
      <c r="E3727" s="38" t="s">
        <v>90</v>
      </c>
    </row>
    <row r="3728" customFormat="false" ht="15" hidden="false" customHeight="false" outlineLevel="0" collapsed="false">
      <c r="A3728" s="38" t="str">
        <f aca="false">CONCATENATE(D3728,"-",E3728)</f>
        <v>PICOS-PI</v>
      </c>
      <c r="B3728" s="38" t="n">
        <v>-7.07</v>
      </c>
      <c r="C3728" s="38" t="n">
        <v>-41.46</v>
      </c>
      <c r="D3728" s="38" t="s">
        <v>3664</v>
      </c>
      <c r="E3728" s="38" t="s">
        <v>108</v>
      </c>
    </row>
    <row r="3729" customFormat="false" ht="15" hidden="false" customHeight="false" outlineLevel="0" collapsed="false">
      <c r="A3729" s="38" t="str">
        <f aca="false">CONCATENATE(D3729,"-",E3729)</f>
        <v>PICUI-PB</v>
      </c>
      <c r="B3729" s="38" t="n">
        <v>-6.55</v>
      </c>
      <c r="C3729" s="38" t="n">
        <v>-36.34</v>
      </c>
      <c r="D3729" s="38" t="s">
        <v>3665</v>
      </c>
      <c r="E3729" s="38" t="s">
        <v>138</v>
      </c>
    </row>
    <row r="3730" customFormat="false" ht="15" hidden="false" customHeight="false" outlineLevel="0" collapsed="false">
      <c r="A3730" s="38" t="str">
        <f aca="false">CONCATENATE(D3730,"-",E3730)</f>
        <v>PIEDADE DE CARATINGA-MG</v>
      </c>
      <c r="B3730" s="39" t="n">
        <v>-19.75</v>
      </c>
      <c r="C3730" s="39" t="n">
        <v>-42.07</v>
      </c>
      <c r="D3730" s="39" t="s">
        <v>3666</v>
      </c>
      <c r="E3730" s="39" t="s">
        <v>77</v>
      </c>
    </row>
    <row r="3731" customFormat="false" ht="15" hidden="false" customHeight="false" outlineLevel="0" collapsed="false">
      <c r="A3731" s="38" t="str">
        <f aca="false">CONCATENATE(D3731,"-",E3731)</f>
        <v>PIEDADE DE PONTE NOVA-MG</v>
      </c>
      <c r="B3731" s="38" t="n">
        <v>-20.24</v>
      </c>
      <c r="C3731" s="38" t="n">
        <v>-42.73</v>
      </c>
      <c r="D3731" s="38" t="s">
        <v>3667</v>
      </c>
      <c r="E3731" s="38" t="s">
        <v>77</v>
      </c>
    </row>
    <row r="3732" customFormat="false" ht="15" hidden="false" customHeight="false" outlineLevel="0" collapsed="false">
      <c r="A3732" s="38" t="str">
        <f aca="false">CONCATENATE(D3732,"-",E3732)</f>
        <v>PIEDADE DO RIO GRANDE-MG</v>
      </c>
      <c r="B3732" s="39" t="n">
        <v>-21.46</v>
      </c>
      <c r="C3732" s="39" t="n">
        <v>-44.19</v>
      </c>
      <c r="D3732" s="39" t="s">
        <v>3668</v>
      </c>
      <c r="E3732" s="39" t="s">
        <v>77</v>
      </c>
    </row>
    <row r="3733" customFormat="false" ht="15" hidden="false" customHeight="false" outlineLevel="0" collapsed="false">
      <c r="A3733" s="38" t="str">
        <f aca="false">CONCATENATE(D3733,"-",E3733)</f>
        <v>PIEDADE DOS GERAIS-MG</v>
      </c>
      <c r="B3733" s="38" t="n">
        <v>-20.47</v>
      </c>
      <c r="C3733" s="38" t="n">
        <v>-44.22</v>
      </c>
      <c r="D3733" s="38" t="s">
        <v>3669</v>
      </c>
      <c r="E3733" s="38" t="s">
        <v>77</v>
      </c>
    </row>
    <row r="3734" customFormat="false" ht="15" hidden="false" customHeight="false" outlineLevel="0" collapsed="false">
      <c r="A3734" s="38" t="str">
        <f aca="false">CONCATENATE(D3734,"-",E3734)</f>
        <v>PIEDADE-SP</v>
      </c>
      <c r="B3734" s="38" t="n">
        <v>-23.71</v>
      </c>
      <c r="C3734" s="38" t="n">
        <v>-47.42</v>
      </c>
      <c r="D3734" s="38" t="s">
        <v>3670</v>
      </c>
      <c r="E3734" s="38" t="s">
        <v>118</v>
      </c>
    </row>
    <row r="3735" customFormat="false" ht="15" hidden="false" customHeight="false" outlineLevel="0" collapsed="false">
      <c r="A3735" s="38" t="str">
        <f aca="false">CONCATENATE(D3735,"-",E3735)</f>
        <v>PIEN-PR</v>
      </c>
      <c r="B3735" s="39" t="n">
        <v>-26.09</v>
      </c>
      <c r="C3735" s="39" t="n">
        <v>-49.42</v>
      </c>
      <c r="D3735" s="39" t="s">
        <v>3671</v>
      </c>
      <c r="E3735" s="39" t="s">
        <v>88</v>
      </c>
    </row>
    <row r="3736" customFormat="false" ht="15" hidden="false" customHeight="false" outlineLevel="0" collapsed="false">
      <c r="A3736" s="38" t="str">
        <f aca="false">CONCATENATE(D3736,"-",E3736)</f>
        <v>PILAO ARCADO-BA</v>
      </c>
      <c r="B3736" s="39" t="n">
        <v>-10</v>
      </c>
      <c r="C3736" s="39" t="n">
        <v>-42.5</v>
      </c>
      <c r="D3736" s="39" t="s">
        <v>3672</v>
      </c>
      <c r="E3736" s="39" t="s">
        <v>85</v>
      </c>
    </row>
    <row r="3737" customFormat="false" ht="15" hidden="false" customHeight="false" outlineLevel="0" collapsed="false">
      <c r="A3737" s="38" t="str">
        <f aca="false">CONCATENATE(D3737,"-",E3737)</f>
        <v>PILAR DE GOIAS-GO</v>
      </c>
      <c r="B3737" s="39" t="n">
        <v>-14.76</v>
      </c>
      <c r="C3737" s="39" t="n">
        <v>-49.57</v>
      </c>
      <c r="D3737" s="39" t="s">
        <v>3673</v>
      </c>
      <c r="E3737" s="39" t="s">
        <v>75</v>
      </c>
    </row>
    <row r="3738" customFormat="false" ht="15" hidden="false" customHeight="false" outlineLevel="0" collapsed="false">
      <c r="A3738" s="38" t="str">
        <f aca="false">CONCATENATE(D3738,"-",E3738)</f>
        <v>PILAR DO SUL-SP</v>
      </c>
      <c r="B3738" s="39" t="n">
        <v>-23.81</v>
      </c>
      <c r="C3738" s="39" t="n">
        <v>-47.71</v>
      </c>
      <c r="D3738" s="39" t="s">
        <v>3674</v>
      </c>
      <c r="E3738" s="39" t="s">
        <v>118</v>
      </c>
    </row>
    <row r="3739" customFormat="false" ht="15" hidden="false" customHeight="false" outlineLevel="0" collapsed="false">
      <c r="A3739" s="38" t="str">
        <f aca="false">CONCATENATE(D3739,"-",E3739)</f>
        <v>PILAR-AL</v>
      </c>
      <c r="B3739" s="39" t="n">
        <v>-9.59</v>
      </c>
      <c r="C3739" s="39" t="n">
        <v>-35.95</v>
      </c>
      <c r="D3739" s="39" t="s">
        <v>3675</v>
      </c>
      <c r="E3739" s="39" t="s">
        <v>137</v>
      </c>
    </row>
    <row r="3740" customFormat="false" ht="15" hidden="false" customHeight="false" outlineLevel="0" collapsed="false">
      <c r="A3740" s="38" t="str">
        <f aca="false">CONCATENATE(D3740,"-",E3740)</f>
        <v>PILAR-PB</v>
      </c>
      <c r="B3740" s="39" t="n">
        <v>-7.26</v>
      </c>
      <c r="C3740" s="39" t="n">
        <v>-35.26</v>
      </c>
      <c r="D3740" s="39" t="s">
        <v>3675</v>
      </c>
      <c r="E3740" s="39" t="s">
        <v>138</v>
      </c>
    </row>
    <row r="3741" customFormat="false" ht="15" hidden="false" customHeight="false" outlineLevel="0" collapsed="false">
      <c r="A3741" s="38" t="str">
        <f aca="false">CONCATENATE(D3741,"-",E3741)</f>
        <v>PILOES-PB</v>
      </c>
      <c r="B3741" s="38" t="n">
        <v>-6.9</v>
      </c>
      <c r="C3741" s="38" t="n">
        <v>-35.62</v>
      </c>
      <c r="D3741" s="38" t="s">
        <v>3676</v>
      </c>
      <c r="E3741" s="38" t="s">
        <v>138</v>
      </c>
    </row>
    <row r="3742" customFormat="false" ht="15" hidden="false" customHeight="false" outlineLevel="0" collapsed="false">
      <c r="A3742" s="38" t="str">
        <f aca="false">CONCATENATE(D3742,"-",E3742)</f>
        <v>PILOES-RN</v>
      </c>
      <c r="B3742" s="38" t="n">
        <v>-6.26</v>
      </c>
      <c r="C3742" s="38" t="n">
        <v>-38.04</v>
      </c>
      <c r="D3742" s="38" t="s">
        <v>3676</v>
      </c>
      <c r="E3742" s="38" t="s">
        <v>106</v>
      </c>
    </row>
    <row r="3743" customFormat="false" ht="15" hidden="false" customHeight="false" outlineLevel="0" collapsed="false">
      <c r="A3743" s="38" t="str">
        <f aca="false">CONCATENATE(D3743,"-",E3743)</f>
        <v>PILOEZINHOS-PB</v>
      </c>
      <c r="B3743" s="39" t="n">
        <v>-6.85</v>
      </c>
      <c r="C3743" s="39" t="n">
        <v>-35.52</v>
      </c>
      <c r="D3743" s="39" t="s">
        <v>3677</v>
      </c>
      <c r="E3743" s="39" t="s">
        <v>138</v>
      </c>
    </row>
    <row r="3744" customFormat="false" ht="15" hidden="false" customHeight="false" outlineLevel="0" collapsed="false">
      <c r="A3744" s="38" t="str">
        <f aca="false">CONCATENATE(D3744,"-",E3744)</f>
        <v>PIMENTA BUENO-RO</v>
      </c>
      <c r="B3744" s="39" t="n">
        <v>-11.67</v>
      </c>
      <c r="C3744" s="39" t="n">
        <v>-61.19</v>
      </c>
      <c r="D3744" s="39" t="s">
        <v>3678</v>
      </c>
      <c r="E3744" s="39" t="s">
        <v>219</v>
      </c>
    </row>
    <row r="3745" customFormat="false" ht="15" hidden="false" customHeight="false" outlineLevel="0" collapsed="false">
      <c r="A3745" s="38" t="str">
        <f aca="false">CONCATENATE(D3745,"-",E3745)</f>
        <v>PIMENTA-MG</v>
      </c>
      <c r="B3745" s="39" t="n">
        <v>-20.48</v>
      </c>
      <c r="C3745" s="39" t="n">
        <v>-45.79</v>
      </c>
      <c r="D3745" s="39" t="s">
        <v>3679</v>
      </c>
      <c r="E3745" s="39" t="s">
        <v>77</v>
      </c>
    </row>
    <row r="3746" customFormat="false" ht="15" hidden="false" customHeight="false" outlineLevel="0" collapsed="false">
      <c r="A3746" s="38" t="str">
        <f aca="false">CONCATENATE(D3746,"-",E3746)</f>
        <v>PIMENTEIRAS DO OESTE-RO</v>
      </c>
      <c r="B3746" s="38" t="n">
        <v>-13.48</v>
      </c>
      <c r="C3746" s="38" t="n">
        <v>-61.04</v>
      </c>
      <c r="D3746" s="38" t="s">
        <v>3680</v>
      </c>
      <c r="E3746" s="38" t="s">
        <v>219</v>
      </c>
    </row>
    <row r="3747" customFormat="false" ht="15" hidden="false" customHeight="false" outlineLevel="0" collapsed="false">
      <c r="A3747" s="38" t="str">
        <f aca="false">CONCATENATE(D3747,"-",E3747)</f>
        <v>PIMENTEIRAS-PI</v>
      </c>
      <c r="B3747" s="39" t="n">
        <v>-6.24</v>
      </c>
      <c r="C3747" s="39" t="n">
        <v>-41.41</v>
      </c>
      <c r="D3747" s="39" t="s">
        <v>3681</v>
      </c>
      <c r="E3747" s="39" t="s">
        <v>108</v>
      </c>
    </row>
    <row r="3748" customFormat="false" ht="15" hidden="false" customHeight="false" outlineLevel="0" collapsed="false">
      <c r="A3748" s="38" t="str">
        <f aca="false">CONCATENATE(D3748,"-",E3748)</f>
        <v>PINDAI-BA</v>
      </c>
      <c r="B3748" s="38" t="n">
        <v>-14.49</v>
      </c>
      <c r="C3748" s="38" t="n">
        <v>-42.68</v>
      </c>
      <c r="D3748" s="38" t="s">
        <v>3682</v>
      </c>
      <c r="E3748" s="38" t="s">
        <v>85</v>
      </c>
    </row>
    <row r="3749" customFormat="false" ht="15" hidden="false" customHeight="false" outlineLevel="0" collapsed="false">
      <c r="A3749" s="38" t="str">
        <f aca="false">CONCATENATE(D3749,"-",E3749)</f>
        <v>PINDAMONHANGABA-SP</v>
      </c>
      <c r="B3749" s="38" t="n">
        <v>-22.92</v>
      </c>
      <c r="C3749" s="38" t="n">
        <v>-45.46</v>
      </c>
      <c r="D3749" s="38" t="s">
        <v>3683</v>
      </c>
      <c r="E3749" s="38" t="s">
        <v>118</v>
      </c>
    </row>
    <row r="3750" customFormat="false" ht="15" hidden="false" customHeight="false" outlineLevel="0" collapsed="false">
      <c r="A3750" s="38" t="str">
        <f aca="false">CONCATENATE(D3750,"-",E3750)</f>
        <v>PINDARE MIRIM-MA</v>
      </c>
      <c r="B3750" s="38" t="n">
        <v>-3.6</v>
      </c>
      <c r="C3750" s="38" t="n">
        <v>-45.34</v>
      </c>
      <c r="D3750" s="38" t="s">
        <v>3684</v>
      </c>
      <c r="E3750" s="38" t="s">
        <v>100</v>
      </c>
    </row>
    <row r="3751" customFormat="false" ht="15" hidden="false" customHeight="false" outlineLevel="0" collapsed="false">
      <c r="A3751" s="38" t="str">
        <f aca="false">CONCATENATE(D3751,"-",E3751)</f>
        <v>PINDOBA-AL</v>
      </c>
      <c r="B3751" s="38" t="n">
        <v>-9.47</v>
      </c>
      <c r="C3751" s="38" t="n">
        <v>-36.29</v>
      </c>
      <c r="D3751" s="38" t="s">
        <v>3685</v>
      </c>
      <c r="E3751" s="38" t="s">
        <v>137</v>
      </c>
    </row>
    <row r="3752" customFormat="false" ht="15" hidden="false" customHeight="false" outlineLevel="0" collapsed="false">
      <c r="A3752" s="38" t="str">
        <f aca="false">CONCATENATE(D3752,"-",E3752)</f>
        <v>PINDOBACU-BA</v>
      </c>
      <c r="B3752" s="39" t="n">
        <v>-10.74</v>
      </c>
      <c r="C3752" s="39" t="n">
        <v>-40.36</v>
      </c>
      <c r="D3752" s="39" t="s">
        <v>3686</v>
      </c>
      <c r="E3752" s="39" t="s">
        <v>85</v>
      </c>
    </row>
    <row r="3753" customFormat="false" ht="15" hidden="false" customHeight="false" outlineLevel="0" collapsed="false">
      <c r="A3753" s="38" t="str">
        <f aca="false">CONCATENATE(D3753,"-",E3753)</f>
        <v>PINDORAMA DO TOCANTINS-TO</v>
      </c>
      <c r="B3753" s="38" t="n">
        <v>-11.13</v>
      </c>
      <c r="C3753" s="38" t="n">
        <v>-47.57</v>
      </c>
      <c r="D3753" s="38" t="s">
        <v>3687</v>
      </c>
      <c r="E3753" s="38" t="s">
        <v>97</v>
      </c>
    </row>
    <row r="3754" customFormat="false" ht="15" hidden="false" customHeight="false" outlineLevel="0" collapsed="false">
      <c r="A3754" s="38" t="str">
        <f aca="false">CONCATENATE(D3754,"-",E3754)</f>
        <v>PINDORAMA-SP</v>
      </c>
      <c r="B3754" s="39" t="n">
        <v>-21.18</v>
      </c>
      <c r="C3754" s="39" t="n">
        <v>-48.9</v>
      </c>
      <c r="D3754" s="39" t="s">
        <v>3688</v>
      </c>
      <c r="E3754" s="39" t="s">
        <v>118</v>
      </c>
    </row>
    <row r="3755" customFormat="false" ht="15" hidden="false" customHeight="false" outlineLevel="0" collapsed="false">
      <c r="A3755" s="38" t="str">
        <f aca="false">CONCATENATE(D3755,"-",E3755)</f>
        <v>PINDORETAMA-CE</v>
      </c>
      <c r="B3755" s="38" t="n">
        <v>-4.02</v>
      </c>
      <c r="C3755" s="38" t="n">
        <v>-38.3</v>
      </c>
      <c r="D3755" s="38" t="s">
        <v>3689</v>
      </c>
      <c r="E3755" s="38" t="s">
        <v>83</v>
      </c>
    </row>
    <row r="3756" customFormat="false" ht="15" hidden="false" customHeight="false" outlineLevel="0" collapsed="false">
      <c r="A3756" s="38" t="str">
        <f aca="false">CONCATENATE(D3756,"-",E3756)</f>
        <v>PINGO D'AGUA-MG</v>
      </c>
      <c r="B3756" s="38" t="n">
        <v>-19.72</v>
      </c>
      <c r="C3756" s="38" t="n">
        <v>-42.4</v>
      </c>
      <c r="D3756" s="38" t="s">
        <v>3690</v>
      </c>
      <c r="E3756" s="38" t="s">
        <v>77</v>
      </c>
    </row>
    <row r="3757" customFormat="false" ht="15" hidden="false" customHeight="false" outlineLevel="0" collapsed="false">
      <c r="A3757" s="38" t="str">
        <f aca="false">CONCATENATE(D3757,"-",E3757)</f>
        <v>PINHAIS-PR</v>
      </c>
      <c r="B3757" s="38" t="n">
        <v>-25.44</v>
      </c>
      <c r="C3757" s="38" t="n">
        <v>-49.19</v>
      </c>
      <c r="D3757" s="38" t="s">
        <v>3691</v>
      </c>
      <c r="E3757" s="38" t="s">
        <v>88</v>
      </c>
    </row>
    <row r="3758" customFormat="false" ht="15" hidden="false" customHeight="false" outlineLevel="0" collapsed="false">
      <c r="A3758" s="38" t="str">
        <f aca="false">CONCATENATE(D3758,"-",E3758)</f>
        <v>PINHAL DE SAO BENTO-PR</v>
      </c>
      <c r="B3758" s="39" t="n">
        <v>-26.03</v>
      </c>
      <c r="C3758" s="39" t="n">
        <v>-53.48</v>
      </c>
      <c r="D3758" s="39" t="s">
        <v>3692</v>
      </c>
      <c r="E3758" s="39" t="s">
        <v>88</v>
      </c>
    </row>
    <row r="3759" customFormat="false" ht="15" hidden="false" customHeight="false" outlineLevel="0" collapsed="false">
      <c r="A3759" s="38" t="str">
        <f aca="false">CONCATENATE(D3759,"-",E3759)</f>
        <v>PINHAL GRANDE-RS</v>
      </c>
      <c r="B3759" s="39" t="n">
        <v>-29.34</v>
      </c>
      <c r="C3759" s="39" t="n">
        <v>-53.3</v>
      </c>
      <c r="D3759" s="39" t="s">
        <v>3693</v>
      </c>
      <c r="E3759" s="39" t="s">
        <v>151</v>
      </c>
    </row>
    <row r="3760" customFormat="false" ht="15" hidden="false" customHeight="false" outlineLevel="0" collapsed="false">
      <c r="A3760" s="38" t="str">
        <f aca="false">CONCATENATE(D3760,"-",E3760)</f>
        <v>PINHALAO-PR</v>
      </c>
      <c r="B3760" s="38" t="n">
        <v>-23.79</v>
      </c>
      <c r="C3760" s="38" t="n">
        <v>-50.05</v>
      </c>
      <c r="D3760" s="38" t="s">
        <v>3694</v>
      </c>
      <c r="E3760" s="38" t="s">
        <v>88</v>
      </c>
    </row>
    <row r="3761" customFormat="false" ht="15" hidden="false" customHeight="false" outlineLevel="0" collapsed="false">
      <c r="A3761" s="38" t="str">
        <f aca="false">CONCATENATE(D3761,"-",E3761)</f>
        <v>PINHAL-RS</v>
      </c>
      <c r="B3761" s="38" t="n">
        <v>-27.51</v>
      </c>
      <c r="C3761" s="38" t="n">
        <v>-53.21</v>
      </c>
      <c r="D3761" s="38" t="s">
        <v>3695</v>
      </c>
      <c r="E3761" s="38" t="s">
        <v>151</v>
      </c>
    </row>
    <row r="3762" customFormat="false" ht="15" hidden="false" customHeight="false" outlineLevel="0" collapsed="false">
      <c r="A3762" s="38" t="str">
        <f aca="false">CONCATENATE(D3762,"-",E3762)</f>
        <v>PINHALZINHO-SC</v>
      </c>
      <c r="B3762" s="39" t="n">
        <v>-26.84</v>
      </c>
      <c r="C3762" s="39" t="n">
        <v>-52.99</v>
      </c>
      <c r="D3762" s="39" t="s">
        <v>3696</v>
      </c>
      <c r="E3762" s="39" t="s">
        <v>90</v>
      </c>
    </row>
    <row r="3763" customFormat="false" ht="15" hidden="false" customHeight="false" outlineLevel="0" collapsed="false">
      <c r="A3763" s="38" t="str">
        <f aca="false">CONCATENATE(D3763,"-",E3763)</f>
        <v>PINHALZINHO-SP</v>
      </c>
      <c r="B3763" s="38" t="n">
        <v>-22.77</v>
      </c>
      <c r="C3763" s="38" t="n">
        <v>-46.59</v>
      </c>
      <c r="D3763" s="38" t="s">
        <v>3696</v>
      </c>
      <c r="E3763" s="38" t="s">
        <v>118</v>
      </c>
    </row>
    <row r="3764" customFormat="false" ht="15" hidden="false" customHeight="false" outlineLevel="0" collapsed="false">
      <c r="A3764" s="38" t="str">
        <f aca="false">CONCATENATE(D3764,"-",E3764)</f>
        <v>PINHAO-PR</v>
      </c>
      <c r="B3764" s="39" t="n">
        <v>-25.69</v>
      </c>
      <c r="C3764" s="39" t="n">
        <v>-51.66</v>
      </c>
      <c r="D3764" s="39" t="s">
        <v>3697</v>
      </c>
      <c r="E3764" s="39" t="s">
        <v>88</v>
      </c>
    </row>
    <row r="3765" customFormat="false" ht="15" hidden="false" customHeight="false" outlineLevel="0" collapsed="false">
      <c r="A3765" s="38" t="str">
        <f aca="false">CONCATENATE(D3765,"-",E3765)</f>
        <v>PINHAO-SE</v>
      </c>
      <c r="B3765" s="38" t="n">
        <v>-10.56</v>
      </c>
      <c r="C3765" s="38" t="n">
        <v>-37.72</v>
      </c>
      <c r="D3765" s="38" t="s">
        <v>3697</v>
      </c>
      <c r="E3765" s="38" t="s">
        <v>294</v>
      </c>
    </row>
    <row r="3766" customFormat="false" ht="15" hidden="false" customHeight="false" outlineLevel="0" collapsed="false">
      <c r="A3766" s="38" t="str">
        <f aca="false">CONCATENATE(D3766,"-",E3766)</f>
        <v>PINHEIRAL-RJ</v>
      </c>
      <c r="B3766" s="38" t="n">
        <v>-22.51</v>
      </c>
      <c r="C3766" s="38" t="n">
        <v>-44</v>
      </c>
      <c r="D3766" s="38" t="s">
        <v>3698</v>
      </c>
      <c r="E3766" s="38" t="s">
        <v>330</v>
      </c>
    </row>
    <row r="3767" customFormat="false" ht="15" hidden="false" customHeight="false" outlineLevel="0" collapsed="false">
      <c r="A3767" s="38" t="str">
        <f aca="false">CONCATENATE(D3767,"-",E3767)</f>
        <v>PINHEIRINHO DO VALE-RS</v>
      </c>
      <c r="B3767" s="38" t="n">
        <v>-27.21</v>
      </c>
      <c r="C3767" s="38" t="n">
        <v>-53.61</v>
      </c>
      <c r="D3767" s="38" t="s">
        <v>3699</v>
      </c>
      <c r="E3767" s="38" t="s">
        <v>151</v>
      </c>
    </row>
    <row r="3768" customFormat="false" ht="15" hidden="false" customHeight="false" outlineLevel="0" collapsed="false">
      <c r="A3768" s="38" t="str">
        <f aca="false">CONCATENATE(D3768,"-",E3768)</f>
        <v>PINHEIRO MACHADO-RS</v>
      </c>
      <c r="B3768" s="39" t="n">
        <v>-31.57</v>
      </c>
      <c r="C3768" s="39" t="n">
        <v>-53.38</v>
      </c>
      <c r="D3768" s="39" t="s">
        <v>3700</v>
      </c>
      <c r="E3768" s="39" t="s">
        <v>151</v>
      </c>
    </row>
    <row r="3769" customFormat="false" ht="15" hidden="false" customHeight="false" outlineLevel="0" collapsed="false">
      <c r="A3769" s="38" t="str">
        <f aca="false">CONCATENATE(D3769,"-",E3769)</f>
        <v>PINHEIRO PRETO-SC</v>
      </c>
      <c r="B3769" s="38" t="n">
        <v>-27.05</v>
      </c>
      <c r="C3769" s="38" t="n">
        <v>-51.23</v>
      </c>
      <c r="D3769" s="38" t="s">
        <v>3701</v>
      </c>
      <c r="E3769" s="38" t="s">
        <v>90</v>
      </c>
    </row>
    <row r="3770" customFormat="false" ht="15" hidden="false" customHeight="false" outlineLevel="0" collapsed="false">
      <c r="A3770" s="38" t="str">
        <f aca="false">CONCATENATE(D3770,"-",E3770)</f>
        <v>PINHEIRO-MA</v>
      </c>
      <c r="B3770" s="39" t="n">
        <v>-2.52</v>
      </c>
      <c r="C3770" s="39" t="n">
        <v>-45.08</v>
      </c>
      <c r="D3770" s="39" t="s">
        <v>3702</v>
      </c>
      <c r="E3770" s="39" t="s">
        <v>100</v>
      </c>
    </row>
    <row r="3771" customFormat="false" ht="15" hidden="false" customHeight="false" outlineLevel="0" collapsed="false">
      <c r="A3771" s="38" t="str">
        <f aca="false">CONCATENATE(D3771,"-",E3771)</f>
        <v>PINHEIROS-ES</v>
      </c>
      <c r="B3771" s="39" t="n">
        <v>-18.38</v>
      </c>
      <c r="C3771" s="39" t="n">
        <v>-40.12</v>
      </c>
      <c r="D3771" s="39" t="s">
        <v>3703</v>
      </c>
      <c r="E3771" s="39" t="s">
        <v>126</v>
      </c>
    </row>
    <row r="3772" customFormat="false" ht="15" hidden="false" customHeight="false" outlineLevel="0" collapsed="false">
      <c r="A3772" s="38" t="str">
        <f aca="false">CONCATENATE(D3772,"-",E3772)</f>
        <v>PINTADAS-BA</v>
      </c>
      <c r="B3772" s="38" t="n">
        <v>-11.81</v>
      </c>
      <c r="C3772" s="38" t="n">
        <v>-39.9</v>
      </c>
      <c r="D3772" s="38" t="s">
        <v>3704</v>
      </c>
      <c r="E3772" s="38" t="s">
        <v>85</v>
      </c>
    </row>
    <row r="3773" customFormat="false" ht="15" hidden="false" customHeight="false" outlineLevel="0" collapsed="false">
      <c r="A3773" s="38" t="str">
        <f aca="false">CONCATENATE(D3773,"-",E3773)</f>
        <v>PINTOPOLIS-MG</v>
      </c>
      <c r="B3773" s="39" t="n">
        <v>-16.05</v>
      </c>
      <c r="C3773" s="39" t="n">
        <v>-45.15</v>
      </c>
      <c r="D3773" s="39" t="s">
        <v>3705</v>
      </c>
      <c r="E3773" s="39" t="s">
        <v>77</v>
      </c>
    </row>
    <row r="3774" customFormat="false" ht="15" hidden="false" customHeight="false" outlineLevel="0" collapsed="false">
      <c r="A3774" s="38" t="str">
        <f aca="false">CONCATENATE(D3774,"-",E3774)</f>
        <v>PIO IX-PI</v>
      </c>
      <c r="B3774" s="38" t="n">
        <v>-6.83</v>
      </c>
      <c r="C3774" s="38" t="n">
        <v>-40.57</v>
      </c>
      <c r="D3774" s="38" t="s">
        <v>3706</v>
      </c>
      <c r="E3774" s="38" t="s">
        <v>108</v>
      </c>
    </row>
    <row r="3775" customFormat="false" ht="15" hidden="false" customHeight="false" outlineLevel="0" collapsed="false">
      <c r="A3775" s="38" t="str">
        <f aca="false">CONCATENATE(D3775,"-",E3775)</f>
        <v>PIO XII-MA</v>
      </c>
      <c r="B3775" s="38" t="n">
        <v>-3.87</v>
      </c>
      <c r="C3775" s="38" t="n">
        <v>-45.28</v>
      </c>
      <c r="D3775" s="38" t="s">
        <v>3707</v>
      </c>
      <c r="E3775" s="38" t="s">
        <v>100</v>
      </c>
    </row>
    <row r="3776" customFormat="false" ht="15" hidden="false" customHeight="false" outlineLevel="0" collapsed="false">
      <c r="A3776" s="38" t="str">
        <f aca="false">CONCATENATE(D3776,"-",E3776)</f>
        <v>PIQUEROBI-SP</v>
      </c>
      <c r="B3776" s="39" t="n">
        <v>-21.86</v>
      </c>
      <c r="C3776" s="39" t="n">
        <v>-51.72</v>
      </c>
      <c r="D3776" s="39" t="s">
        <v>3708</v>
      </c>
      <c r="E3776" s="39" t="s">
        <v>118</v>
      </c>
    </row>
    <row r="3777" customFormat="false" ht="15" hidden="false" customHeight="false" outlineLevel="0" collapsed="false">
      <c r="A3777" s="38" t="str">
        <f aca="false">CONCATENATE(D3777,"-",E3777)</f>
        <v>PIQUET CARNEIRO-CE</v>
      </c>
      <c r="B3777" s="39" t="n">
        <v>-5.8</v>
      </c>
      <c r="C3777" s="39" t="n">
        <v>-39.41</v>
      </c>
      <c r="D3777" s="39" t="s">
        <v>3709</v>
      </c>
      <c r="E3777" s="39" t="s">
        <v>83</v>
      </c>
    </row>
    <row r="3778" customFormat="false" ht="15" hidden="false" customHeight="false" outlineLevel="0" collapsed="false">
      <c r="A3778" s="38" t="str">
        <f aca="false">CONCATENATE(D3778,"-",E3778)</f>
        <v>PIQUETE-SP</v>
      </c>
      <c r="B3778" s="38" t="n">
        <v>-22.61</v>
      </c>
      <c r="C3778" s="38" t="n">
        <v>-45.17</v>
      </c>
      <c r="D3778" s="38" t="s">
        <v>3710</v>
      </c>
      <c r="E3778" s="38" t="s">
        <v>118</v>
      </c>
    </row>
    <row r="3779" customFormat="false" ht="15" hidden="false" customHeight="false" outlineLevel="0" collapsed="false">
      <c r="A3779" s="38" t="str">
        <f aca="false">CONCATENATE(D3779,"-",E3779)</f>
        <v>PIRACAIA-SP</v>
      </c>
      <c r="B3779" s="39" t="n">
        <v>-23.05</v>
      </c>
      <c r="C3779" s="39" t="n">
        <v>-46.35</v>
      </c>
      <c r="D3779" s="39" t="s">
        <v>3711</v>
      </c>
      <c r="E3779" s="39" t="s">
        <v>118</v>
      </c>
    </row>
    <row r="3780" customFormat="false" ht="15" hidden="false" customHeight="false" outlineLevel="0" collapsed="false">
      <c r="A3780" s="38" t="str">
        <f aca="false">CONCATENATE(D3780,"-",E3780)</f>
        <v>PIRACANJUBA-GO</v>
      </c>
      <c r="B3780" s="38" t="n">
        <v>-17.3</v>
      </c>
      <c r="C3780" s="38" t="n">
        <v>-49.01</v>
      </c>
      <c r="D3780" s="38" t="s">
        <v>3712</v>
      </c>
      <c r="E3780" s="38" t="s">
        <v>75</v>
      </c>
    </row>
    <row r="3781" customFormat="false" ht="15" hidden="false" customHeight="false" outlineLevel="0" collapsed="false">
      <c r="A3781" s="38" t="str">
        <f aca="false">CONCATENATE(D3781,"-",E3781)</f>
        <v>PIRACEMA-MG</v>
      </c>
      <c r="B3781" s="38" t="n">
        <v>-20.5</v>
      </c>
      <c r="C3781" s="38" t="n">
        <v>-44.48</v>
      </c>
      <c r="D3781" s="38" t="s">
        <v>3713</v>
      </c>
      <c r="E3781" s="38" t="s">
        <v>77</v>
      </c>
    </row>
    <row r="3782" customFormat="false" ht="15" hidden="false" customHeight="false" outlineLevel="0" collapsed="false">
      <c r="A3782" s="38" t="str">
        <f aca="false">CONCATENATE(D3782,"-",E3782)</f>
        <v>PIRACICABA-SP</v>
      </c>
      <c r="B3782" s="38" t="n">
        <v>-22.72</v>
      </c>
      <c r="C3782" s="38" t="n">
        <v>-47.64</v>
      </c>
      <c r="D3782" s="38" t="s">
        <v>3714</v>
      </c>
      <c r="E3782" s="38" t="s">
        <v>118</v>
      </c>
    </row>
    <row r="3783" customFormat="false" ht="15" hidden="false" customHeight="false" outlineLevel="0" collapsed="false">
      <c r="A3783" s="38" t="str">
        <f aca="false">CONCATENATE(D3783,"-",E3783)</f>
        <v>PIRACURUCA-PI</v>
      </c>
      <c r="B3783" s="39" t="n">
        <v>-3.92</v>
      </c>
      <c r="C3783" s="39" t="n">
        <v>-41.7</v>
      </c>
      <c r="D3783" s="39" t="s">
        <v>3715</v>
      </c>
      <c r="E3783" s="39" t="s">
        <v>108</v>
      </c>
    </row>
    <row r="3784" customFormat="false" ht="15" hidden="false" customHeight="false" outlineLevel="0" collapsed="false">
      <c r="A3784" s="38" t="str">
        <f aca="false">CONCATENATE(D3784,"-",E3784)</f>
        <v>PIRAI DO NORTE-BA</v>
      </c>
      <c r="B3784" s="39" t="n">
        <v>-13.76</v>
      </c>
      <c r="C3784" s="39" t="n">
        <v>-39.37</v>
      </c>
      <c r="D3784" s="39" t="s">
        <v>3716</v>
      </c>
      <c r="E3784" s="39" t="s">
        <v>85</v>
      </c>
    </row>
    <row r="3785" customFormat="false" ht="15" hidden="false" customHeight="false" outlineLevel="0" collapsed="false">
      <c r="A3785" s="38" t="str">
        <f aca="false">CONCATENATE(D3785,"-",E3785)</f>
        <v>PIRAI DO SUL-PR</v>
      </c>
      <c r="B3785" s="38" t="n">
        <v>-24.52</v>
      </c>
      <c r="C3785" s="38" t="n">
        <v>-49.94</v>
      </c>
      <c r="D3785" s="38" t="s">
        <v>3717</v>
      </c>
      <c r="E3785" s="38" t="s">
        <v>88</v>
      </c>
    </row>
    <row r="3786" customFormat="false" ht="15" hidden="false" customHeight="false" outlineLevel="0" collapsed="false">
      <c r="A3786" s="38" t="str">
        <f aca="false">CONCATENATE(D3786,"-",E3786)</f>
        <v>PIRAI-RJ</v>
      </c>
      <c r="B3786" s="39" t="n">
        <v>-22.62</v>
      </c>
      <c r="C3786" s="39" t="n">
        <v>-43.89</v>
      </c>
      <c r="D3786" s="39" t="s">
        <v>3718</v>
      </c>
      <c r="E3786" s="39" t="s">
        <v>330</v>
      </c>
    </row>
    <row r="3787" customFormat="false" ht="15" hidden="false" customHeight="false" outlineLevel="0" collapsed="false">
      <c r="A3787" s="38" t="str">
        <f aca="false">CONCATENATE(D3787,"-",E3787)</f>
        <v>PIRAJUBA-MG</v>
      </c>
      <c r="B3787" s="39" t="n">
        <v>-19.9</v>
      </c>
      <c r="C3787" s="39" t="n">
        <v>-48.7</v>
      </c>
      <c r="D3787" s="39" t="s">
        <v>3719</v>
      </c>
      <c r="E3787" s="39" t="s">
        <v>77</v>
      </c>
    </row>
    <row r="3788" customFormat="false" ht="15" hidden="false" customHeight="false" outlineLevel="0" collapsed="false">
      <c r="A3788" s="38" t="str">
        <f aca="false">CONCATENATE(D3788,"-",E3788)</f>
        <v>PIRAJUI-SP</v>
      </c>
      <c r="B3788" s="38" t="n">
        <v>-21.99</v>
      </c>
      <c r="C3788" s="38" t="n">
        <v>-49.45</v>
      </c>
      <c r="D3788" s="38" t="s">
        <v>3720</v>
      </c>
      <c r="E3788" s="38" t="s">
        <v>118</v>
      </c>
    </row>
    <row r="3789" customFormat="false" ht="15" hidden="false" customHeight="false" outlineLevel="0" collapsed="false">
      <c r="A3789" s="38" t="str">
        <f aca="false">CONCATENATE(D3789,"-",E3789)</f>
        <v>PIRAJU-SP</v>
      </c>
      <c r="B3789" s="39" t="n">
        <v>-23.19</v>
      </c>
      <c r="C3789" s="39" t="n">
        <v>-49.38</v>
      </c>
      <c r="D3789" s="39" t="s">
        <v>3721</v>
      </c>
      <c r="E3789" s="39" t="s">
        <v>118</v>
      </c>
    </row>
    <row r="3790" customFormat="false" ht="15" hidden="false" customHeight="false" outlineLevel="0" collapsed="false">
      <c r="A3790" s="38" t="str">
        <f aca="false">CONCATENATE(D3790,"-",E3790)</f>
        <v>PIRAMBU-SE</v>
      </c>
      <c r="B3790" s="39" t="n">
        <v>-10.73</v>
      </c>
      <c r="C3790" s="39" t="n">
        <v>-36.85</v>
      </c>
      <c r="D3790" s="39" t="s">
        <v>3722</v>
      </c>
      <c r="E3790" s="39" t="s">
        <v>294</v>
      </c>
    </row>
    <row r="3791" customFormat="false" ht="15" hidden="false" customHeight="false" outlineLevel="0" collapsed="false">
      <c r="A3791" s="38" t="str">
        <f aca="false">CONCATENATE(D3791,"-",E3791)</f>
        <v>PIRANGA-MG</v>
      </c>
      <c r="B3791" s="38" t="n">
        <v>-20.68</v>
      </c>
      <c r="C3791" s="38" t="n">
        <v>-43.3</v>
      </c>
      <c r="D3791" s="38" t="s">
        <v>3723</v>
      </c>
      <c r="E3791" s="38" t="s">
        <v>77</v>
      </c>
    </row>
    <row r="3792" customFormat="false" ht="15" hidden="false" customHeight="false" outlineLevel="0" collapsed="false">
      <c r="A3792" s="38" t="str">
        <f aca="false">CONCATENATE(D3792,"-",E3792)</f>
        <v>PIRANGI-SP</v>
      </c>
      <c r="B3792" s="39" t="n">
        <v>-21.09</v>
      </c>
      <c r="C3792" s="39" t="n">
        <v>-48.65</v>
      </c>
      <c r="D3792" s="39" t="s">
        <v>3724</v>
      </c>
      <c r="E3792" s="39" t="s">
        <v>118</v>
      </c>
    </row>
    <row r="3793" customFormat="false" ht="15" hidden="false" customHeight="false" outlineLevel="0" collapsed="false">
      <c r="A3793" s="38" t="str">
        <f aca="false">CONCATENATE(D3793,"-",E3793)</f>
        <v>PIRANGUCU-MG</v>
      </c>
      <c r="B3793" s="39" t="n">
        <v>-22.52</v>
      </c>
      <c r="C3793" s="39" t="n">
        <v>-45.49</v>
      </c>
      <c r="D3793" s="39" t="s">
        <v>3725</v>
      </c>
      <c r="E3793" s="39" t="s">
        <v>77</v>
      </c>
    </row>
    <row r="3794" customFormat="false" ht="15" hidden="false" customHeight="false" outlineLevel="0" collapsed="false">
      <c r="A3794" s="38" t="str">
        <f aca="false">CONCATENATE(D3794,"-",E3794)</f>
        <v>PIRANGUINHO-MG</v>
      </c>
      <c r="B3794" s="38" t="n">
        <v>-22.4</v>
      </c>
      <c r="C3794" s="38" t="n">
        <v>-45.53</v>
      </c>
      <c r="D3794" s="38" t="s">
        <v>3726</v>
      </c>
      <c r="E3794" s="38" t="s">
        <v>77</v>
      </c>
    </row>
    <row r="3795" customFormat="false" ht="15" hidden="false" customHeight="false" outlineLevel="0" collapsed="false">
      <c r="A3795" s="38" t="str">
        <f aca="false">CONCATENATE(D3795,"-",E3795)</f>
        <v>PIRANHAS-AL</v>
      </c>
      <c r="B3795" s="39" t="n">
        <v>-9.62</v>
      </c>
      <c r="C3795" s="39" t="n">
        <v>-37.75</v>
      </c>
      <c r="D3795" s="39" t="s">
        <v>3727</v>
      </c>
      <c r="E3795" s="39" t="s">
        <v>137</v>
      </c>
    </row>
    <row r="3796" customFormat="false" ht="15" hidden="false" customHeight="false" outlineLevel="0" collapsed="false">
      <c r="A3796" s="38" t="str">
        <f aca="false">CONCATENATE(D3796,"-",E3796)</f>
        <v>PIRANHAS-GO</v>
      </c>
      <c r="B3796" s="39" t="n">
        <v>-16.42</v>
      </c>
      <c r="C3796" s="39" t="n">
        <v>-51.82</v>
      </c>
      <c r="D3796" s="39" t="s">
        <v>3727</v>
      </c>
      <c r="E3796" s="39" t="s">
        <v>75</v>
      </c>
    </row>
    <row r="3797" customFormat="false" ht="15" hidden="false" customHeight="false" outlineLevel="0" collapsed="false">
      <c r="A3797" s="38" t="str">
        <f aca="false">CONCATENATE(D3797,"-",E3797)</f>
        <v>PIRAPEMAS-MA</v>
      </c>
      <c r="B3797" s="39" t="n">
        <v>-3.72</v>
      </c>
      <c r="C3797" s="39" t="n">
        <v>-44.22</v>
      </c>
      <c r="D3797" s="39" t="s">
        <v>3728</v>
      </c>
      <c r="E3797" s="39" t="s">
        <v>100</v>
      </c>
    </row>
    <row r="3798" customFormat="false" ht="15" hidden="false" customHeight="false" outlineLevel="0" collapsed="false">
      <c r="A3798" s="38" t="str">
        <f aca="false">CONCATENATE(D3798,"-",E3798)</f>
        <v>PIRAPETINGA-MG</v>
      </c>
      <c r="B3798" s="39" t="n">
        <v>-21.65</v>
      </c>
      <c r="C3798" s="39" t="n">
        <v>-42.34</v>
      </c>
      <c r="D3798" s="39" t="s">
        <v>3729</v>
      </c>
      <c r="E3798" s="39" t="s">
        <v>77</v>
      </c>
    </row>
    <row r="3799" customFormat="false" ht="15" hidden="false" customHeight="false" outlineLevel="0" collapsed="false">
      <c r="A3799" s="38" t="str">
        <f aca="false">CONCATENATE(D3799,"-",E3799)</f>
        <v>PIRAPORA DO BOM JESUS-SP</v>
      </c>
      <c r="B3799" s="38" t="n">
        <v>-23.39</v>
      </c>
      <c r="C3799" s="38" t="n">
        <v>-47</v>
      </c>
      <c r="D3799" s="38" t="s">
        <v>3730</v>
      </c>
      <c r="E3799" s="38" t="s">
        <v>118</v>
      </c>
    </row>
    <row r="3800" customFormat="false" ht="15" hidden="false" customHeight="false" outlineLevel="0" collapsed="false">
      <c r="A3800" s="38" t="str">
        <f aca="false">CONCATENATE(D3800,"-",E3800)</f>
        <v>PIRAPORA-MG</v>
      </c>
      <c r="B3800" s="38" t="n">
        <v>-17.34</v>
      </c>
      <c r="C3800" s="38" t="n">
        <v>-44.94</v>
      </c>
      <c r="D3800" s="38" t="s">
        <v>3731</v>
      </c>
      <c r="E3800" s="38" t="s">
        <v>77</v>
      </c>
    </row>
    <row r="3801" customFormat="false" ht="15" hidden="false" customHeight="false" outlineLevel="0" collapsed="false">
      <c r="A3801" s="38" t="str">
        <f aca="false">CONCATENATE(D3801,"-",E3801)</f>
        <v>PIRAPO-RS</v>
      </c>
      <c r="B3801" s="38" t="n">
        <v>-28.04</v>
      </c>
      <c r="C3801" s="38" t="n">
        <v>-55.19</v>
      </c>
      <c r="D3801" s="38" t="s">
        <v>3732</v>
      </c>
      <c r="E3801" s="38" t="s">
        <v>151</v>
      </c>
    </row>
    <row r="3802" customFormat="false" ht="15" hidden="false" customHeight="false" outlineLevel="0" collapsed="false">
      <c r="A3802" s="38" t="str">
        <f aca="false">CONCATENATE(D3802,"-",E3802)</f>
        <v>PIRAPOZINHO-SP</v>
      </c>
      <c r="B3802" s="39" t="n">
        <v>-22.27</v>
      </c>
      <c r="C3802" s="39" t="n">
        <v>-51.5</v>
      </c>
      <c r="D3802" s="39" t="s">
        <v>3733</v>
      </c>
      <c r="E3802" s="39" t="s">
        <v>118</v>
      </c>
    </row>
    <row r="3803" customFormat="false" ht="15" hidden="false" customHeight="false" outlineLevel="0" collapsed="false">
      <c r="A3803" s="38" t="str">
        <f aca="false">CONCATENATE(D3803,"-",E3803)</f>
        <v>PIRAQUARA-PR</v>
      </c>
      <c r="B3803" s="39" t="n">
        <v>-25.44</v>
      </c>
      <c r="C3803" s="39" t="n">
        <v>-49.06</v>
      </c>
      <c r="D3803" s="39" t="s">
        <v>3734</v>
      </c>
      <c r="E3803" s="39" t="s">
        <v>88</v>
      </c>
    </row>
    <row r="3804" customFormat="false" ht="15" hidden="false" customHeight="false" outlineLevel="0" collapsed="false">
      <c r="A3804" s="38" t="str">
        <f aca="false">CONCATENATE(D3804,"-",E3804)</f>
        <v>PIRAQUE-TO</v>
      </c>
      <c r="B3804" s="39" t="n">
        <v>-6.77</v>
      </c>
      <c r="C3804" s="39" t="n">
        <v>-48.29</v>
      </c>
      <c r="D3804" s="39" t="s">
        <v>3735</v>
      </c>
      <c r="E3804" s="39" t="s">
        <v>97</v>
      </c>
    </row>
    <row r="3805" customFormat="false" ht="15" hidden="false" customHeight="false" outlineLevel="0" collapsed="false">
      <c r="A3805" s="38" t="str">
        <f aca="false">CONCATENATE(D3805,"-",E3805)</f>
        <v>PIRASSUNUNGA-SP</v>
      </c>
      <c r="B3805" s="38" t="n">
        <v>-21.99</v>
      </c>
      <c r="C3805" s="38" t="n">
        <v>-47.42</v>
      </c>
      <c r="D3805" s="38" t="s">
        <v>3736</v>
      </c>
      <c r="E3805" s="38" t="s">
        <v>118</v>
      </c>
    </row>
    <row r="3806" customFormat="false" ht="15" hidden="false" customHeight="false" outlineLevel="0" collapsed="false">
      <c r="A3806" s="38" t="str">
        <f aca="false">CONCATENATE(D3806,"-",E3806)</f>
        <v>PIRATININGA-SP</v>
      </c>
      <c r="B3806" s="39" t="n">
        <v>-22.41</v>
      </c>
      <c r="C3806" s="39" t="n">
        <v>-49.13</v>
      </c>
      <c r="D3806" s="39" t="s">
        <v>3737</v>
      </c>
      <c r="E3806" s="39" t="s">
        <v>118</v>
      </c>
    </row>
    <row r="3807" customFormat="false" ht="15" hidden="false" customHeight="false" outlineLevel="0" collapsed="false">
      <c r="A3807" s="38" t="str">
        <f aca="false">CONCATENATE(D3807,"-",E3807)</f>
        <v>PIRATINI-RS</v>
      </c>
      <c r="B3807" s="39" t="n">
        <v>-31.44</v>
      </c>
      <c r="C3807" s="39" t="n">
        <v>-53.1</v>
      </c>
      <c r="D3807" s="39" t="s">
        <v>3738</v>
      </c>
      <c r="E3807" s="39" t="s">
        <v>151</v>
      </c>
    </row>
    <row r="3808" customFormat="false" ht="15" hidden="false" customHeight="false" outlineLevel="0" collapsed="false">
      <c r="A3808" s="38" t="str">
        <f aca="false">CONCATENATE(D3808,"-",E3808)</f>
        <v>PIRATUBA-SC</v>
      </c>
      <c r="B3808" s="39" t="n">
        <v>-27.42</v>
      </c>
      <c r="C3808" s="39" t="n">
        <v>-51.77</v>
      </c>
      <c r="D3808" s="39" t="s">
        <v>3739</v>
      </c>
      <c r="E3808" s="39" t="s">
        <v>90</v>
      </c>
    </row>
    <row r="3809" customFormat="false" ht="15" hidden="false" customHeight="false" outlineLevel="0" collapsed="false">
      <c r="A3809" s="38" t="str">
        <f aca="false">CONCATENATE(D3809,"-",E3809)</f>
        <v>PIRAUBA-MG</v>
      </c>
      <c r="B3809" s="39" t="n">
        <v>-21.27</v>
      </c>
      <c r="C3809" s="39" t="n">
        <v>-43.02</v>
      </c>
      <c r="D3809" s="39" t="s">
        <v>3740</v>
      </c>
      <c r="E3809" s="39" t="s">
        <v>77</v>
      </c>
    </row>
    <row r="3810" customFormat="false" ht="15" hidden="false" customHeight="false" outlineLevel="0" collapsed="false">
      <c r="A3810" s="38" t="str">
        <f aca="false">CONCATENATE(D3810,"-",E3810)</f>
        <v>PIRENOPOLIS-GO</v>
      </c>
      <c r="B3810" s="38" t="n">
        <v>-15.85</v>
      </c>
      <c r="C3810" s="38" t="n">
        <v>-48.95</v>
      </c>
      <c r="D3810" s="38" t="s">
        <v>3741</v>
      </c>
      <c r="E3810" s="38" t="s">
        <v>75</v>
      </c>
    </row>
    <row r="3811" customFormat="false" ht="15" hidden="false" customHeight="false" outlineLevel="0" collapsed="false">
      <c r="A3811" s="38" t="str">
        <f aca="false">CONCATENATE(D3811,"-",E3811)</f>
        <v>PIRES DO RIO-GO</v>
      </c>
      <c r="B3811" s="39" t="n">
        <v>-17.3</v>
      </c>
      <c r="C3811" s="39" t="n">
        <v>-48.28</v>
      </c>
      <c r="D3811" s="39" t="s">
        <v>3742</v>
      </c>
      <c r="E3811" s="39" t="s">
        <v>75</v>
      </c>
    </row>
    <row r="3812" customFormat="false" ht="15" hidden="false" customHeight="false" outlineLevel="0" collapsed="false">
      <c r="A3812" s="38" t="str">
        <f aca="false">CONCATENATE(D3812,"-",E3812)</f>
        <v>PIRES FERREIRA-CE</v>
      </c>
      <c r="B3812" s="38" t="n">
        <v>-4.24</v>
      </c>
      <c r="C3812" s="38" t="n">
        <v>-40.64</v>
      </c>
      <c r="D3812" s="38" t="s">
        <v>3743</v>
      </c>
      <c r="E3812" s="38" t="s">
        <v>83</v>
      </c>
    </row>
    <row r="3813" customFormat="false" ht="15" hidden="false" customHeight="false" outlineLevel="0" collapsed="false">
      <c r="A3813" s="38" t="str">
        <f aca="false">CONCATENATE(D3813,"-",E3813)</f>
        <v>PIRIPA-BA</v>
      </c>
      <c r="B3813" s="38" t="n">
        <v>-14.94</v>
      </c>
      <c r="C3813" s="38" t="n">
        <v>-41.72</v>
      </c>
      <c r="D3813" s="38" t="s">
        <v>3744</v>
      </c>
      <c r="E3813" s="38" t="s">
        <v>85</v>
      </c>
    </row>
    <row r="3814" customFormat="false" ht="15" hidden="false" customHeight="false" outlineLevel="0" collapsed="false">
      <c r="A3814" s="38" t="str">
        <f aca="false">CONCATENATE(D3814,"-",E3814)</f>
        <v>PIRIPIRI-PI</v>
      </c>
      <c r="B3814" s="38" t="n">
        <v>-4.27</v>
      </c>
      <c r="C3814" s="38" t="n">
        <v>-41.77</v>
      </c>
      <c r="D3814" s="38" t="s">
        <v>3745</v>
      </c>
      <c r="E3814" s="38" t="s">
        <v>108</v>
      </c>
    </row>
    <row r="3815" customFormat="false" ht="15" hidden="false" customHeight="false" outlineLevel="0" collapsed="false">
      <c r="A3815" s="38" t="str">
        <f aca="false">CONCATENATE(D3815,"-",E3815)</f>
        <v>PIRITIBA-BA</v>
      </c>
      <c r="B3815" s="39" t="n">
        <v>-11.73</v>
      </c>
      <c r="C3815" s="39" t="n">
        <v>-40.55</v>
      </c>
      <c r="D3815" s="39" t="s">
        <v>3746</v>
      </c>
      <c r="E3815" s="39" t="s">
        <v>85</v>
      </c>
    </row>
    <row r="3816" customFormat="false" ht="15" hidden="false" customHeight="false" outlineLevel="0" collapsed="false">
      <c r="A3816" s="38" t="str">
        <f aca="false">CONCATENATE(D3816,"-",E3816)</f>
        <v>PIRPIRITUBA-PB</v>
      </c>
      <c r="B3816" s="38" t="n">
        <v>-6.78</v>
      </c>
      <c r="C3816" s="38" t="n">
        <v>-35.49</v>
      </c>
      <c r="D3816" s="38" t="s">
        <v>3747</v>
      </c>
      <c r="E3816" s="38" t="s">
        <v>138</v>
      </c>
    </row>
    <row r="3817" customFormat="false" ht="15" hidden="false" customHeight="false" outlineLevel="0" collapsed="false">
      <c r="A3817" s="38" t="str">
        <f aca="false">CONCATENATE(D3817,"-",E3817)</f>
        <v>PITANGA-PR</v>
      </c>
      <c r="B3817" s="38" t="n">
        <v>-24.75</v>
      </c>
      <c r="C3817" s="38" t="n">
        <v>-51.76</v>
      </c>
      <c r="D3817" s="38" t="s">
        <v>3748</v>
      </c>
      <c r="E3817" s="38" t="s">
        <v>88</v>
      </c>
    </row>
    <row r="3818" customFormat="false" ht="15" hidden="false" customHeight="false" outlineLevel="0" collapsed="false">
      <c r="A3818" s="38" t="str">
        <f aca="false">CONCATENATE(D3818,"-",E3818)</f>
        <v>PITANGUEIRAS-PR</v>
      </c>
      <c r="B3818" s="39" t="n">
        <v>-23.23</v>
      </c>
      <c r="C3818" s="39" t="n">
        <v>-51.58</v>
      </c>
      <c r="D3818" s="39" t="s">
        <v>3749</v>
      </c>
      <c r="E3818" s="39" t="s">
        <v>88</v>
      </c>
    </row>
    <row r="3819" customFormat="false" ht="15" hidden="false" customHeight="false" outlineLevel="0" collapsed="false">
      <c r="A3819" s="38" t="str">
        <f aca="false">CONCATENATE(D3819,"-",E3819)</f>
        <v>PITANGUEIRAS-SP</v>
      </c>
      <c r="B3819" s="38" t="n">
        <v>-21</v>
      </c>
      <c r="C3819" s="38" t="n">
        <v>-48.22</v>
      </c>
      <c r="D3819" s="38" t="s">
        <v>3749</v>
      </c>
      <c r="E3819" s="38" t="s">
        <v>118</v>
      </c>
    </row>
    <row r="3820" customFormat="false" ht="15" hidden="false" customHeight="false" outlineLevel="0" collapsed="false">
      <c r="A3820" s="38" t="str">
        <f aca="false">CONCATENATE(D3820,"-",E3820)</f>
        <v>PITANGUI-MG</v>
      </c>
      <c r="B3820" s="38" t="n">
        <v>-19.68</v>
      </c>
      <c r="C3820" s="38" t="n">
        <v>-44.89</v>
      </c>
      <c r="D3820" s="38" t="s">
        <v>3750</v>
      </c>
      <c r="E3820" s="38" t="s">
        <v>77</v>
      </c>
    </row>
    <row r="3821" customFormat="false" ht="15" hidden="false" customHeight="false" outlineLevel="0" collapsed="false">
      <c r="A3821" s="38" t="str">
        <f aca="false">CONCATENATE(D3821,"-",E3821)</f>
        <v>PITIMBU-PB</v>
      </c>
      <c r="B3821" s="39" t="n">
        <v>-7.47</v>
      </c>
      <c r="C3821" s="39" t="n">
        <v>-34.8</v>
      </c>
      <c r="D3821" s="39" t="s">
        <v>3751</v>
      </c>
      <c r="E3821" s="39" t="s">
        <v>138</v>
      </c>
    </row>
    <row r="3822" customFormat="false" ht="15" hidden="false" customHeight="false" outlineLevel="0" collapsed="false">
      <c r="A3822" s="38" t="str">
        <f aca="false">CONCATENATE(D3822,"-",E3822)</f>
        <v>PIUI-MG</v>
      </c>
      <c r="B3822" s="39" t="n">
        <v>-20.46</v>
      </c>
      <c r="C3822" s="39" t="n">
        <v>-45.95</v>
      </c>
      <c r="D3822" s="39" t="s">
        <v>3752</v>
      </c>
      <c r="E3822" s="39" t="s">
        <v>77</v>
      </c>
    </row>
    <row r="3823" customFormat="false" ht="15" hidden="false" customHeight="false" outlineLevel="0" collapsed="false">
      <c r="A3823" s="38" t="str">
        <f aca="false">CONCATENATE(D3823,"-",E3823)</f>
        <v>PIUMA-ES</v>
      </c>
      <c r="B3823" s="38" t="n">
        <v>-20.83</v>
      </c>
      <c r="C3823" s="38" t="n">
        <v>-40.72</v>
      </c>
      <c r="D3823" s="38" t="s">
        <v>3753</v>
      </c>
      <c r="E3823" s="38" t="s">
        <v>126</v>
      </c>
    </row>
    <row r="3824" customFormat="false" ht="15" hidden="false" customHeight="false" outlineLevel="0" collapsed="false">
      <c r="A3824" s="38" t="str">
        <f aca="false">CONCATENATE(D3824,"-",E3824)</f>
        <v>PIUM-TO</v>
      </c>
      <c r="B3824" s="38" t="n">
        <v>-10.44</v>
      </c>
      <c r="C3824" s="38" t="n">
        <v>-49.18</v>
      </c>
      <c r="D3824" s="38" t="s">
        <v>3754</v>
      </c>
      <c r="E3824" s="38" t="s">
        <v>97</v>
      </c>
    </row>
    <row r="3825" customFormat="false" ht="15" hidden="false" customHeight="false" outlineLevel="0" collapsed="false">
      <c r="A3825" s="38" t="str">
        <f aca="false">CONCATENATE(D3825,"-",E3825)</f>
        <v>PLACAS-PA</v>
      </c>
      <c r="B3825" s="39" t="n">
        <v>-3.86</v>
      </c>
      <c r="C3825" s="39" t="n">
        <v>-54.22</v>
      </c>
      <c r="D3825" s="39" t="s">
        <v>3755</v>
      </c>
      <c r="E3825" s="39" t="s">
        <v>81</v>
      </c>
    </row>
    <row r="3826" customFormat="false" ht="15" hidden="false" customHeight="false" outlineLevel="0" collapsed="false">
      <c r="A3826" s="38" t="str">
        <f aca="false">CONCATENATE(D3826,"-",E3826)</f>
        <v>PLACIDO DE CASTRO-AC</v>
      </c>
      <c r="B3826" s="38" t="n">
        <v>-10.27</v>
      </c>
      <c r="C3826" s="38" t="n">
        <v>-67.15</v>
      </c>
      <c r="D3826" s="38" t="s">
        <v>3756</v>
      </c>
      <c r="E3826" s="38" t="s">
        <v>113</v>
      </c>
    </row>
    <row r="3827" customFormat="false" ht="15" hidden="false" customHeight="false" outlineLevel="0" collapsed="false">
      <c r="A3827" s="38" t="str">
        <f aca="false">CONCATENATE(D3827,"-",E3827)</f>
        <v>PLANALTINA DO PARANA-PR</v>
      </c>
      <c r="B3827" s="38" t="n">
        <v>-23</v>
      </c>
      <c r="C3827" s="38" t="n">
        <v>-52.91</v>
      </c>
      <c r="D3827" s="38" t="s">
        <v>3757</v>
      </c>
      <c r="E3827" s="38" t="s">
        <v>88</v>
      </c>
    </row>
    <row r="3828" customFormat="false" ht="15" hidden="false" customHeight="false" outlineLevel="0" collapsed="false">
      <c r="A3828" s="38" t="str">
        <f aca="false">CONCATENATE(D3828,"-",E3828)</f>
        <v>PLANALTINA-GO</v>
      </c>
      <c r="B3828" s="38" t="n">
        <v>-15.45</v>
      </c>
      <c r="C3828" s="38" t="n">
        <v>-47.61</v>
      </c>
      <c r="D3828" s="38" t="s">
        <v>3758</v>
      </c>
      <c r="E3828" s="38" t="s">
        <v>75</v>
      </c>
    </row>
    <row r="3829" customFormat="false" ht="15" hidden="false" customHeight="false" outlineLevel="0" collapsed="false">
      <c r="A3829" s="38" t="str">
        <f aca="false">CONCATENATE(D3829,"-",E3829)</f>
        <v>PLANALTINO-BA</v>
      </c>
      <c r="B3829" s="38" t="n">
        <v>-13.25</v>
      </c>
      <c r="C3829" s="38" t="n">
        <v>-40.36</v>
      </c>
      <c r="D3829" s="38" t="s">
        <v>3759</v>
      </c>
      <c r="E3829" s="38" t="s">
        <v>85</v>
      </c>
    </row>
    <row r="3830" customFormat="false" ht="15" hidden="false" customHeight="false" outlineLevel="0" collapsed="false">
      <c r="A3830" s="38" t="str">
        <f aca="false">CONCATENATE(D3830,"-",E3830)</f>
        <v>PLANALTO ALEGRE-SC</v>
      </c>
      <c r="B3830" s="38" t="n">
        <v>-27.07</v>
      </c>
      <c r="C3830" s="38" t="n">
        <v>-52.86</v>
      </c>
      <c r="D3830" s="38" t="s">
        <v>3760</v>
      </c>
      <c r="E3830" s="38" t="s">
        <v>90</v>
      </c>
    </row>
    <row r="3831" customFormat="false" ht="15" hidden="false" customHeight="false" outlineLevel="0" collapsed="false">
      <c r="A3831" s="38" t="str">
        <f aca="false">CONCATENATE(D3831,"-",E3831)</f>
        <v>PLANALTO DA SERRA-MT</v>
      </c>
      <c r="B3831" s="38" t="n">
        <v>-14.65</v>
      </c>
      <c r="C3831" s="38" t="n">
        <v>-54.77</v>
      </c>
      <c r="D3831" s="38" t="s">
        <v>3761</v>
      </c>
      <c r="E3831" s="38" t="s">
        <v>111</v>
      </c>
    </row>
    <row r="3832" customFormat="false" ht="15" hidden="false" customHeight="false" outlineLevel="0" collapsed="false">
      <c r="A3832" s="38" t="str">
        <f aca="false">CONCATENATE(D3832,"-",E3832)</f>
        <v>PLANALTO-BA</v>
      </c>
      <c r="B3832" s="39" t="n">
        <v>-14.67</v>
      </c>
      <c r="C3832" s="39" t="n">
        <v>-40.47</v>
      </c>
      <c r="D3832" s="39" t="s">
        <v>3762</v>
      </c>
      <c r="E3832" s="39" t="s">
        <v>85</v>
      </c>
    </row>
    <row r="3833" customFormat="false" ht="15" hidden="false" customHeight="false" outlineLevel="0" collapsed="false">
      <c r="A3833" s="38" t="str">
        <f aca="false">CONCATENATE(D3833,"-",E3833)</f>
        <v>PLANALTO-PR</v>
      </c>
      <c r="B3833" s="39" t="n">
        <v>-25.71</v>
      </c>
      <c r="C3833" s="39" t="n">
        <v>-53.76</v>
      </c>
      <c r="D3833" s="39" t="s">
        <v>3762</v>
      </c>
      <c r="E3833" s="39" t="s">
        <v>88</v>
      </c>
    </row>
    <row r="3834" customFormat="false" ht="15" hidden="false" customHeight="false" outlineLevel="0" collapsed="false">
      <c r="A3834" s="38" t="str">
        <f aca="false">CONCATENATE(D3834,"-",E3834)</f>
        <v>PLANALTO-RS</v>
      </c>
      <c r="B3834" s="38" t="n">
        <v>-27.32</v>
      </c>
      <c r="C3834" s="38" t="n">
        <v>-53.05</v>
      </c>
      <c r="D3834" s="38" t="s">
        <v>3762</v>
      </c>
      <c r="E3834" s="38" t="s">
        <v>151</v>
      </c>
    </row>
    <row r="3835" customFormat="false" ht="15" hidden="false" customHeight="false" outlineLevel="0" collapsed="false">
      <c r="A3835" s="38" t="str">
        <f aca="false">CONCATENATE(D3835,"-",E3835)</f>
        <v>PLANALTO-SP</v>
      </c>
      <c r="B3835" s="39" t="n">
        <v>-21.03</v>
      </c>
      <c r="C3835" s="39" t="n">
        <v>-49.92</v>
      </c>
      <c r="D3835" s="39" t="s">
        <v>3762</v>
      </c>
      <c r="E3835" s="39" t="s">
        <v>118</v>
      </c>
    </row>
    <row r="3836" customFormat="false" ht="15" hidden="false" customHeight="false" outlineLevel="0" collapsed="false">
      <c r="A3836" s="38" t="str">
        <f aca="false">CONCATENATE(D3836,"-",E3836)</f>
        <v>PLANURA-MG</v>
      </c>
      <c r="B3836" s="38" t="n">
        <v>-20.13</v>
      </c>
      <c r="C3836" s="38" t="n">
        <v>-48.7</v>
      </c>
      <c r="D3836" s="38" t="s">
        <v>3763</v>
      </c>
      <c r="E3836" s="38" t="s">
        <v>77</v>
      </c>
    </row>
    <row r="3837" customFormat="false" ht="15" hidden="false" customHeight="false" outlineLevel="0" collapsed="false">
      <c r="A3837" s="38" t="str">
        <f aca="false">CONCATENATE(D3837,"-",E3837)</f>
        <v>PLATINA-SP</v>
      </c>
      <c r="B3837" s="38" t="n">
        <v>-22.63</v>
      </c>
      <c r="C3837" s="38" t="n">
        <v>-50.2</v>
      </c>
      <c r="D3837" s="38" t="s">
        <v>3764</v>
      </c>
      <c r="E3837" s="38" t="s">
        <v>118</v>
      </c>
    </row>
    <row r="3838" customFormat="false" ht="15" hidden="false" customHeight="false" outlineLevel="0" collapsed="false">
      <c r="A3838" s="38" t="str">
        <f aca="false">CONCATENATE(D3838,"-",E3838)</f>
        <v>POA-SP</v>
      </c>
      <c r="B3838" s="39" t="n">
        <v>-23.52</v>
      </c>
      <c r="C3838" s="39" t="n">
        <v>-46.34</v>
      </c>
      <c r="D3838" s="39" t="s">
        <v>3765</v>
      </c>
      <c r="E3838" s="39" t="s">
        <v>118</v>
      </c>
    </row>
    <row r="3839" customFormat="false" ht="15" hidden="false" customHeight="false" outlineLevel="0" collapsed="false">
      <c r="A3839" s="38" t="str">
        <f aca="false">CONCATENATE(D3839,"-",E3839)</f>
        <v>POCAO DE PEDRAS-MA</v>
      </c>
      <c r="B3839" s="38" t="n">
        <v>-4.67</v>
      </c>
      <c r="C3839" s="38" t="n">
        <v>-44.89</v>
      </c>
      <c r="D3839" s="38" t="s">
        <v>3766</v>
      </c>
      <c r="E3839" s="38" t="s">
        <v>100</v>
      </c>
    </row>
    <row r="3840" customFormat="false" ht="15" hidden="false" customHeight="false" outlineLevel="0" collapsed="false">
      <c r="A3840" s="38" t="str">
        <f aca="false">CONCATENATE(D3840,"-",E3840)</f>
        <v>POCAO-PE</v>
      </c>
      <c r="B3840" s="38" t="n">
        <v>-8.18</v>
      </c>
      <c r="C3840" s="38" t="n">
        <v>-36.7</v>
      </c>
      <c r="D3840" s="38" t="s">
        <v>3767</v>
      </c>
      <c r="E3840" s="38" t="s">
        <v>95</v>
      </c>
    </row>
    <row r="3841" customFormat="false" ht="15" hidden="false" customHeight="false" outlineLevel="0" collapsed="false">
      <c r="A3841" s="38" t="str">
        <f aca="false">CONCATENATE(D3841,"-",E3841)</f>
        <v>POCINHOS-PB</v>
      </c>
      <c r="B3841" s="38" t="n">
        <v>-7.07</v>
      </c>
      <c r="C3841" s="38" t="n">
        <v>-36.06</v>
      </c>
      <c r="D3841" s="38" t="s">
        <v>3768</v>
      </c>
      <c r="E3841" s="38" t="s">
        <v>138</v>
      </c>
    </row>
    <row r="3842" customFormat="false" ht="15" hidden="false" customHeight="false" outlineLevel="0" collapsed="false">
      <c r="A3842" s="38" t="str">
        <f aca="false">CONCATENATE(D3842,"-",E3842)</f>
        <v>POCO BRANCO-RN</v>
      </c>
      <c r="B3842" s="39" t="n">
        <v>-5.62</v>
      </c>
      <c r="C3842" s="39" t="n">
        <v>-35.66</v>
      </c>
      <c r="D3842" s="39" t="s">
        <v>3769</v>
      </c>
      <c r="E3842" s="39" t="s">
        <v>106</v>
      </c>
    </row>
    <row r="3843" customFormat="false" ht="15" hidden="false" customHeight="false" outlineLevel="0" collapsed="false">
      <c r="A3843" s="38" t="str">
        <f aca="false">CONCATENATE(D3843,"-",E3843)</f>
        <v>POCO DANTAS-PB</v>
      </c>
      <c r="B3843" s="39" t="n">
        <v>-6.4</v>
      </c>
      <c r="C3843" s="39" t="n">
        <v>-38.49</v>
      </c>
      <c r="D3843" s="39" t="s">
        <v>3770</v>
      </c>
      <c r="E3843" s="39" t="s">
        <v>138</v>
      </c>
    </row>
    <row r="3844" customFormat="false" ht="15" hidden="false" customHeight="false" outlineLevel="0" collapsed="false">
      <c r="A3844" s="38" t="str">
        <f aca="false">CONCATENATE(D3844,"-",E3844)</f>
        <v>POCO DAS ANTAS-RS</v>
      </c>
      <c r="B3844" s="39" t="n">
        <v>-29.45</v>
      </c>
      <c r="C3844" s="39" t="n">
        <v>-51.67</v>
      </c>
      <c r="D3844" s="39" t="s">
        <v>3771</v>
      </c>
      <c r="E3844" s="39" t="s">
        <v>151</v>
      </c>
    </row>
    <row r="3845" customFormat="false" ht="15" hidden="false" customHeight="false" outlineLevel="0" collapsed="false">
      <c r="A3845" s="38" t="str">
        <f aca="false">CONCATENATE(D3845,"-",E3845)</f>
        <v>POCO DAS TRINCHEIRAS-AL</v>
      </c>
      <c r="B3845" s="38" t="n">
        <v>-9.31</v>
      </c>
      <c r="C3845" s="38" t="n">
        <v>-37.28</v>
      </c>
      <c r="D3845" s="38" t="s">
        <v>3772</v>
      </c>
      <c r="E3845" s="38" t="s">
        <v>137</v>
      </c>
    </row>
    <row r="3846" customFormat="false" ht="15" hidden="false" customHeight="false" outlineLevel="0" collapsed="false">
      <c r="A3846" s="38" t="str">
        <f aca="false">CONCATENATE(D3846,"-",E3846)</f>
        <v>POCO DE JOSE DE MOURA-PB</v>
      </c>
      <c r="B3846" s="38" t="n">
        <v>-6.57</v>
      </c>
      <c r="C3846" s="38" t="n">
        <v>-38.51</v>
      </c>
      <c r="D3846" s="38" t="s">
        <v>3773</v>
      </c>
      <c r="E3846" s="38" t="s">
        <v>138</v>
      </c>
    </row>
    <row r="3847" customFormat="false" ht="15" hidden="false" customHeight="false" outlineLevel="0" collapsed="false">
      <c r="A3847" s="38" t="str">
        <f aca="false">CONCATENATE(D3847,"-",E3847)</f>
        <v>POCO FUNDO-MG</v>
      </c>
      <c r="B3847" s="39" t="n">
        <v>-21.78</v>
      </c>
      <c r="C3847" s="39" t="n">
        <v>-45.96</v>
      </c>
      <c r="D3847" s="39" t="s">
        <v>3774</v>
      </c>
      <c r="E3847" s="39" t="s">
        <v>77</v>
      </c>
    </row>
    <row r="3848" customFormat="false" ht="15" hidden="false" customHeight="false" outlineLevel="0" collapsed="false">
      <c r="A3848" s="38" t="str">
        <f aca="false">CONCATENATE(D3848,"-",E3848)</f>
        <v>POCO REDONDO-SE</v>
      </c>
      <c r="B3848" s="38" t="n">
        <v>-9.8</v>
      </c>
      <c r="C3848" s="38" t="n">
        <v>-37.68</v>
      </c>
      <c r="D3848" s="38" t="s">
        <v>3775</v>
      </c>
      <c r="E3848" s="38" t="s">
        <v>294</v>
      </c>
    </row>
    <row r="3849" customFormat="false" ht="15" hidden="false" customHeight="false" outlineLevel="0" collapsed="false">
      <c r="A3849" s="38" t="str">
        <f aca="false">CONCATENATE(D3849,"-",E3849)</f>
        <v>POCO VERDE-SE</v>
      </c>
      <c r="B3849" s="39" t="n">
        <v>-10.7</v>
      </c>
      <c r="C3849" s="39" t="n">
        <v>-38.18</v>
      </c>
      <c r="D3849" s="39" t="s">
        <v>3776</v>
      </c>
      <c r="E3849" s="39" t="s">
        <v>294</v>
      </c>
    </row>
    <row r="3850" customFormat="false" ht="15" hidden="false" customHeight="false" outlineLevel="0" collapsed="false">
      <c r="A3850" s="38" t="str">
        <f aca="false">CONCATENATE(D3850,"-",E3850)</f>
        <v>POCOES-BA</v>
      </c>
      <c r="B3850" s="38" t="n">
        <v>-14.53</v>
      </c>
      <c r="C3850" s="38" t="n">
        <v>-40.36</v>
      </c>
      <c r="D3850" s="38" t="s">
        <v>3777</v>
      </c>
      <c r="E3850" s="38" t="s">
        <v>85</v>
      </c>
    </row>
    <row r="3851" customFormat="false" ht="15" hidden="false" customHeight="false" outlineLevel="0" collapsed="false">
      <c r="A3851" s="38" t="str">
        <f aca="false">CONCATENATE(D3851,"-",E3851)</f>
        <v>POCONE-MT</v>
      </c>
      <c r="B3851" s="39" t="n">
        <v>-16.25</v>
      </c>
      <c r="C3851" s="39" t="n">
        <v>-56.62</v>
      </c>
      <c r="D3851" s="39" t="s">
        <v>3778</v>
      </c>
      <c r="E3851" s="39" t="s">
        <v>111</v>
      </c>
    </row>
    <row r="3852" customFormat="false" ht="15" hidden="false" customHeight="false" outlineLevel="0" collapsed="false">
      <c r="A3852" s="38" t="str">
        <f aca="false">CONCATENATE(D3852,"-",E3852)</f>
        <v>POCOS DE CALDAS-MG</v>
      </c>
      <c r="B3852" s="38" t="n">
        <v>-21.78</v>
      </c>
      <c r="C3852" s="38" t="n">
        <v>-46.56</v>
      </c>
      <c r="D3852" s="38" t="s">
        <v>3779</v>
      </c>
      <c r="E3852" s="38" t="s">
        <v>77</v>
      </c>
    </row>
    <row r="3853" customFormat="false" ht="15" hidden="false" customHeight="false" outlineLevel="0" collapsed="false">
      <c r="A3853" s="38" t="str">
        <f aca="false">CONCATENATE(D3853,"-",E3853)</f>
        <v>POCRANE-MG</v>
      </c>
      <c r="B3853" s="39" t="n">
        <v>-19.62</v>
      </c>
      <c r="C3853" s="39" t="n">
        <v>-41.63</v>
      </c>
      <c r="D3853" s="39" t="s">
        <v>3780</v>
      </c>
      <c r="E3853" s="39" t="s">
        <v>77</v>
      </c>
    </row>
    <row r="3854" customFormat="false" ht="15" hidden="false" customHeight="false" outlineLevel="0" collapsed="false">
      <c r="A3854" s="38" t="str">
        <f aca="false">CONCATENATE(D3854,"-",E3854)</f>
        <v>POJUCA-BA</v>
      </c>
      <c r="B3854" s="39" t="n">
        <v>-12.43</v>
      </c>
      <c r="C3854" s="39" t="n">
        <v>-38.32</v>
      </c>
      <c r="D3854" s="39" t="s">
        <v>3781</v>
      </c>
      <c r="E3854" s="39" t="s">
        <v>85</v>
      </c>
    </row>
    <row r="3855" customFormat="false" ht="15" hidden="false" customHeight="false" outlineLevel="0" collapsed="false">
      <c r="A3855" s="38" t="str">
        <f aca="false">CONCATENATE(D3855,"-",E3855)</f>
        <v>POLONI-SP</v>
      </c>
      <c r="B3855" s="38" t="n">
        <v>-20.78</v>
      </c>
      <c r="C3855" s="38" t="n">
        <v>-49.82</v>
      </c>
      <c r="D3855" s="38" t="s">
        <v>3782</v>
      </c>
      <c r="E3855" s="38" t="s">
        <v>118</v>
      </c>
    </row>
    <row r="3856" customFormat="false" ht="15" hidden="false" customHeight="false" outlineLevel="0" collapsed="false">
      <c r="A3856" s="38" t="str">
        <f aca="false">CONCATENATE(D3856,"-",E3856)</f>
        <v>POMBAL-PB</v>
      </c>
      <c r="B3856" s="39" t="n">
        <v>-6.77</v>
      </c>
      <c r="C3856" s="39" t="n">
        <v>-37.8</v>
      </c>
      <c r="D3856" s="39" t="s">
        <v>3783</v>
      </c>
      <c r="E3856" s="39" t="s">
        <v>138</v>
      </c>
    </row>
    <row r="3857" customFormat="false" ht="15" hidden="false" customHeight="false" outlineLevel="0" collapsed="false">
      <c r="A3857" s="38" t="str">
        <f aca="false">CONCATENATE(D3857,"-",E3857)</f>
        <v>POMBOS-PE</v>
      </c>
      <c r="B3857" s="39" t="n">
        <v>-8.14</v>
      </c>
      <c r="C3857" s="39" t="n">
        <v>-35.39</v>
      </c>
      <c r="D3857" s="39" t="s">
        <v>3784</v>
      </c>
      <c r="E3857" s="39" t="s">
        <v>95</v>
      </c>
    </row>
    <row r="3858" customFormat="false" ht="15" hidden="false" customHeight="false" outlineLevel="0" collapsed="false">
      <c r="A3858" s="38" t="str">
        <f aca="false">CONCATENATE(D3858,"-",E3858)</f>
        <v>POMERODE-SC</v>
      </c>
      <c r="B3858" s="39" t="n">
        <v>-26.74</v>
      </c>
      <c r="C3858" s="39" t="n">
        <v>-49.17</v>
      </c>
      <c r="D3858" s="39" t="s">
        <v>3785</v>
      </c>
      <c r="E3858" s="39" t="s">
        <v>90</v>
      </c>
    </row>
    <row r="3859" customFormat="false" ht="15" hidden="false" customHeight="false" outlineLevel="0" collapsed="false">
      <c r="A3859" s="38" t="str">
        <f aca="false">CONCATENATE(D3859,"-",E3859)</f>
        <v>POMPEIA-SP</v>
      </c>
      <c r="B3859" s="39" t="n">
        <v>-22.1</v>
      </c>
      <c r="C3859" s="39" t="n">
        <v>-50.17</v>
      </c>
      <c r="D3859" s="39" t="s">
        <v>3786</v>
      </c>
      <c r="E3859" s="39" t="s">
        <v>118</v>
      </c>
    </row>
    <row r="3860" customFormat="false" ht="15" hidden="false" customHeight="false" outlineLevel="0" collapsed="false">
      <c r="A3860" s="38" t="str">
        <f aca="false">CONCATENATE(D3860,"-",E3860)</f>
        <v>POMPEU-MG</v>
      </c>
      <c r="B3860" s="38" t="n">
        <v>-19.22</v>
      </c>
      <c r="C3860" s="38" t="n">
        <v>-44.93</v>
      </c>
      <c r="D3860" s="38" t="s">
        <v>3787</v>
      </c>
      <c r="E3860" s="38" t="s">
        <v>77</v>
      </c>
    </row>
    <row r="3861" customFormat="false" ht="15" hidden="false" customHeight="false" outlineLevel="0" collapsed="false">
      <c r="A3861" s="38" t="str">
        <f aca="false">CONCATENATE(D3861,"-",E3861)</f>
        <v>PONGAI-SP</v>
      </c>
      <c r="B3861" s="38" t="n">
        <v>-21.73</v>
      </c>
      <c r="C3861" s="38" t="n">
        <v>-49.36</v>
      </c>
      <c r="D3861" s="38" t="s">
        <v>3788</v>
      </c>
      <c r="E3861" s="38" t="s">
        <v>118</v>
      </c>
    </row>
    <row r="3862" customFormat="false" ht="15" hidden="false" customHeight="false" outlineLevel="0" collapsed="false">
      <c r="A3862" s="38" t="str">
        <f aca="false">CONCATENATE(D3862,"-",E3862)</f>
        <v>PONTA DE PEDRAS-PA</v>
      </c>
      <c r="B3862" s="38" t="n">
        <v>-1.39</v>
      </c>
      <c r="C3862" s="38" t="n">
        <v>-48.87</v>
      </c>
      <c r="D3862" s="38" t="s">
        <v>3789</v>
      </c>
      <c r="E3862" s="38" t="s">
        <v>81</v>
      </c>
    </row>
    <row r="3863" customFormat="false" ht="15" hidden="false" customHeight="false" outlineLevel="0" collapsed="false">
      <c r="A3863" s="38" t="str">
        <f aca="false">CONCATENATE(D3863,"-",E3863)</f>
        <v>PONTA GROSSA-PR</v>
      </c>
      <c r="B3863" s="38" t="n">
        <v>-25.09</v>
      </c>
      <c r="C3863" s="38" t="n">
        <v>-50.16</v>
      </c>
      <c r="D3863" s="38" t="s">
        <v>3790</v>
      </c>
      <c r="E3863" s="38" t="s">
        <v>88</v>
      </c>
    </row>
    <row r="3864" customFormat="false" ht="15" hidden="false" customHeight="false" outlineLevel="0" collapsed="false">
      <c r="A3864" s="38" t="str">
        <f aca="false">CONCATENATE(D3864,"-",E3864)</f>
        <v>PONTA PORA-MS</v>
      </c>
      <c r="B3864" s="39" t="n">
        <v>-22.53</v>
      </c>
      <c r="C3864" s="39" t="n">
        <v>-55.72</v>
      </c>
      <c r="D3864" s="39" t="s">
        <v>3791</v>
      </c>
      <c r="E3864" s="39" t="s">
        <v>140</v>
      </c>
    </row>
    <row r="3865" customFormat="false" ht="15" hidden="false" customHeight="false" outlineLevel="0" collapsed="false">
      <c r="A3865" s="38" t="str">
        <f aca="false">CONCATENATE(D3865,"-",E3865)</f>
        <v>PONTAL DO ARAGUAIA-MT</v>
      </c>
      <c r="B3865" s="38" t="n">
        <v>-15.93</v>
      </c>
      <c r="C3865" s="38" t="n">
        <v>-52.31</v>
      </c>
      <c r="D3865" s="38" t="s">
        <v>3792</v>
      </c>
      <c r="E3865" s="38" t="s">
        <v>111</v>
      </c>
    </row>
    <row r="3866" customFormat="false" ht="15" hidden="false" customHeight="false" outlineLevel="0" collapsed="false">
      <c r="A3866" s="38" t="str">
        <f aca="false">CONCATENATE(D3866,"-",E3866)</f>
        <v>PONTAL DO PARANA-PR</v>
      </c>
      <c r="B3866" s="39" t="n">
        <v>-25.67</v>
      </c>
      <c r="C3866" s="39" t="n">
        <v>-48.51</v>
      </c>
      <c r="D3866" s="39" t="s">
        <v>3793</v>
      </c>
      <c r="E3866" s="39" t="s">
        <v>88</v>
      </c>
    </row>
    <row r="3867" customFormat="false" ht="15" hidden="false" customHeight="false" outlineLevel="0" collapsed="false">
      <c r="A3867" s="38" t="str">
        <f aca="false">CONCATENATE(D3867,"-",E3867)</f>
        <v>PONTALINA-GO</v>
      </c>
      <c r="B3867" s="39" t="n">
        <v>-17.52</v>
      </c>
      <c r="C3867" s="39" t="n">
        <v>-49.44</v>
      </c>
      <c r="D3867" s="39" t="s">
        <v>3794</v>
      </c>
      <c r="E3867" s="39" t="s">
        <v>75</v>
      </c>
    </row>
    <row r="3868" customFormat="false" ht="15" hidden="false" customHeight="false" outlineLevel="0" collapsed="false">
      <c r="A3868" s="38" t="str">
        <f aca="false">CONCATENATE(D3868,"-",E3868)</f>
        <v>PONTALINDA-SP</v>
      </c>
      <c r="B3868" s="38" t="n">
        <v>-20.44</v>
      </c>
      <c r="C3868" s="38" t="n">
        <v>-50.52</v>
      </c>
      <c r="D3868" s="38" t="s">
        <v>3795</v>
      </c>
      <c r="E3868" s="38" t="s">
        <v>118</v>
      </c>
    </row>
    <row r="3869" customFormat="false" ht="15" hidden="false" customHeight="false" outlineLevel="0" collapsed="false">
      <c r="A3869" s="38" t="str">
        <f aca="false">CONCATENATE(D3869,"-",E3869)</f>
        <v>PONTAL-SP</v>
      </c>
      <c r="B3869" s="39" t="n">
        <v>-21.02</v>
      </c>
      <c r="C3869" s="39" t="n">
        <v>-48.03</v>
      </c>
      <c r="D3869" s="39" t="s">
        <v>3796</v>
      </c>
      <c r="E3869" s="39" t="s">
        <v>118</v>
      </c>
    </row>
    <row r="3870" customFormat="false" ht="15" hidden="false" customHeight="false" outlineLevel="0" collapsed="false">
      <c r="A3870" s="38" t="str">
        <f aca="false">CONCATENATE(D3870,"-",E3870)</f>
        <v>PONTAO-RS</v>
      </c>
      <c r="B3870" s="38" t="n">
        <v>-28.05</v>
      </c>
      <c r="C3870" s="38" t="n">
        <v>-52.67</v>
      </c>
      <c r="D3870" s="38" t="s">
        <v>3797</v>
      </c>
      <c r="E3870" s="38" t="s">
        <v>151</v>
      </c>
    </row>
    <row r="3871" customFormat="false" ht="15" hidden="false" customHeight="false" outlineLevel="0" collapsed="false">
      <c r="A3871" s="38" t="str">
        <f aca="false">CONCATENATE(D3871,"-",E3871)</f>
        <v>PONTE ALTA DO BOM JESUS-TO</v>
      </c>
      <c r="B3871" s="39" t="n">
        <v>-12.09</v>
      </c>
      <c r="C3871" s="39" t="n">
        <v>-46.47</v>
      </c>
      <c r="D3871" s="39" t="s">
        <v>3798</v>
      </c>
      <c r="E3871" s="39" t="s">
        <v>97</v>
      </c>
    </row>
    <row r="3872" customFormat="false" ht="15" hidden="false" customHeight="false" outlineLevel="0" collapsed="false">
      <c r="A3872" s="38" t="str">
        <f aca="false">CONCATENATE(D3872,"-",E3872)</f>
        <v>PONTE ALTA DO NORTE-SC</v>
      </c>
      <c r="B3872" s="39" t="n">
        <v>-27.15</v>
      </c>
      <c r="C3872" s="39" t="n">
        <v>-50.46</v>
      </c>
      <c r="D3872" s="39" t="s">
        <v>3799</v>
      </c>
      <c r="E3872" s="39" t="s">
        <v>90</v>
      </c>
    </row>
    <row r="3873" customFormat="false" ht="15" hidden="false" customHeight="false" outlineLevel="0" collapsed="false">
      <c r="A3873" s="38" t="str">
        <f aca="false">CONCATENATE(D3873,"-",E3873)</f>
        <v>PONTE ALTA DO TOCANTINS-TO</v>
      </c>
      <c r="B3873" s="38" t="n">
        <v>-10.74</v>
      </c>
      <c r="C3873" s="38" t="n">
        <v>-47.53</v>
      </c>
      <c r="D3873" s="38" t="s">
        <v>3800</v>
      </c>
      <c r="E3873" s="38" t="s">
        <v>97</v>
      </c>
    </row>
    <row r="3874" customFormat="false" ht="15" hidden="false" customHeight="false" outlineLevel="0" collapsed="false">
      <c r="A3874" s="38" t="str">
        <f aca="false">CONCATENATE(D3874,"-",E3874)</f>
        <v>PONTE ALTA-SC</v>
      </c>
      <c r="B3874" s="38" t="n">
        <v>-27.48</v>
      </c>
      <c r="C3874" s="38" t="n">
        <v>-50.38</v>
      </c>
      <c r="D3874" s="38" t="s">
        <v>3801</v>
      </c>
      <c r="E3874" s="38" t="s">
        <v>90</v>
      </c>
    </row>
    <row r="3875" customFormat="false" ht="15" hidden="false" customHeight="false" outlineLevel="0" collapsed="false">
      <c r="A3875" s="38" t="str">
        <f aca="false">CONCATENATE(D3875,"-",E3875)</f>
        <v>PONTE BRANCA-MT</v>
      </c>
      <c r="B3875" s="39" t="n">
        <v>-16.76</v>
      </c>
      <c r="C3875" s="39" t="n">
        <v>-52.83</v>
      </c>
      <c r="D3875" s="39" t="s">
        <v>3802</v>
      </c>
      <c r="E3875" s="39" t="s">
        <v>111</v>
      </c>
    </row>
    <row r="3876" customFormat="false" ht="15" hidden="false" customHeight="false" outlineLevel="0" collapsed="false">
      <c r="A3876" s="38" t="str">
        <f aca="false">CONCATENATE(D3876,"-",E3876)</f>
        <v>PONTE NOVA-MG</v>
      </c>
      <c r="B3876" s="39" t="n">
        <v>-20.41</v>
      </c>
      <c r="C3876" s="39" t="n">
        <v>-42.9</v>
      </c>
      <c r="D3876" s="39" t="s">
        <v>3803</v>
      </c>
      <c r="E3876" s="39" t="s">
        <v>77</v>
      </c>
    </row>
    <row r="3877" customFormat="false" ht="15" hidden="false" customHeight="false" outlineLevel="0" collapsed="false">
      <c r="A3877" s="38" t="str">
        <f aca="false">CONCATENATE(D3877,"-",E3877)</f>
        <v>PONTE PRETA-RS</v>
      </c>
      <c r="B3877" s="39" t="n">
        <v>-27.65</v>
      </c>
      <c r="C3877" s="39" t="n">
        <v>-52.48</v>
      </c>
      <c r="D3877" s="39" t="s">
        <v>3804</v>
      </c>
      <c r="E3877" s="39" t="s">
        <v>151</v>
      </c>
    </row>
    <row r="3878" customFormat="false" ht="15" hidden="false" customHeight="false" outlineLevel="0" collapsed="false">
      <c r="A3878" s="38" t="str">
        <f aca="false">CONCATENATE(D3878,"-",E3878)</f>
        <v>PONTE SERRADA-SC</v>
      </c>
      <c r="B3878" s="38" t="n">
        <v>-26.87</v>
      </c>
      <c r="C3878" s="38" t="n">
        <v>-52.01</v>
      </c>
      <c r="D3878" s="38" t="s">
        <v>3805</v>
      </c>
      <c r="E3878" s="38" t="s">
        <v>90</v>
      </c>
    </row>
    <row r="3879" customFormat="false" ht="15" hidden="false" customHeight="false" outlineLevel="0" collapsed="false">
      <c r="A3879" s="38" t="str">
        <f aca="false">CONCATENATE(D3879,"-",E3879)</f>
        <v>PONTES E LACERDA-MT</v>
      </c>
      <c r="B3879" s="38" t="n">
        <v>-15.22</v>
      </c>
      <c r="C3879" s="38" t="n">
        <v>-59.33</v>
      </c>
      <c r="D3879" s="38" t="s">
        <v>3806</v>
      </c>
      <c r="E3879" s="38" t="s">
        <v>111</v>
      </c>
    </row>
    <row r="3880" customFormat="false" ht="15" hidden="false" customHeight="false" outlineLevel="0" collapsed="false">
      <c r="A3880" s="38" t="str">
        <f aca="false">CONCATENATE(D3880,"-",E3880)</f>
        <v>PONTES GESTAL-SP</v>
      </c>
      <c r="B3880" s="39" t="n">
        <v>-20.16</v>
      </c>
      <c r="C3880" s="39" t="n">
        <v>-49.7</v>
      </c>
      <c r="D3880" s="39" t="s">
        <v>3807</v>
      </c>
      <c r="E3880" s="39" t="s">
        <v>118</v>
      </c>
    </row>
    <row r="3881" customFormat="false" ht="15" hidden="false" customHeight="false" outlineLevel="0" collapsed="false">
      <c r="A3881" s="38" t="str">
        <f aca="false">CONCATENATE(D3881,"-",E3881)</f>
        <v>PONTO BELO-ES</v>
      </c>
      <c r="B3881" s="39" t="n">
        <v>-18.12</v>
      </c>
      <c r="C3881" s="39" t="n">
        <v>-40.54</v>
      </c>
      <c r="D3881" s="39" t="s">
        <v>3808</v>
      </c>
      <c r="E3881" s="39" t="s">
        <v>126</v>
      </c>
    </row>
    <row r="3882" customFormat="false" ht="15" hidden="false" customHeight="false" outlineLevel="0" collapsed="false">
      <c r="A3882" s="38" t="str">
        <f aca="false">CONCATENATE(D3882,"-",E3882)</f>
        <v>PONTO CHIQUE-MG</v>
      </c>
      <c r="B3882" s="38" t="n">
        <v>-16.63</v>
      </c>
      <c r="C3882" s="38" t="n">
        <v>-45.06</v>
      </c>
      <c r="D3882" s="38" t="s">
        <v>3809</v>
      </c>
      <c r="E3882" s="38" t="s">
        <v>77</v>
      </c>
    </row>
    <row r="3883" customFormat="false" ht="15" hidden="false" customHeight="false" outlineLevel="0" collapsed="false">
      <c r="A3883" s="38" t="str">
        <f aca="false">CONCATENATE(D3883,"-",E3883)</f>
        <v>PONTO DOS VOLANTES-MG</v>
      </c>
      <c r="B3883" s="39" t="n">
        <v>-16.75</v>
      </c>
      <c r="C3883" s="39" t="n">
        <v>-41.5</v>
      </c>
      <c r="D3883" s="39" t="s">
        <v>3810</v>
      </c>
      <c r="E3883" s="39" t="s">
        <v>77</v>
      </c>
    </row>
    <row r="3884" customFormat="false" ht="15" hidden="false" customHeight="false" outlineLevel="0" collapsed="false">
      <c r="A3884" s="38" t="str">
        <f aca="false">CONCATENATE(D3884,"-",E3884)</f>
        <v>PONTO NOVO-BA</v>
      </c>
      <c r="B3884" s="38" t="n">
        <v>-10.86</v>
      </c>
      <c r="C3884" s="38" t="n">
        <v>-40.13</v>
      </c>
      <c r="D3884" s="38" t="s">
        <v>3811</v>
      </c>
      <c r="E3884" s="38" t="s">
        <v>85</v>
      </c>
    </row>
    <row r="3885" customFormat="false" ht="15" hidden="false" customHeight="false" outlineLevel="0" collapsed="false">
      <c r="A3885" s="38" t="str">
        <f aca="false">CONCATENATE(D3885,"-",E3885)</f>
        <v>POPULINA-SP</v>
      </c>
      <c r="B3885" s="38" t="n">
        <v>-19.95</v>
      </c>
      <c r="C3885" s="38" t="n">
        <v>-50.53</v>
      </c>
      <c r="D3885" s="38" t="s">
        <v>3812</v>
      </c>
      <c r="E3885" s="38" t="s">
        <v>118</v>
      </c>
    </row>
    <row r="3886" customFormat="false" ht="15" hidden="false" customHeight="false" outlineLevel="0" collapsed="false">
      <c r="A3886" s="38" t="str">
        <f aca="false">CONCATENATE(D3886,"-",E3886)</f>
        <v>PORANGABA-SP</v>
      </c>
      <c r="B3886" s="39" t="n">
        <v>-23.17</v>
      </c>
      <c r="C3886" s="39" t="n">
        <v>-48.12</v>
      </c>
      <c r="D3886" s="39" t="s">
        <v>3813</v>
      </c>
      <c r="E3886" s="39" t="s">
        <v>118</v>
      </c>
    </row>
    <row r="3887" customFormat="false" ht="15" hidden="false" customHeight="false" outlineLevel="0" collapsed="false">
      <c r="A3887" s="38" t="str">
        <f aca="false">CONCATENATE(D3887,"-",E3887)</f>
        <v>PORANGA-CE</v>
      </c>
      <c r="B3887" s="39" t="n">
        <v>-4.74</v>
      </c>
      <c r="C3887" s="39" t="n">
        <v>-40.92</v>
      </c>
      <c r="D3887" s="39" t="s">
        <v>3814</v>
      </c>
      <c r="E3887" s="39" t="s">
        <v>83</v>
      </c>
    </row>
    <row r="3888" customFormat="false" ht="15" hidden="false" customHeight="false" outlineLevel="0" collapsed="false">
      <c r="A3888" s="38" t="str">
        <f aca="false">CONCATENATE(D3888,"-",E3888)</f>
        <v>PORANGATU-GO</v>
      </c>
      <c r="B3888" s="38" t="n">
        <v>-13.44</v>
      </c>
      <c r="C3888" s="38" t="n">
        <v>-49.14</v>
      </c>
      <c r="D3888" s="38" t="s">
        <v>3815</v>
      </c>
      <c r="E3888" s="38" t="s">
        <v>75</v>
      </c>
    </row>
    <row r="3889" customFormat="false" ht="15" hidden="false" customHeight="false" outlineLevel="0" collapsed="false">
      <c r="A3889" s="38" t="str">
        <f aca="false">CONCATENATE(D3889,"-",E3889)</f>
        <v>PORCIUNCULA-RJ</v>
      </c>
      <c r="B3889" s="38" t="n">
        <v>-20.96</v>
      </c>
      <c r="C3889" s="38" t="n">
        <v>-42.04</v>
      </c>
      <c r="D3889" s="38" t="s">
        <v>3816</v>
      </c>
      <c r="E3889" s="38" t="s">
        <v>330</v>
      </c>
    </row>
    <row r="3890" customFormat="false" ht="15" hidden="false" customHeight="false" outlineLevel="0" collapsed="false">
      <c r="A3890" s="38" t="str">
        <f aca="false">CONCATENATE(D3890,"-",E3890)</f>
        <v>PORECATU-PR</v>
      </c>
      <c r="B3890" s="38" t="n">
        <v>-22.75</v>
      </c>
      <c r="C3890" s="38" t="n">
        <v>-51.37</v>
      </c>
      <c r="D3890" s="38" t="s">
        <v>3817</v>
      </c>
      <c r="E3890" s="38" t="s">
        <v>88</v>
      </c>
    </row>
    <row r="3891" customFormat="false" ht="15" hidden="false" customHeight="false" outlineLevel="0" collapsed="false">
      <c r="A3891" s="38" t="str">
        <f aca="false">CONCATENATE(D3891,"-",E3891)</f>
        <v>PORTALEGRE-RN</v>
      </c>
      <c r="B3891" s="38" t="n">
        <v>-6.02</v>
      </c>
      <c r="C3891" s="38" t="n">
        <v>-37.98</v>
      </c>
      <c r="D3891" s="38" t="s">
        <v>3818</v>
      </c>
      <c r="E3891" s="38" t="s">
        <v>106</v>
      </c>
    </row>
    <row r="3892" customFormat="false" ht="15" hidden="false" customHeight="false" outlineLevel="0" collapsed="false">
      <c r="A3892" s="38" t="str">
        <f aca="false">CONCATENATE(D3892,"-",E3892)</f>
        <v>PORTAO-RS</v>
      </c>
      <c r="B3892" s="38" t="n">
        <v>-29.7</v>
      </c>
      <c r="C3892" s="38" t="n">
        <v>-51.24</v>
      </c>
      <c r="D3892" s="38" t="s">
        <v>3819</v>
      </c>
      <c r="E3892" s="38" t="s">
        <v>151</v>
      </c>
    </row>
    <row r="3893" customFormat="false" ht="15" hidden="false" customHeight="false" outlineLevel="0" collapsed="false">
      <c r="A3893" s="38" t="str">
        <f aca="false">CONCATENATE(D3893,"-",E3893)</f>
        <v>PORTEIRAO-GO</v>
      </c>
      <c r="B3893" s="39" t="n">
        <v>-17.81</v>
      </c>
      <c r="C3893" s="39" t="n">
        <v>-50.16</v>
      </c>
      <c r="D3893" s="39" t="s">
        <v>3820</v>
      </c>
      <c r="E3893" s="39" t="s">
        <v>75</v>
      </c>
    </row>
    <row r="3894" customFormat="false" ht="15" hidden="false" customHeight="false" outlineLevel="0" collapsed="false">
      <c r="A3894" s="38" t="str">
        <f aca="false">CONCATENATE(D3894,"-",E3894)</f>
        <v>PORTEIRAS-CE</v>
      </c>
      <c r="B3894" s="38" t="n">
        <v>-7.53</v>
      </c>
      <c r="C3894" s="38" t="n">
        <v>-39.11</v>
      </c>
      <c r="D3894" s="38" t="s">
        <v>3821</v>
      </c>
      <c r="E3894" s="38" t="s">
        <v>83</v>
      </c>
    </row>
    <row r="3895" customFormat="false" ht="15" hidden="false" customHeight="false" outlineLevel="0" collapsed="false">
      <c r="A3895" s="38" t="str">
        <f aca="false">CONCATENATE(D3895,"-",E3895)</f>
        <v>PORTEIRINHA-MG</v>
      </c>
      <c r="B3895" s="38" t="n">
        <v>-15.74</v>
      </c>
      <c r="C3895" s="38" t="n">
        <v>-43.02</v>
      </c>
      <c r="D3895" s="38" t="s">
        <v>3822</v>
      </c>
      <c r="E3895" s="38" t="s">
        <v>77</v>
      </c>
    </row>
    <row r="3896" customFormat="false" ht="15" hidden="false" customHeight="false" outlineLevel="0" collapsed="false">
      <c r="A3896" s="38" t="str">
        <f aca="false">CONCATENATE(D3896,"-",E3896)</f>
        <v>PORTELANDIA-GO</v>
      </c>
      <c r="B3896" s="38" t="n">
        <v>-17.35</v>
      </c>
      <c r="C3896" s="38" t="n">
        <v>-52.67</v>
      </c>
      <c r="D3896" s="38" t="s">
        <v>3823</v>
      </c>
      <c r="E3896" s="38" t="s">
        <v>75</v>
      </c>
    </row>
    <row r="3897" customFormat="false" ht="15" hidden="false" customHeight="false" outlineLevel="0" collapsed="false">
      <c r="A3897" s="38" t="str">
        <f aca="false">CONCATENATE(D3897,"-",E3897)</f>
        <v>PORTEL-PA</v>
      </c>
      <c r="B3897" s="39" t="n">
        <v>-1.93</v>
      </c>
      <c r="C3897" s="39" t="n">
        <v>-50.82</v>
      </c>
      <c r="D3897" s="39" t="s">
        <v>3824</v>
      </c>
      <c r="E3897" s="39" t="s">
        <v>81</v>
      </c>
    </row>
    <row r="3898" customFormat="false" ht="15" hidden="false" customHeight="false" outlineLevel="0" collapsed="false">
      <c r="A3898" s="38" t="str">
        <f aca="false">CONCATENATE(D3898,"-",E3898)</f>
        <v>PORTO ACRE-AC</v>
      </c>
      <c r="B3898" s="39" t="n">
        <v>-9.58</v>
      </c>
      <c r="C3898" s="39" t="n">
        <v>-67.53</v>
      </c>
      <c r="D3898" s="39" t="s">
        <v>3825</v>
      </c>
      <c r="E3898" s="39" t="s">
        <v>113</v>
      </c>
    </row>
    <row r="3899" customFormat="false" ht="15" hidden="false" customHeight="false" outlineLevel="0" collapsed="false">
      <c r="A3899" s="38" t="str">
        <f aca="false">CONCATENATE(D3899,"-",E3899)</f>
        <v>PORTO ALEGRE DO NORTE-MT</v>
      </c>
      <c r="B3899" s="39" t="n">
        <v>-10.87</v>
      </c>
      <c r="C3899" s="39" t="n">
        <v>-51.63</v>
      </c>
      <c r="D3899" s="39" t="s">
        <v>3826</v>
      </c>
      <c r="E3899" s="39" t="s">
        <v>111</v>
      </c>
    </row>
    <row r="3900" customFormat="false" ht="15" hidden="false" customHeight="false" outlineLevel="0" collapsed="false">
      <c r="A3900" s="38" t="str">
        <f aca="false">CONCATENATE(D3900,"-",E3900)</f>
        <v>PORTO ALEGRE DO PIAUI-PI</v>
      </c>
      <c r="B3900" s="38" t="n">
        <v>-6.96</v>
      </c>
      <c r="C3900" s="38" t="n">
        <v>-44.18</v>
      </c>
      <c r="D3900" s="38" t="s">
        <v>3827</v>
      </c>
      <c r="E3900" s="38" t="s">
        <v>108</v>
      </c>
    </row>
    <row r="3901" customFormat="false" ht="15" hidden="false" customHeight="false" outlineLevel="0" collapsed="false">
      <c r="A3901" s="38" t="str">
        <f aca="false">CONCATENATE(D3901,"-",E3901)</f>
        <v>PORTO ALEGRE DO TOCANTINS-TO</v>
      </c>
      <c r="B3901" s="39" t="n">
        <v>-11.6</v>
      </c>
      <c r="C3901" s="39" t="n">
        <v>-47.04</v>
      </c>
      <c r="D3901" s="39" t="s">
        <v>3828</v>
      </c>
      <c r="E3901" s="39" t="s">
        <v>97</v>
      </c>
    </row>
    <row r="3902" customFormat="false" ht="15" hidden="false" customHeight="false" outlineLevel="0" collapsed="false">
      <c r="A3902" s="38" t="str">
        <f aca="false">CONCATENATE(D3902,"-",E3902)</f>
        <v>PORTO ALEGRE-RS</v>
      </c>
      <c r="B3902" s="39" t="n">
        <v>-30.03</v>
      </c>
      <c r="C3902" s="39" t="n">
        <v>-51.23</v>
      </c>
      <c r="D3902" s="39" t="s">
        <v>3829</v>
      </c>
      <c r="E3902" s="39" t="s">
        <v>151</v>
      </c>
    </row>
    <row r="3903" customFormat="false" ht="15" hidden="false" customHeight="false" outlineLevel="0" collapsed="false">
      <c r="A3903" s="38" t="str">
        <f aca="false">CONCATENATE(D3903,"-",E3903)</f>
        <v>PORTO AMAZONAS-PR</v>
      </c>
      <c r="B3903" s="39" t="n">
        <v>-25.54</v>
      </c>
      <c r="C3903" s="39" t="n">
        <v>-49.89</v>
      </c>
      <c r="D3903" s="39" t="s">
        <v>3830</v>
      </c>
      <c r="E3903" s="39" t="s">
        <v>88</v>
      </c>
    </row>
    <row r="3904" customFormat="false" ht="15" hidden="false" customHeight="false" outlineLevel="0" collapsed="false">
      <c r="A3904" s="38" t="str">
        <f aca="false">CONCATENATE(D3904,"-",E3904)</f>
        <v>PORTO BARREIRO-PR</v>
      </c>
      <c r="B3904" s="38" t="n">
        <v>-25.54</v>
      </c>
      <c r="C3904" s="38" t="n">
        <v>-52.4</v>
      </c>
      <c r="D3904" s="38" t="s">
        <v>3831</v>
      </c>
      <c r="E3904" s="38" t="s">
        <v>88</v>
      </c>
    </row>
    <row r="3905" customFormat="false" ht="15" hidden="false" customHeight="false" outlineLevel="0" collapsed="false">
      <c r="A3905" s="38" t="str">
        <f aca="false">CONCATENATE(D3905,"-",E3905)</f>
        <v>PORTO BELO-SC</v>
      </c>
      <c r="B3905" s="39" t="n">
        <v>-27.15</v>
      </c>
      <c r="C3905" s="39" t="n">
        <v>-48.55</v>
      </c>
      <c r="D3905" s="39" t="s">
        <v>3832</v>
      </c>
      <c r="E3905" s="39" t="s">
        <v>90</v>
      </c>
    </row>
    <row r="3906" customFormat="false" ht="15" hidden="false" customHeight="false" outlineLevel="0" collapsed="false">
      <c r="A3906" s="38" t="str">
        <f aca="false">CONCATENATE(D3906,"-",E3906)</f>
        <v>PORTO CALVO-AL</v>
      </c>
      <c r="B3906" s="39" t="n">
        <v>-9.04</v>
      </c>
      <c r="C3906" s="39" t="n">
        <v>-35.39</v>
      </c>
      <c r="D3906" s="39" t="s">
        <v>3833</v>
      </c>
      <c r="E3906" s="39" t="s">
        <v>137</v>
      </c>
    </row>
    <row r="3907" customFormat="false" ht="15" hidden="false" customHeight="false" outlineLevel="0" collapsed="false">
      <c r="A3907" s="38" t="str">
        <f aca="false">CONCATENATE(D3907,"-",E3907)</f>
        <v>PORTO DA FOLHA-SE</v>
      </c>
      <c r="B3907" s="38" t="n">
        <v>-9.91</v>
      </c>
      <c r="C3907" s="38" t="n">
        <v>-37.27</v>
      </c>
      <c r="D3907" s="38" t="s">
        <v>3834</v>
      </c>
      <c r="E3907" s="38" t="s">
        <v>294</v>
      </c>
    </row>
    <row r="3908" customFormat="false" ht="15" hidden="false" customHeight="false" outlineLevel="0" collapsed="false">
      <c r="A3908" s="38" t="str">
        <f aca="false">CONCATENATE(D3908,"-",E3908)</f>
        <v>PORTO DE MOZ-PA</v>
      </c>
      <c r="B3908" s="38" t="n">
        <v>-1.74</v>
      </c>
      <c r="C3908" s="38" t="n">
        <v>-52.23</v>
      </c>
      <c r="D3908" s="38" t="s">
        <v>3835</v>
      </c>
      <c r="E3908" s="38" t="s">
        <v>81</v>
      </c>
    </row>
    <row r="3909" customFormat="false" ht="15" hidden="false" customHeight="false" outlineLevel="0" collapsed="false">
      <c r="A3909" s="38" t="str">
        <f aca="false">CONCATENATE(D3909,"-",E3909)</f>
        <v>PORTO DE PEDRAS-AL</v>
      </c>
      <c r="B3909" s="38" t="n">
        <v>-9.15</v>
      </c>
      <c r="C3909" s="38" t="n">
        <v>-35.29</v>
      </c>
      <c r="D3909" s="38" t="s">
        <v>3836</v>
      </c>
      <c r="E3909" s="38" t="s">
        <v>137</v>
      </c>
    </row>
    <row r="3910" customFormat="false" ht="15" hidden="false" customHeight="false" outlineLevel="0" collapsed="false">
      <c r="A3910" s="38" t="str">
        <f aca="false">CONCATENATE(D3910,"-",E3910)</f>
        <v>PORTO DO MANGUE-RN</v>
      </c>
      <c r="B3910" s="39" t="n">
        <v>-5.06</v>
      </c>
      <c r="C3910" s="39" t="n">
        <v>-36.78</v>
      </c>
      <c r="D3910" s="39" t="s">
        <v>3837</v>
      </c>
      <c r="E3910" s="39" t="s">
        <v>106</v>
      </c>
    </row>
    <row r="3911" customFormat="false" ht="15" hidden="false" customHeight="false" outlineLevel="0" collapsed="false">
      <c r="A3911" s="38" t="str">
        <f aca="false">CONCATENATE(D3911,"-",E3911)</f>
        <v>PORTO DOS GAUCHOS-MT</v>
      </c>
      <c r="B3911" s="38" t="n">
        <v>-11.53</v>
      </c>
      <c r="C3911" s="38" t="n">
        <v>-57.41</v>
      </c>
      <c r="D3911" s="38" t="s">
        <v>3838</v>
      </c>
      <c r="E3911" s="38" t="s">
        <v>111</v>
      </c>
    </row>
    <row r="3912" customFormat="false" ht="15" hidden="false" customHeight="false" outlineLevel="0" collapsed="false">
      <c r="A3912" s="38" t="str">
        <f aca="false">CONCATENATE(D3912,"-",E3912)</f>
        <v>PORTO ESPERIDIAO-MT</v>
      </c>
      <c r="B3912" s="39" t="n">
        <v>-15.85</v>
      </c>
      <c r="C3912" s="39" t="n">
        <v>-58.46</v>
      </c>
      <c r="D3912" s="39" t="s">
        <v>3839</v>
      </c>
      <c r="E3912" s="39" t="s">
        <v>111</v>
      </c>
    </row>
    <row r="3913" customFormat="false" ht="15" hidden="false" customHeight="false" outlineLevel="0" collapsed="false">
      <c r="A3913" s="38" t="str">
        <f aca="false">CONCATENATE(D3913,"-",E3913)</f>
        <v>PORTO ESTRELA-MT</v>
      </c>
      <c r="B3913" s="38" t="n">
        <v>-15.32</v>
      </c>
      <c r="C3913" s="38" t="n">
        <v>-57.22</v>
      </c>
      <c r="D3913" s="38" t="s">
        <v>3840</v>
      </c>
      <c r="E3913" s="38" t="s">
        <v>111</v>
      </c>
    </row>
    <row r="3914" customFormat="false" ht="15" hidden="false" customHeight="false" outlineLevel="0" collapsed="false">
      <c r="A3914" s="38" t="str">
        <f aca="false">CONCATENATE(D3914,"-",E3914)</f>
        <v>PORTO FELIZ-SP</v>
      </c>
      <c r="B3914" s="38" t="n">
        <v>-23.21</v>
      </c>
      <c r="C3914" s="38" t="n">
        <v>-47.52</v>
      </c>
      <c r="D3914" s="38" t="s">
        <v>3841</v>
      </c>
      <c r="E3914" s="38" t="s">
        <v>118</v>
      </c>
    </row>
    <row r="3915" customFormat="false" ht="15" hidden="false" customHeight="false" outlineLevel="0" collapsed="false">
      <c r="A3915" s="38" t="str">
        <f aca="false">CONCATENATE(D3915,"-",E3915)</f>
        <v>PORTO FERREIRA-SP</v>
      </c>
      <c r="B3915" s="39" t="n">
        <v>-21.85</v>
      </c>
      <c r="C3915" s="39" t="n">
        <v>-47.47</v>
      </c>
      <c r="D3915" s="39" t="s">
        <v>3842</v>
      </c>
      <c r="E3915" s="39" t="s">
        <v>118</v>
      </c>
    </row>
    <row r="3916" customFormat="false" ht="15" hidden="false" customHeight="false" outlineLevel="0" collapsed="false">
      <c r="A3916" s="38" t="str">
        <f aca="false">CONCATENATE(D3916,"-",E3916)</f>
        <v>PORTO FIRME-MG</v>
      </c>
      <c r="B3916" s="39" t="n">
        <v>-20.67</v>
      </c>
      <c r="C3916" s="39" t="n">
        <v>-43.08</v>
      </c>
      <c r="D3916" s="39" t="s">
        <v>3843</v>
      </c>
      <c r="E3916" s="39" t="s">
        <v>77</v>
      </c>
    </row>
    <row r="3917" customFormat="false" ht="15" hidden="false" customHeight="false" outlineLevel="0" collapsed="false">
      <c r="A3917" s="38" t="str">
        <f aca="false">CONCATENATE(D3917,"-",E3917)</f>
        <v>PORTO FRANCO-MA</v>
      </c>
      <c r="B3917" s="39" t="n">
        <v>-6.33</v>
      </c>
      <c r="C3917" s="39" t="n">
        <v>-47.39</v>
      </c>
      <c r="D3917" s="39" t="s">
        <v>3844</v>
      </c>
      <c r="E3917" s="39" t="s">
        <v>100</v>
      </c>
    </row>
    <row r="3918" customFormat="false" ht="15" hidden="false" customHeight="false" outlineLevel="0" collapsed="false">
      <c r="A3918" s="38" t="str">
        <f aca="false">CONCATENATE(D3918,"-",E3918)</f>
        <v>PORTO GRANDE-AP</v>
      </c>
      <c r="B3918" s="39" t="n">
        <v>0.71</v>
      </c>
      <c r="C3918" s="39" t="n">
        <v>-51.41</v>
      </c>
      <c r="D3918" s="39" t="s">
        <v>3845</v>
      </c>
      <c r="E3918" s="39" t="s">
        <v>275</v>
      </c>
    </row>
    <row r="3919" customFormat="false" ht="15" hidden="false" customHeight="false" outlineLevel="0" collapsed="false">
      <c r="A3919" s="38" t="str">
        <f aca="false">CONCATENATE(D3919,"-",E3919)</f>
        <v>PORTO LUCENA-RS</v>
      </c>
      <c r="B3919" s="38" t="n">
        <v>-27.85</v>
      </c>
      <c r="C3919" s="38" t="n">
        <v>-55.01</v>
      </c>
      <c r="D3919" s="38" t="s">
        <v>3846</v>
      </c>
      <c r="E3919" s="38" t="s">
        <v>151</v>
      </c>
    </row>
    <row r="3920" customFormat="false" ht="15" hidden="false" customHeight="false" outlineLevel="0" collapsed="false">
      <c r="A3920" s="38" t="str">
        <f aca="false">CONCATENATE(D3920,"-",E3920)</f>
        <v>PORTO MAUA-RS</v>
      </c>
      <c r="B3920" s="39" t="n">
        <v>-27.57</v>
      </c>
      <c r="C3920" s="39" t="n">
        <v>-54.66</v>
      </c>
      <c r="D3920" s="39" t="s">
        <v>3847</v>
      </c>
      <c r="E3920" s="39" t="s">
        <v>151</v>
      </c>
    </row>
    <row r="3921" customFormat="false" ht="15" hidden="false" customHeight="false" outlineLevel="0" collapsed="false">
      <c r="A3921" s="38" t="str">
        <f aca="false">CONCATENATE(D3921,"-",E3921)</f>
        <v>PORTO MURTINHO-MS</v>
      </c>
      <c r="B3921" s="38" t="n">
        <v>-21.69</v>
      </c>
      <c r="C3921" s="38" t="n">
        <v>-57.88</v>
      </c>
      <c r="D3921" s="38" t="s">
        <v>3848</v>
      </c>
      <c r="E3921" s="38" t="s">
        <v>140</v>
      </c>
    </row>
    <row r="3922" customFormat="false" ht="15" hidden="false" customHeight="false" outlineLevel="0" collapsed="false">
      <c r="A3922" s="38" t="str">
        <f aca="false">CONCATENATE(D3922,"-",E3922)</f>
        <v>PORTO NACIONAL-TO</v>
      </c>
      <c r="B3922" s="38" t="n">
        <v>-10.7</v>
      </c>
      <c r="C3922" s="38" t="n">
        <v>-48.41</v>
      </c>
      <c r="D3922" s="38" t="s">
        <v>3849</v>
      </c>
      <c r="E3922" s="38" t="s">
        <v>97</v>
      </c>
    </row>
    <row r="3923" customFormat="false" ht="15" hidden="false" customHeight="false" outlineLevel="0" collapsed="false">
      <c r="A3923" s="38" t="str">
        <f aca="false">CONCATENATE(D3923,"-",E3923)</f>
        <v>PORTO REAL DO COLEGIO-AL</v>
      </c>
      <c r="B3923" s="39" t="n">
        <v>-10.18</v>
      </c>
      <c r="C3923" s="39" t="n">
        <v>-36.84</v>
      </c>
      <c r="D3923" s="39" t="s">
        <v>3850</v>
      </c>
      <c r="E3923" s="39" t="s">
        <v>137</v>
      </c>
    </row>
    <row r="3924" customFormat="false" ht="15" hidden="false" customHeight="false" outlineLevel="0" collapsed="false">
      <c r="A3924" s="38" t="str">
        <f aca="false">CONCATENATE(D3924,"-",E3924)</f>
        <v>PORTO REAL-RJ</v>
      </c>
      <c r="B3924" s="39" t="n">
        <v>-22.42</v>
      </c>
      <c r="C3924" s="39" t="n">
        <v>-44.29</v>
      </c>
      <c r="D3924" s="39" t="s">
        <v>3851</v>
      </c>
      <c r="E3924" s="39" t="s">
        <v>330</v>
      </c>
    </row>
    <row r="3925" customFormat="false" ht="15" hidden="false" customHeight="false" outlineLevel="0" collapsed="false">
      <c r="A3925" s="38" t="str">
        <f aca="false">CONCATENATE(D3925,"-",E3925)</f>
        <v>PORTO RICO DO MARANHAO-MA</v>
      </c>
      <c r="B3925" s="38" t="n">
        <v>-1.89</v>
      </c>
      <c r="C3925" s="38" t="n">
        <v>-44.6</v>
      </c>
      <c r="D3925" s="38" t="s">
        <v>3852</v>
      </c>
      <c r="E3925" s="38" t="s">
        <v>100</v>
      </c>
    </row>
    <row r="3926" customFormat="false" ht="15" hidden="false" customHeight="false" outlineLevel="0" collapsed="false">
      <c r="A3926" s="38" t="str">
        <f aca="false">CONCATENATE(D3926,"-",E3926)</f>
        <v>PORTO RICO-PR</v>
      </c>
      <c r="B3926" s="39" t="n">
        <v>-22.77</v>
      </c>
      <c r="C3926" s="39" t="n">
        <v>-53.26</v>
      </c>
      <c r="D3926" s="39" t="s">
        <v>3853</v>
      </c>
      <c r="E3926" s="39" t="s">
        <v>88</v>
      </c>
    </row>
    <row r="3927" customFormat="false" ht="15" hidden="false" customHeight="false" outlineLevel="0" collapsed="false">
      <c r="A3927" s="38" t="str">
        <f aca="false">CONCATENATE(D3927,"-",E3927)</f>
        <v>PORTO SEGURO-BA</v>
      </c>
      <c r="B3927" s="39" t="n">
        <v>-16.45</v>
      </c>
      <c r="C3927" s="39" t="n">
        <v>-39.06</v>
      </c>
      <c r="D3927" s="39" t="s">
        <v>3854</v>
      </c>
      <c r="E3927" s="39" t="s">
        <v>85</v>
      </c>
    </row>
    <row r="3928" customFormat="false" ht="15" hidden="false" customHeight="false" outlineLevel="0" collapsed="false">
      <c r="A3928" s="38" t="str">
        <f aca="false">CONCATENATE(D3928,"-",E3928)</f>
        <v>PORTO UNIAO-SC</v>
      </c>
      <c r="B3928" s="38" t="n">
        <v>-26.23</v>
      </c>
      <c r="C3928" s="38" t="n">
        <v>-51.07</v>
      </c>
      <c r="D3928" s="38" t="s">
        <v>3855</v>
      </c>
      <c r="E3928" s="38" t="s">
        <v>90</v>
      </c>
    </row>
    <row r="3929" customFormat="false" ht="15" hidden="false" customHeight="false" outlineLevel="0" collapsed="false">
      <c r="A3929" s="38" t="str">
        <f aca="false">CONCATENATE(D3929,"-",E3929)</f>
        <v>PORTO VELHO-RO</v>
      </c>
      <c r="B3929" s="39" t="n">
        <v>-8.76</v>
      </c>
      <c r="C3929" s="39" t="n">
        <v>-63.9</v>
      </c>
      <c r="D3929" s="39" t="s">
        <v>3856</v>
      </c>
      <c r="E3929" s="39" t="s">
        <v>219</v>
      </c>
    </row>
    <row r="3930" customFormat="false" ht="15" hidden="false" customHeight="false" outlineLevel="0" collapsed="false">
      <c r="A3930" s="38" t="str">
        <f aca="false">CONCATENATE(D3930,"-",E3930)</f>
        <v>PORTO VERA CRUZ-RS</v>
      </c>
      <c r="B3930" s="38" t="n">
        <v>-27.73</v>
      </c>
      <c r="C3930" s="38" t="n">
        <v>-54.9</v>
      </c>
      <c r="D3930" s="38" t="s">
        <v>3857</v>
      </c>
      <c r="E3930" s="38" t="s">
        <v>151</v>
      </c>
    </row>
    <row r="3931" customFormat="false" ht="15" hidden="false" customHeight="false" outlineLevel="0" collapsed="false">
      <c r="A3931" s="38" t="str">
        <f aca="false">CONCATENATE(D3931,"-",E3931)</f>
        <v>PORTO VITORIA-PR</v>
      </c>
      <c r="B3931" s="38" t="n">
        <v>-26.16</v>
      </c>
      <c r="C3931" s="38" t="n">
        <v>-51.23</v>
      </c>
      <c r="D3931" s="38" t="s">
        <v>3858</v>
      </c>
      <c r="E3931" s="38" t="s">
        <v>88</v>
      </c>
    </row>
    <row r="3932" customFormat="false" ht="15" hidden="false" customHeight="false" outlineLevel="0" collapsed="false">
      <c r="A3932" s="38" t="str">
        <f aca="false">CONCATENATE(D3932,"-",E3932)</f>
        <v>PORTO WALTER-AC</v>
      </c>
      <c r="B3932" s="38" t="n">
        <v>-8.26</v>
      </c>
      <c r="C3932" s="38" t="n">
        <v>-72.74</v>
      </c>
      <c r="D3932" s="38" t="s">
        <v>3859</v>
      </c>
      <c r="E3932" s="38" t="s">
        <v>113</v>
      </c>
    </row>
    <row r="3933" customFormat="false" ht="15" hidden="false" customHeight="false" outlineLevel="0" collapsed="false">
      <c r="A3933" s="38" t="str">
        <f aca="false">CONCATENATE(D3933,"-",E3933)</f>
        <v>PORTO XAVIER-RS</v>
      </c>
      <c r="B3933" s="39" t="n">
        <v>-27.9</v>
      </c>
      <c r="C3933" s="39" t="n">
        <v>-55.13</v>
      </c>
      <c r="D3933" s="39" t="s">
        <v>3860</v>
      </c>
      <c r="E3933" s="39" t="s">
        <v>151</v>
      </c>
    </row>
    <row r="3934" customFormat="false" ht="15" hidden="false" customHeight="false" outlineLevel="0" collapsed="false">
      <c r="A3934" s="38" t="str">
        <f aca="false">CONCATENATE(D3934,"-",E3934)</f>
        <v>PORTO-PI</v>
      </c>
      <c r="B3934" s="39" t="n">
        <v>-3.89</v>
      </c>
      <c r="C3934" s="39" t="n">
        <v>-42.71</v>
      </c>
      <c r="D3934" s="39" t="s">
        <v>3861</v>
      </c>
      <c r="E3934" s="39" t="s">
        <v>108</v>
      </c>
    </row>
    <row r="3935" customFormat="false" ht="15" hidden="false" customHeight="false" outlineLevel="0" collapsed="false">
      <c r="A3935" s="38" t="str">
        <f aca="false">CONCATENATE(D3935,"-",E3935)</f>
        <v>POSSE-GO</v>
      </c>
      <c r="B3935" s="39" t="n">
        <v>-14.09</v>
      </c>
      <c r="C3935" s="39" t="n">
        <v>-46.36</v>
      </c>
      <c r="D3935" s="39" t="s">
        <v>3862</v>
      </c>
      <c r="E3935" s="39" t="s">
        <v>75</v>
      </c>
    </row>
    <row r="3936" customFormat="false" ht="15" hidden="false" customHeight="false" outlineLevel="0" collapsed="false">
      <c r="A3936" s="38" t="str">
        <f aca="false">CONCATENATE(D3936,"-",E3936)</f>
        <v>POTE-MG</v>
      </c>
      <c r="B3936" s="38" t="n">
        <v>-17.8</v>
      </c>
      <c r="C3936" s="38" t="n">
        <v>-41.78</v>
      </c>
      <c r="D3936" s="38" t="s">
        <v>3863</v>
      </c>
      <c r="E3936" s="38" t="s">
        <v>77</v>
      </c>
    </row>
    <row r="3937" customFormat="false" ht="15" hidden="false" customHeight="false" outlineLevel="0" collapsed="false">
      <c r="A3937" s="38" t="str">
        <f aca="false">CONCATENATE(D3937,"-",E3937)</f>
        <v>POTENGI-CE</v>
      </c>
      <c r="B3937" s="39" t="n">
        <v>-7.09</v>
      </c>
      <c r="C3937" s="39" t="n">
        <v>-40.02</v>
      </c>
      <c r="D3937" s="39" t="s">
        <v>3864</v>
      </c>
      <c r="E3937" s="39" t="s">
        <v>83</v>
      </c>
    </row>
    <row r="3938" customFormat="false" ht="15" hidden="false" customHeight="false" outlineLevel="0" collapsed="false">
      <c r="A3938" s="38" t="str">
        <f aca="false">CONCATENATE(D3938,"-",E3938)</f>
        <v>POTIM-SP</v>
      </c>
      <c r="B3938" s="38" t="n">
        <v>-22.84</v>
      </c>
      <c r="C3938" s="38" t="n">
        <v>-45.25</v>
      </c>
      <c r="D3938" s="38" t="s">
        <v>3865</v>
      </c>
      <c r="E3938" s="38" t="s">
        <v>118</v>
      </c>
    </row>
    <row r="3939" customFormat="false" ht="15" hidden="false" customHeight="false" outlineLevel="0" collapsed="false">
      <c r="A3939" s="38" t="str">
        <f aca="false">CONCATENATE(D3939,"-",E3939)</f>
        <v>POTIRAGUA-BA</v>
      </c>
      <c r="B3939" s="38" t="n">
        <v>-15.59</v>
      </c>
      <c r="C3939" s="38" t="n">
        <v>-39.87</v>
      </c>
      <c r="D3939" s="38" t="s">
        <v>3866</v>
      </c>
      <c r="E3939" s="38" t="s">
        <v>85</v>
      </c>
    </row>
    <row r="3940" customFormat="false" ht="15" hidden="false" customHeight="false" outlineLevel="0" collapsed="false">
      <c r="A3940" s="38" t="str">
        <f aca="false">CONCATENATE(D3940,"-",E3940)</f>
        <v>POTIRENDABA-SP</v>
      </c>
      <c r="B3940" s="39" t="n">
        <v>-21.04</v>
      </c>
      <c r="C3940" s="39" t="n">
        <v>-49.37</v>
      </c>
      <c r="D3940" s="39" t="s">
        <v>3867</v>
      </c>
      <c r="E3940" s="39" t="s">
        <v>118</v>
      </c>
    </row>
    <row r="3941" customFormat="false" ht="15" hidden="false" customHeight="false" outlineLevel="0" collapsed="false">
      <c r="A3941" s="38" t="str">
        <f aca="false">CONCATENATE(D3941,"-",E3941)</f>
        <v>POTIRETAMA-CE</v>
      </c>
      <c r="B3941" s="38" t="n">
        <v>-5.66</v>
      </c>
      <c r="C3941" s="38" t="n">
        <v>-38.25</v>
      </c>
      <c r="D3941" s="38" t="s">
        <v>3868</v>
      </c>
      <c r="E3941" s="38" t="s">
        <v>83</v>
      </c>
    </row>
    <row r="3942" customFormat="false" ht="15" hidden="false" customHeight="false" outlineLevel="0" collapsed="false">
      <c r="A3942" s="38" t="str">
        <f aca="false">CONCATENATE(D3942,"-",E3942)</f>
        <v>POUSO ALEGRE-MG</v>
      </c>
      <c r="B3942" s="39" t="n">
        <v>-22.23</v>
      </c>
      <c r="C3942" s="39" t="n">
        <v>-45.93</v>
      </c>
      <c r="D3942" s="39" t="s">
        <v>3869</v>
      </c>
      <c r="E3942" s="39" t="s">
        <v>77</v>
      </c>
    </row>
    <row r="3943" customFormat="false" ht="15" hidden="false" customHeight="false" outlineLevel="0" collapsed="false">
      <c r="A3943" s="38" t="str">
        <f aca="false">CONCATENATE(D3943,"-",E3943)</f>
        <v>POUSO ALTO-MG</v>
      </c>
      <c r="B3943" s="38" t="n">
        <v>-22.19</v>
      </c>
      <c r="C3943" s="38" t="n">
        <v>-44.97</v>
      </c>
      <c r="D3943" s="38" t="s">
        <v>3870</v>
      </c>
      <c r="E3943" s="38" t="s">
        <v>77</v>
      </c>
    </row>
    <row r="3944" customFormat="false" ht="15" hidden="false" customHeight="false" outlineLevel="0" collapsed="false">
      <c r="A3944" s="38" t="str">
        <f aca="false">CONCATENATE(D3944,"-",E3944)</f>
        <v>POUSO NOVO-RS</v>
      </c>
      <c r="B3944" s="38" t="n">
        <v>-29.17</v>
      </c>
      <c r="C3944" s="38" t="n">
        <v>-52.2</v>
      </c>
      <c r="D3944" s="38" t="s">
        <v>3871</v>
      </c>
      <c r="E3944" s="38" t="s">
        <v>151</v>
      </c>
    </row>
    <row r="3945" customFormat="false" ht="15" hidden="false" customHeight="false" outlineLevel="0" collapsed="false">
      <c r="A3945" s="38" t="str">
        <f aca="false">CONCATENATE(D3945,"-",E3945)</f>
        <v>POUSO REDONDO-SC</v>
      </c>
      <c r="B3945" s="39" t="n">
        <v>-27.25</v>
      </c>
      <c r="C3945" s="39" t="n">
        <v>-49.93</v>
      </c>
      <c r="D3945" s="39" t="s">
        <v>3872</v>
      </c>
      <c r="E3945" s="39" t="s">
        <v>90</v>
      </c>
    </row>
    <row r="3946" customFormat="false" ht="15" hidden="false" customHeight="false" outlineLevel="0" collapsed="false">
      <c r="A3946" s="38" t="str">
        <f aca="false">CONCATENATE(D3946,"-",E3946)</f>
        <v>POXOREO-MT</v>
      </c>
      <c r="B3946" s="39" t="n">
        <v>-15.83</v>
      </c>
      <c r="C3946" s="39" t="n">
        <v>-54.38</v>
      </c>
      <c r="D3946" s="39" t="s">
        <v>3873</v>
      </c>
      <c r="E3946" s="39" t="s">
        <v>111</v>
      </c>
    </row>
    <row r="3947" customFormat="false" ht="15" hidden="false" customHeight="false" outlineLevel="0" collapsed="false">
      <c r="A3947" s="38" t="str">
        <f aca="false">CONCATENATE(D3947,"-",E3947)</f>
        <v>PRACINHA-SP</v>
      </c>
      <c r="B3947" s="38" t="n">
        <v>-21.85</v>
      </c>
      <c r="C3947" s="38" t="n">
        <v>-51.08</v>
      </c>
      <c r="D3947" s="38" t="s">
        <v>3874</v>
      </c>
      <c r="E3947" s="38" t="s">
        <v>118</v>
      </c>
    </row>
    <row r="3948" customFormat="false" ht="15" hidden="false" customHeight="false" outlineLevel="0" collapsed="false">
      <c r="A3948" s="38" t="str">
        <f aca="false">CONCATENATE(D3948,"-",E3948)</f>
        <v>PRACUUBA-AP</v>
      </c>
      <c r="B3948" s="38" t="n">
        <v>1.74</v>
      </c>
      <c r="C3948" s="38" t="n">
        <v>-50.79</v>
      </c>
      <c r="D3948" s="38" t="s">
        <v>3875</v>
      </c>
      <c r="E3948" s="38" t="s">
        <v>275</v>
      </c>
    </row>
    <row r="3949" customFormat="false" ht="15" hidden="false" customHeight="false" outlineLevel="0" collapsed="false">
      <c r="A3949" s="38" t="str">
        <f aca="false">CONCATENATE(D3949,"-",E3949)</f>
        <v>PRADO FERREIRA-PR</v>
      </c>
      <c r="B3949" s="39" t="n">
        <v>-23.03</v>
      </c>
      <c r="C3949" s="39" t="n">
        <v>-51.44</v>
      </c>
      <c r="D3949" s="39" t="s">
        <v>3876</v>
      </c>
      <c r="E3949" s="39" t="s">
        <v>88</v>
      </c>
    </row>
    <row r="3950" customFormat="false" ht="15" hidden="false" customHeight="false" outlineLevel="0" collapsed="false">
      <c r="A3950" s="38" t="str">
        <f aca="false">CONCATENATE(D3950,"-",E3950)</f>
        <v>PRADO-BA</v>
      </c>
      <c r="B3950" s="39" t="n">
        <v>-17.34</v>
      </c>
      <c r="C3950" s="39" t="n">
        <v>-39.22</v>
      </c>
      <c r="D3950" s="39" t="s">
        <v>3877</v>
      </c>
      <c r="E3950" s="39" t="s">
        <v>85</v>
      </c>
    </row>
    <row r="3951" customFormat="false" ht="15" hidden="false" customHeight="false" outlineLevel="0" collapsed="false">
      <c r="A3951" s="38" t="str">
        <f aca="false">CONCATENATE(D3951,"-",E3951)</f>
        <v>PRADOPOLIS-SP</v>
      </c>
      <c r="B3951" s="39" t="n">
        <v>-21.35</v>
      </c>
      <c r="C3951" s="39" t="n">
        <v>-48.06</v>
      </c>
      <c r="D3951" s="39" t="s">
        <v>3878</v>
      </c>
      <c r="E3951" s="39" t="s">
        <v>118</v>
      </c>
    </row>
    <row r="3952" customFormat="false" ht="15" hidden="false" customHeight="false" outlineLevel="0" collapsed="false">
      <c r="A3952" s="38" t="str">
        <f aca="false">CONCATENATE(D3952,"-",E3952)</f>
        <v>PRADOS-MG</v>
      </c>
      <c r="B3952" s="39" t="n">
        <v>-21.05</v>
      </c>
      <c r="C3952" s="39" t="n">
        <v>-44.08</v>
      </c>
      <c r="D3952" s="39" t="s">
        <v>3879</v>
      </c>
      <c r="E3952" s="39" t="s">
        <v>77</v>
      </c>
    </row>
    <row r="3953" customFormat="false" ht="15" hidden="false" customHeight="false" outlineLevel="0" collapsed="false">
      <c r="A3953" s="38" t="str">
        <f aca="false">CONCATENATE(D3953,"-",E3953)</f>
        <v>PRAIA GRANDE-SC</v>
      </c>
      <c r="B3953" s="38" t="n">
        <v>-29.19</v>
      </c>
      <c r="C3953" s="38" t="n">
        <v>-49.95</v>
      </c>
      <c r="D3953" s="38" t="s">
        <v>3880</v>
      </c>
      <c r="E3953" s="38" t="s">
        <v>90</v>
      </c>
    </row>
    <row r="3954" customFormat="false" ht="15" hidden="false" customHeight="false" outlineLevel="0" collapsed="false">
      <c r="A3954" s="38" t="str">
        <f aca="false">CONCATENATE(D3954,"-",E3954)</f>
        <v>PRAIA GRANDE-SP</v>
      </c>
      <c r="B3954" s="38" t="n">
        <v>-24</v>
      </c>
      <c r="C3954" s="38" t="n">
        <v>-46.4</v>
      </c>
      <c r="D3954" s="38" t="s">
        <v>3880</v>
      </c>
      <c r="E3954" s="38" t="s">
        <v>118</v>
      </c>
    </row>
    <row r="3955" customFormat="false" ht="15" hidden="false" customHeight="false" outlineLevel="0" collapsed="false">
      <c r="A3955" s="38" t="str">
        <f aca="false">CONCATENATE(D3955,"-",E3955)</f>
        <v>PRAIA NORTE-TO</v>
      </c>
      <c r="B3955" s="39" t="n">
        <v>-5.39</v>
      </c>
      <c r="C3955" s="39" t="n">
        <v>-47.81</v>
      </c>
      <c r="D3955" s="39" t="s">
        <v>3881</v>
      </c>
      <c r="E3955" s="39" t="s">
        <v>97</v>
      </c>
    </row>
    <row r="3956" customFormat="false" ht="15" hidden="false" customHeight="false" outlineLevel="0" collapsed="false">
      <c r="A3956" s="38" t="str">
        <f aca="false">CONCATENATE(D3956,"-",E3956)</f>
        <v>PRAINHA-PA</v>
      </c>
      <c r="B3956" s="39" t="n">
        <v>-1.8</v>
      </c>
      <c r="C3956" s="39" t="n">
        <v>-53.48</v>
      </c>
      <c r="D3956" s="39" t="s">
        <v>3882</v>
      </c>
      <c r="E3956" s="39" t="s">
        <v>81</v>
      </c>
    </row>
    <row r="3957" customFormat="false" ht="15" hidden="false" customHeight="false" outlineLevel="0" collapsed="false">
      <c r="A3957" s="38" t="str">
        <f aca="false">CONCATENATE(D3957,"-",E3957)</f>
        <v>PRANCHITA-PR</v>
      </c>
      <c r="B3957" s="38" t="n">
        <v>-26.02</v>
      </c>
      <c r="C3957" s="38" t="n">
        <v>-53.74</v>
      </c>
      <c r="D3957" s="38" t="s">
        <v>3883</v>
      </c>
      <c r="E3957" s="38" t="s">
        <v>88</v>
      </c>
    </row>
    <row r="3958" customFormat="false" ht="15" hidden="false" customHeight="false" outlineLevel="0" collapsed="false">
      <c r="A3958" s="38" t="str">
        <f aca="false">CONCATENATE(D3958,"-",E3958)</f>
        <v>PRATA DO PIAUI-PI</v>
      </c>
      <c r="B3958" s="39" t="n">
        <v>-5.66</v>
      </c>
      <c r="C3958" s="39" t="n">
        <v>-42.2</v>
      </c>
      <c r="D3958" s="39" t="s">
        <v>3884</v>
      </c>
      <c r="E3958" s="39" t="s">
        <v>108</v>
      </c>
    </row>
    <row r="3959" customFormat="false" ht="15" hidden="false" customHeight="false" outlineLevel="0" collapsed="false">
      <c r="A3959" s="38" t="str">
        <f aca="false">CONCATENATE(D3959,"-",E3959)</f>
        <v>PRATA-MG</v>
      </c>
      <c r="B3959" s="38" t="n">
        <v>-19.3</v>
      </c>
      <c r="C3959" s="38" t="n">
        <v>-48.92</v>
      </c>
      <c r="D3959" s="38" t="s">
        <v>3885</v>
      </c>
      <c r="E3959" s="38" t="s">
        <v>77</v>
      </c>
    </row>
    <row r="3960" customFormat="false" ht="15" hidden="false" customHeight="false" outlineLevel="0" collapsed="false">
      <c r="A3960" s="38" t="str">
        <f aca="false">CONCATENATE(D3960,"-",E3960)</f>
        <v>PRATANIA-SP</v>
      </c>
      <c r="B3960" s="39" t="n">
        <v>-22.8</v>
      </c>
      <c r="C3960" s="39" t="n">
        <v>-48.66</v>
      </c>
      <c r="D3960" s="39" t="s">
        <v>3886</v>
      </c>
      <c r="E3960" s="39" t="s">
        <v>118</v>
      </c>
    </row>
    <row r="3961" customFormat="false" ht="15" hidden="false" customHeight="false" outlineLevel="0" collapsed="false">
      <c r="A3961" s="38" t="str">
        <f aca="false">CONCATENATE(D3961,"-",E3961)</f>
        <v>PRATA-PB</v>
      </c>
      <c r="B3961" s="38" t="n">
        <v>-7.69</v>
      </c>
      <c r="C3961" s="38" t="n">
        <v>-37.08</v>
      </c>
      <c r="D3961" s="38" t="s">
        <v>3885</v>
      </c>
      <c r="E3961" s="38" t="s">
        <v>138</v>
      </c>
    </row>
    <row r="3962" customFormat="false" ht="15" hidden="false" customHeight="false" outlineLevel="0" collapsed="false">
      <c r="A3962" s="38" t="str">
        <f aca="false">CONCATENATE(D3962,"-",E3962)</f>
        <v>PRATAPOLIS-MG</v>
      </c>
      <c r="B3962" s="39" t="n">
        <v>-20.74</v>
      </c>
      <c r="C3962" s="39" t="n">
        <v>-46.86</v>
      </c>
      <c r="D3962" s="39" t="s">
        <v>3887</v>
      </c>
      <c r="E3962" s="39" t="s">
        <v>77</v>
      </c>
    </row>
    <row r="3963" customFormat="false" ht="15" hidden="false" customHeight="false" outlineLevel="0" collapsed="false">
      <c r="A3963" s="38" t="str">
        <f aca="false">CONCATENATE(D3963,"-",E3963)</f>
        <v>PRATINHA-MG</v>
      </c>
      <c r="B3963" s="38" t="n">
        <v>-19.75</v>
      </c>
      <c r="C3963" s="38" t="n">
        <v>-46.37</v>
      </c>
      <c r="D3963" s="38" t="s">
        <v>3888</v>
      </c>
      <c r="E3963" s="38" t="s">
        <v>77</v>
      </c>
    </row>
    <row r="3964" customFormat="false" ht="15" hidden="false" customHeight="false" outlineLevel="0" collapsed="false">
      <c r="A3964" s="38" t="str">
        <f aca="false">CONCATENATE(D3964,"-",E3964)</f>
        <v>PRESIDENTE ALVES-SP</v>
      </c>
      <c r="B3964" s="38" t="n">
        <v>-22.1</v>
      </c>
      <c r="C3964" s="38" t="n">
        <v>-49.43</v>
      </c>
      <c r="D3964" s="38" t="s">
        <v>3889</v>
      </c>
      <c r="E3964" s="38" t="s">
        <v>118</v>
      </c>
    </row>
    <row r="3965" customFormat="false" ht="15" hidden="false" customHeight="false" outlineLevel="0" collapsed="false">
      <c r="A3965" s="38" t="str">
        <f aca="false">CONCATENATE(D3965,"-",E3965)</f>
        <v>PRESIDENTE BERNARDES-MG</v>
      </c>
      <c r="B3965" s="39" t="n">
        <v>-20.76</v>
      </c>
      <c r="C3965" s="39" t="n">
        <v>-43.18</v>
      </c>
      <c r="D3965" s="39" t="s">
        <v>3890</v>
      </c>
      <c r="E3965" s="39" t="s">
        <v>77</v>
      </c>
    </row>
    <row r="3966" customFormat="false" ht="15" hidden="false" customHeight="false" outlineLevel="0" collapsed="false">
      <c r="A3966" s="38" t="str">
        <f aca="false">CONCATENATE(D3966,"-",E3966)</f>
        <v>PRESIDENTE BERNARDES-SP</v>
      </c>
      <c r="B3966" s="39" t="n">
        <v>-22</v>
      </c>
      <c r="C3966" s="39" t="n">
        <v>-51.55</v>
      </c>
      <c r="D3966" s="39" t="s">
        <v>3890</v>
      </c>
      <c r="E3966" s="39" t="s">
        <v>118</v>
      </c>
    </row>
    <row r="3967" customFormat="false" ht="15" hidden="false" customHeight="false" outlineLevel="0" collapsed="false">
      <c r="A3967" s="38" t="str">
        <f aca="false">CONCATENATE(D3967,"-",E3967)</f>
        <v>PRESIDENTE CASTELO BRANCO-PR</v>
      </c>
      <c r="B3967" s="39" t="n">
        <v>-23.27</v>
      </c>
      <c r="C3967" s="39" t="n">
        <v>-52.15</v>
      </c>
      <c r="D3967" s="39" t="s">
        <v>3891</v>
      </c>
      <c r="E3967" s="39" t="s">
        <v>88</v>
      </c>
    </row>
    <row r="3968" customFormat="false" ht="15" hidden="false" customHeight="false" outlineLevel="0" collapsed="false">
      <c r="A3968" s="38" t="str">
        <f aca="false">CONCATENATE(D3968,"-",E3968)</f>
        <v>PRESIDENTE CASTELO BRANCO-SC</v>
      </c>
      <c r="B3968" s="39" t="n">
        <v>-27.22</v>
      </c>
      <c r="C3968" s="39" t="n">
        <v>-51.8</v>
      </c>
      <c r="D3968" s="39" t="s">
        <v>3891</v>
      </c>
      <c r="E3968" s="39" t="s">
        <v>90</v>
      </c>
    </row>
    <row r="3969" customFormat="false" ht="15" hidden="false" customHeight="false" outlineLevel="0" collapsed="false">
      <c r="A3969" s="38" t="str">
        <f aca="false">CONCATENATE(D3969,"-",E3969)</f>
        <v>PRESIDENTE DUTRA-BA</v>
      </c>
      <c r="B3969" s="38" t="n">
        <v>-11.29</v>
      </c>
      <c r="C3969" s="38" t="n">
        <v>-41.98</v>
      </c>
      <c r="D3969" s="38" t="s">
        <v>3892</v>
      </c>
      <c r="E3969" s="38" t="s">
        <v>85</v>
      </c>
    </row>
    <row r="3970" customFormat="false" ht="15" hidden="false" customHeight="false" outlineLevel="0" collapsed="false">
      <c r="A3970" s="38" t="str">
        <f aca="false">CONCATENATE(D3970,"-",E3970)</f>
        <v>PRESIDENTE DUTRA-MA</v>
      </c>
      <c r="B3970" s="39" t="n">
        <v>-5.29</v>
      </c>
      <c r="C3970" s="39" t="n">
        <v>-44.49</v>
      </c>
      <c r="D3970" s="39" t="s">
        <v>3892</v>
      </c>
      <c r="E3970" s="39" t="s">
        <v>100</v>
      </c>
    </row>
    <row r="3971" customFormat="false" ht="15" hidden="false" customHeight="false" outlineLevel="0" collapsed="false">
      <c r="A3971" s="38" t="str">
        <f aca="false">CONCATENATE(D3971,"-",E3971)</f>
        <v>PRESIDENTE EPITACIO-SP</v>
      </c>
      <c r="B3971" s="38" t="n">
        <v>-21.76</v>
      </c>
      <c r="C3971" s="38" t="n">
        <v>-52.11</v>
      </c>
      <c r="D3971" s="38" t="s">
        <v>3893</v>
      </c>
      <c r="E3971" s="38" t="s">
        <v>118</v>
      </c>
    </row>
    <row r="3972" customFormat="false" ht="15" hidden="false" customHeight="false" outlineLevel="0" collapsed="false">
      <c r="A3972" s="38" t="str">
        <f aca="false">CONCATENATE(D3972,"-",E3972)</f>
        <v>PRESIDENTE FIGUEIREDO-AM</v>
      </c>
      <c r="B3972" s="38" t="n">
        <v>-2.03</v>
      </c>
      <c r="C3972" s="38" t="n">
        <v>-60.02</v>
      </c>
      <c r="D3972" s="38" t="s">
        <v>3894</v>
      </c>
      <c r="E3972" s="38" t="s">
        <v>258</v>
      </c>
    </row>
    <row r="3973" customFormat="false" ht="15" hidden="false" customHeight="false" outlineLevel="0" collapsed="false">
      <c r="A3973" s="38" t="str">
        <f aca="false">CONCATENATE(D3973,"-",E3973)</f>
        <v>PRESIDENTE GETULIO-SC</v>
      </c>
      <c r="B3973" s="38" t="n">
        <v>-27.05</v>
      </c>
      <c r="C3973" s="38" t="n">
        <v>-49.62</v>
      </c>
      <c r="D3973" s="38" t="s">
        <v>3895</v>
      </c>
      <c r="E3973" s="38" t="s">
        <v>90</v>
      </c>
    </row>
    <row r="3974" customFormat="false" ht="15" hidden="false" customHeight="false" outlineLevel="0" collapsed="false">
      <c r="A3974" s="38" t="str">
        <f aca="false">CONCATENATE(D3974,"-",E3974)</f>
        <v>PRESIDENTE JANIO QUADROS-BA</v>
      </c>
      <c r="B3974" s="39" t="n">
        <v>-14.68</v>
      </c>
      <c r="C3974" s="39" t="n">
        <v>-41.67</v>
      </c>
      <c r="D3974" s="39" t="s">
        <v>3896</v>
      </c>
      <c r="E3974" s="39" t="s">
        <v>85</v>
      </c>
    </row>
    <row r="3975" customFormat="false" ht="15" hidden="false" customHeight="false" outlineLevel="0" collapsed="false">
      <c r="A3975" s="38" t="str">
        <f aca="false">CONCATENATE(D3975,"-",E3975)</f>
        <v>PRESIDENTE JUSCELINO-MA</v>
      </c>
      <c r="B3975" s="38" t="n">
        <v>-2.92</v>
      </c>
      <c r="C3975" s="38" t="n">
        <v>-44.06</v>
      </c>
      <c r="D3975" s="38" t="s">
        <v>3897</v>
      </c>
      <c r="E3975" s="38" t="s">
        <v>100</v>
      </c>
    </row>
    <row r="3976" customFormat="false" ht="15" hidden="false" customHeight="false" outlineLevel="0" collapsed="false">
      <c r="A3976" s="38" t="str">
        <f aca="false">CONCATENATE(D3976,"-",E3976)</f>
        <v>PRESIDENTE JUSCELINO-MG</v>
      </c>
      <c r="B3976" s="38" t="n">
        <v>-18.63</v>
      </c>
      <c r="C3976" s="38" t="n">
        <v>-44.05</v>
      </c>
      <c r="D3976" s="38" t="s">
        <v>3897</v>
      </c>
      <c r="E3976" s="38" t="s">
        <v>77</v>
      </c>
    </row>
    <row r="3977" customFormat="false" ht="15" hidden="false" customHeight="false" outlineLevel="0" collapsed="false">
      <c r="A3977" s="38" t="str">
        <f aca="false">CONCATENATE(D3977,"-",E3977)</f>
        <v>PRESIDENTE JUSCELINO-RN</v>
      </c>
      <c r="B3977" s="38" t="n">
        <v>-6.1</v>
      </c>
      <c r="C3977" s="38" t="n">
        <v>-35.71</v>
      </c>
      <c r="D3977" s="38" t="s">
        <v>3897</v>
      </c>
      <c r="E3977" s="38" t="s">
        <v>106</v>
      </c>
    </row>
    <row r="3978" customFormat="false" ht="15" hidden="false" customHeight="false" outlineLevel="0" collapsed="false">
      <c r="A3978" s="38" t="str">
        <f aca="false">CONCATENATE(D3978,"-",E3978)</f>
        <v>PRESIDENTE KENNEDY-ES</v>
      </c>
      <c r="B3978" s="38" t="n">
        <v>-21.09</v>
      </c>
      <c r="C3978" s="38" t="n">
        <v>-41.04</v>
      </c>
      <c r="D3978" s="38" t="s">
        <v>3898</v>
      </c>
      <c r="E3978" s="38" t="s">
        <v>126</v>
      </c>
    </row>
    <row r="3979" customFormat="false" ht="15" hidden="false" customHeight="false" outlineLevel="0" collapsed="false">
      <c r="A3979" s="38" t="str">
        <f aca="false">CONCATENATE(D3979,"-",E3979)</f>
        <v>PRESIDENTE KENNEDY-TO</v>
      </c>
      <c r="B3979" s="38" t="n">
        <v>-8.53</v>
      </c>
      <c r="C3979" s="38" t="n">
        <v>-48.5</v>
      </c>
      <c r="D3979" s="38" t="s">
        <v>3898</v>
      </c>
      <c r="E3979" s="38" t="s">
        <v>97</v>
      </c>
    </row>
    <row r="3980" customFormat="false" ht="15" hidden="false" customHeight="false" outlineLevel="0" collapsed="false">
      <c r="A3980" s="38" t="str">
        <f aca="false">CONCATENATE(D3980,"-",E3980)</f>
        <v>PRESIDENTE KUBITSCHEK-MG</v>
      </c>
      <c r="B3980" s="39" t="n">
        <v>-18.61</v>
      </c>
      <c r="C3980" s="39" t="n">
        <v>-43.56</v>
      </c>
      <c r="D3980" s="39" t="s">
        <v>3899</v>
      </c>
      <c r="E3980" s="39" t="s">
        <v>77</v>
      </c>
    </row>
    <row r="3981" customFormat="false" ht="15" hidden="false" customHeight="false" outlineLevel="0" collapsed="false">
      <c r="A3981" s="38" t="str">
        <f aca="false">CONCATENATE(D3981,"-",E3981)</f>
        <v>PRESIDENTE LUCENA-RS</v>
      </c>
      <c r="B3981" s="39" t="n">
        <v>-29.51</v>
      </c>
      <c r="C3981" s="39" t="n">
        <v>-51.17</v>
      </c>
      <c r="D3981" s="39" t="s">
        <v>3900</v>
      </c>
      <c r="E3981" s="39" t="s">
        <v>151</v>
      </c>
    </row>
    <row r="3982" customFormat="false" ht="15" hidden="false" customHeight="false" outlineLevel="0" collapsed="false">
      <c r="A3982" s="38" t="str">
        <f aca="false">CONCATENATE(D3982,"-",E3982)</f>
        <v>PRESIDENTE MEDICI-MA</v>
      </c>
      <c r="B3982" s="39" t="n">
        <v>-2.38</v>
      </c>
      <c r="C3982" s="39" t="n">
        <v>-45.82</v>
      </c>
      <c r="D3982" s="39" t="s">
        <v>3901</v>
      </c>
      <c r="E3982" s="39" t="s">
        <v>100</v>
      </c>
    </row>
    <row r="3983" customFormat="false" ht="15" hidden="false" customHeight="false" outlineLevel="0" collapsed="false">
      <c r="A3983" s="38" t="str">
        <f aca="false">CONCATENATE(D3983,"-",E3983)</f>
        <v>PRESIDENTE MEDICI-RO</v>
      </c>
      <c r="B3983" s="38" t="n">
        <v>-11.17</v>
      </c>
      <c r="C3983" s="38" t="n">
        <v>-61.9</v>
      </c>
      <c r="D3983" s="38" t="s">
        <v>3901</v>
      </c>
      <c r="E3983" s="38" t="s">
        <v>219</v>
      </c>
    </row>
    <row r="3984" customFormat="false" ht="15" hidden="false" customHeight="false" outlineLevel="0" collapsed="false">
      <c r="A3984" s="38" t="str">
        <f aca="false">CONCATENATE(D3984,"-",E3984)</f>
        <v>PRESIDENTE NEREU-SC</v>
      </c>
      <c r="B3984" s="39" t="n">
        <v>-27.27</v>
      </c>
      <c r="C3984" s="39" t="n">
        <v>-49.39</v>
      </c>
      <c r="D3984" s="39" t="s">
        <v>3902</v>
      </c>
      <c r="E3984" s="39" t="s">
        <v>90</v>
      </c>
    </row>
    <row r="3985" customFormat="false" ht="15" hidden="false" customHeight="false" outlineLevel="0" collapsed="false">
      <c r="A3985" s="38" t="str">
        <f aca="false">CONCATENATE(D3985,"-",E3985)</f>
        <v>PRESIDENTE OLEGARIO-MG</v>
      </c>
      <c r="B3985" s="38" t="n">
        <v>-18.41</v>
      </c>
      <c r="C3985" s="38" t="n">
        <v>-46.41</v>
      </c>
      <c r="D3985" s="38" t="s">
        <v>3903</v>
      </c>
      <c r="E3985" s="38" t="s">
        <v>77</v>
      </c>
    </row>
    <row r="3986" customFormat="false" ht="15" hidden="false" customHeight="false" outlineLevel="0" collapsed="false">
      <c r="A3986" s="38" t="str">
        <f aca="false">CONCATENATE(D3986,"-",E3986)</f>
        <v>PRESIDENTE PRUDENTE-SP</v>
      </c>
      <c r="B3986" s="39" t="n">
        <v>-22.12</v>
      </c>
      <c r="C3986" s="39" t="n">
        <v>-51.38</v>
      </c>
      <c r="D3986" s="39" t="s">
        <v>3904</v>
      </c>
      <c r="E3986" s="39" t="s">
        <v>118</v>
      </c>
    </row>
    <row r="3987" customFormat="false" ht="15" hidden="false" customHeight="false" outlineLevel="0" collapsed="false">
      <c r="A3987" s="38" t="str">
        <f aca="false">CONCATENATE(D3987,"-",E3987)</f>
        <v>PRESIDENTE SARNEY-MA</v>
      </c>
      <c r="B3987" s="38" t="n">
        <v>-2.59</v>
      </c>
      <c r="C3987" s="38" t="n">
        <v>-45.36</v>
      </c>
      <c r="D3987" s="38" t="s">
        <v>3905</v>
      </c>
      <c r="E3987" s="38" t="s">
        <v>100</v>
      </c>
    </row>
    <row r="3988" customFormat="false" ht="15" hidden="false" customHeight="false" outlineLevel="0" collapsed="false">
      <c r="A3988" s="38" t="str">
        <f aca="false">CONCATENATE(D3988,"-",E3988)</f>
        <v>PRESIDENTE TANCREDO NEVES-BA</v>
      </c>
      <c r="B3988" s="38" t="n">
        <v>-13.44</v>
      </c>
      <c r="C3988" s="38" t="n">
        <v>-39.42</v>
      </c>
      <c r="D3988" s="38" t="s">
        <v>3906</v>
      </c>
      <c r="E3988" s="38" t="s">
        <v>85</v>
      </c>
    </row>
    <row r="3989" customFormat="false" ht="15" hidden="false" customHeight="false" outlineLevel="0" collapsed="false">
      <c r="A3989" s="38" t="str">
        <f aca="false">CONCATENATE(D3989,"-",E3989)</f>
        <v>PRESIDENTE VARGAS-MA</v>
      </c>
      <c r="B3989" s="39" t="n">
        <v>-3.4</v>
      </c>
      <c r="C3989" s="39" t="n">
        <v>-44.02</v>
      </c>
      <c r="D3989" s="39" t="s">
        <v>3907</v>
      </c>
      <c r="E3989" s="39" t="s">
        <v>100</v>
      </c>
    </row>
    <row r="3990" customFormat="false" ht="15" hidden="false" customHeight="false" outlineLevel="0" collapsed="false">
      <c r="A3990" s="38" t="str">
        <f aca="false">CONCATENATE(D3990,"-",E3990)</f>
        <v>PRESIDENTE VENCESLAU-SP</v>
      </c>
      <c r="B3990" s="38" t="n">
        <v>-21.87</v>
      </c>
      <c r="C3990" s="38" t="n">
        <v>-51.84</v>
      </c>
      <c r="D3990" s="38" t="s">
        <v>3908</v>
      </c>
      <c r="E3990" s="38" t="s">
        <v>118</v>
      </c>
    </row>
    <row r="3991" customFormat="false" ht="15" hidden="false" customHeight="false" outlineLevel="0" collapsed="false">
      <c r="A3991" s="38" t="str">
        <f aca="false">CONCATENATE(D3991,"-",E3991)</f>
        <v>PRIMAVERA DE RONDONIA-RO</v>
      </c>
      <c r="B3991" s="39" t="n">
        <v>-11.81</v>
      </c>
      <c r="C3991" s="39" t="n">
        <v>-61.32</v>
      </c>
      <c r="D3991" s="39" t="s">
        <v>3909</v>
      </c>
      <c r="E3991" s="39" t="s">
        <v>219</v>
      </c>
    </row>
    <row r="3992" customFormat="false" ht="15" hidden="false" customHeight="false" outlineLevel="0" collapsed="false">
      <c r="A3992" s="38" t="str">
        <f aca="false">CONCATENATE(D3992,"-",E3992)</f>
        <v>PRIMAVERA DO LESTE-MT</v>
      </c>
      <c r="B3992" s="38" t="n">
        <v>-15.52</v>
      </c>
      <c r="C3992" s="38" t="n">
        <v>-54.34</v>
      </c>
      <c r="D3992" s="38" t="s">
        <v>3910</v>
      </c>
      <c r="E3992" s="38" t="s">
        <v>111</v>
      </c>
    </row>
    <row r="3993" customFormat="false" ht="15" hidden="false" customHeight="false" outlineLevel="0" collapsed="false">
      <c r="A3993" s="38" t="str">
        <f aca="false">CONCATENATE(D3993,"-",E3993)</f>
        <v>PRIMAVERA-PA</v>
      </c>
      <c r="B3993" s="38" t="n">
        <v>-0.94</v>
      </c>
      <c r="C3993" s="38" t="n">
        <v>-47.11</v>
      </c>
      <c r="D3993" s="38" t="s">
        <v>3911</v>
      </c>
      <c r="E3993" s="38" t="s">
        <v>81</v>
      </c>
    </row>
    <row r="3994" customFormat="false" ht="15" hidden="false" customHeight="false" outlineLevel="0" collapsed="false">
      <c r="A3994" s="38" t="str">
        <f aca="false">CONCATENATE(D3994,"-",E3994)</f>
        <v>PRIMAVERA-PE</v>
      </c>
      <c r="B3994" s="38" t="n">
        <v>-8.33</v>
      </c>
      <c r="C3994" s="38" t="n">
        <v>-35.35</v>
      </c>
      <c r="D3994" s="38" t="s">
        <v>3911</v>
      </c>
      <c r="E3994" s="38" t="s">
        <v>95</v>
      </c>
    </row>
    <row r="3995" customFormat="false" ht="15" hidden="false" customHeight="false" outlineLevel="0" collapsed="false">
      <c r="A3995" s="38" t="str">
        <f aca="false">CONCATENATE(D3995,"-",E3995)</f>
        <v>PRIMEIRA CRUZ-MA</v>
      </c>
      <c r="B3995" s="38" t="n">
        <v>-2.51</v>
      </c>
      <c r="C3995" s="38" t="n">
        <v>-43.43</v>
      </c>
      <c r="D3995" s="38" t="s">
        <v>3912</v>
      </c>
      <c r="E3995" s="38" t="s">
        <v>100</v>
      </c>
    </row>
    <row r="3996" customFormat="false" ht="15" hidden="false" customHeight="false" outlineLevel="0" collapsed="false">
      <c r="A3996" s="38" t="str">
        <f aca="false">CONCATENATE(D3996,"-",E3996)</f>
        <v>PRIMEIRO DE MAIO-PR</v>
      </c>
      <c r="B3996" s="38" t="n">
        <v>-22.85</v>
      </c>
      <c r="C3996" s="38" t="n">
        <v>-51.02</v>
      </c>
      <c r="D3996" s="38" t="s">
        <v>3913</v>
      </c>
      <c r="E3996" s="38" t="s">
        <v>88</v>
      </c>
    </row>
    <row r="3997" customFormat="false" ht="15" hidden="false" customHeight="false" outlineLevel="0" collapsed="false">
      <c r="A3997" s="38" t="str">
        <f aca="false">CONCATENATE(D3997,"-",E3997)</f>
        <v>PRINCESA ISABEL-PB</v>
      </c>
      <c r="B3997" s="39" t="n">
        <v>-7.73</v>
      </c>
      <c r="C3997" s="39" t="n">
        <v>-37.99</v>
      </c>
      <c r="D3997" s="39" t="s">
        <v>3914</v>
      </c>
      <c r="E3997" s="39" t="s">
        <v>138</v>
      </c>
    </row>
    <row r="3998" customFormat="false" ht="15" hidden="false" customHeight="false" outlineLevel="0" collapsed="false">
      <c r="A3998" s="38" t="str">
        <f aca="false">CONCATENATE(D3998,"-",E3998)</f>
        <v>PRINCESA-SC</v>
      </c>
      <c r="B3998" s="38" t="n">
        <v>-26.44</v>
      </c>
      <c r="C3998" s="38" t="n">
        <v>-53.59</v>
      </c>
      <c r="D3998" s="38" t="s">
        <v>3915</v>
      </c>
      <c r="E3998" s="38" t="s">
        <v>90</v>
      </c>
    </row>
    <row r="3999" customFormat="false" ht="15" hidden="false" customHeight="false" outlineLevel="0" collapsed="false">
      <c r="A3999" s="38" t="str">
        <f aca="false">CONCATENATE(D3999,"-",E3999)</f>
        <v>PROFESSOR JAMIL-GO</v>
      </c>
      <c r="B3999" s="38" t="n">
        <v>-17.25</v>
      </c>
      <c r="C3999" s="38" t="n">
        <v>-49.24</v>
      </c>
      <c r="D3999" s="38" t="s">
        <v>3916</v>
      </c>
      <c r="E3999" s="38" t="s">
        <v>75</v>
      </c>
    </row>
    <row r="4000" customFormat="false" ht="15" hidden="false" customHeight="false" outlineLevel="0" collapsed="false">
      <c r="A4000" s="38" t="str">
        <f aca="false">CONCATENATE(D4000,"-",E4000)</f>
        <v>PROGRESSO-RS</v>
      </c>
      <c r="B4000" s="38" t="n">
        <v>-29.24</v>
      </c>
      <c r="C4000" s="38" t="n">
        <v>-52.31</v>
      </c>
      <c r="D4000" s="38" t="s">
        <v>3917</v>
      </c>
      <c r="E4000" s="38" t="s">
        <v>151</v>
      </c>
    </row>
    <row r="4001" customFormat="false" ht="15" hidden="false" customHeight="false" outlineLevel="0" collapsed="false">
      <c r="A4001" s="38" t="str">
        <f aca="false">CONCATENATE(D4001,"-",E4001)</f>
        <v>PROMISSAO-SP</v>
      </c>
      <c r="B4001" s="39" t="n">
        <v>-21.53</v>
      </c>
      <c r="C4001" s="39" t="n">
        <v>-49.85</v>
      </c>
      <c r="D4001" s="39" t="s">
        <v>3918</v>
      </c>
      <c r="E4001" s="39" t="s">
        <v>118</v>
      </c>
    </row>
    <row r="4002" customFormat="false" ht="15" hidden="false" customHeight="false" outlineLevel="0" collapsed="false">
      <c r="A4002" s="38" t="str">
        <f aca="false">CONCATENATE(D4002,"-",E4002)</f>
        <v>PROPRIA-SE</v>
      </c>
      <c r="B4002" s="39" t="n">
        <v>-10.21</v>
      </c>
      <c r="C4002" s="39" t="n">
        <v>-36.84</v>
      </c>
      <c r="D4002" s="39" t="s">
        <v>3919</v>
      </c>
      <c r="E4002" s="39" t="s">
        <v>294</v>
      </c>
    </row>
    <row r="4003" customFormat="false" ht="15" hidden="false" customHeight="false" outlineLevel="0" collapsed="false">
      <c r="A4003" s="38" t="str">
        <f aca="false">CONCATENATE(D4003,"-",E4003)</f>
        <v>PROTASIO ALVES-RS</v>
      </c>
      <c r="B4003" s="39" t="n">
        <v>-28.75</v>
      </c>
      <c r="C4003" s="39" t="n">
        <v>-51.47</v>
      </c>
      <c r="D4003" s="39" t="s">
        <v>3920</v>
      </c>
      <c r="E4003" s="39" t="s">
        <v>151</v>
      </c>
    </row>
    <row r="4004" customFormat="false" ht="15" hidden="false" customHeight="false" outlineLevel="0" collapsed="false">
      <c r="A4004" s="38" t="str">
        <f aca="false">CONCATENATE(D4004,"-",E4004)</f>
        <v>PRUDENTE DE MORAIS-MG</v>
      </c>
      <c r="B4004" s="39" t="n">
        <v>-19.48</v>
      </c>
      <c r="C4004" s="39" t="n">
        <v>-44.15</v>
      </c>
      <c r="D4004" s="39" t="s">
        <v>3921</v>
      </c>
      <c r="E4004" s="39" t="s">
        <v>77</v>
      </c>
    </row>
    <row r="4005" customFormat="false" ht="15" hidden="false" customHeight="false" outlineLevel="0" collapsed="false">
      <c r="A4005" s="38" t="str">
        <f aca="false">CONCATENATE(D4005,"-",E4005)</f>
        <v>PRUDENTOPOLIS-PR</v>
      </c>
      <c r="B4005" s="39" t="n">
        <v>-25.21</v>
      </c>
      <c r="C4005" s="39" t="n">
        <v>-50.97</v>
      </c>
      <c r="D4005" s="39" t="s">
        <v>3922</v>
      </c>
      <c r="E4005" s="39" t="s">
        <v>88</v>
      </c>
    </row>
    <row r="4006" customFormat="false" ht="15" hidden="false" customHeight="false" outlineLevel="0" collapsed="false">
      <c r="A4006" s="38" t="str">
        <f aca="false">CONCATENATE(D4006,"-",E4006)</f>
        <v>PUGMIL-TO</v>
      </c>
      <c r="B4006" s="39" t="n">
        <v>-10.42</v>
      </c>
      <c r="C4006" s="39" t="n">
        <v>-48.89</v>
      </c>
      <c r="D4006" s="39" t="s">
        <v>3923</v>
      </c>
      <c r="E4006" s="39" t="s">
        <v>97</v>
      </c>
    </row>
    <row r="4007" customFormat="false" ht="15" hidden="false" customHeight="false" outlineLevel="0" collapsed="false">
      <c r="A4007" s="38" t="str">
        <f aca="false">CONCATENATE(D4007,"-",E4007)</f>
        <v>PUREZA-RN</v>
      </c>
      <c r="B4007" s="39" t="n">
        <v>-5.46</v>
      </c>
      <c r="C4007" s="39" t="n">
        <v>-35.55</v>
      </c>
      <c r="D4007" s="39" t="s">
        <v>3924</v>
      </c>
      <c r="E4007" s="39" t="s">
        <v>106</v>
      </c>
    </row>
    <row r="4008" customFormat="false" ht="15" hidden="false" customHeight="false" outlineLevel="0" collapsed="false">
      <c r="A4008" s="38" t="str">
        <f aca="false">CONCATENATE(D4008,"-",E4008)</f>
        <v>PUTINGA-RS</v>
      </c>
      <c r="B4008" s="38" t="n">
        <v>-29</v>
      </c>
      <c r="C4008" s="38" t="n">
        <v>-52.15</v>
      </c>
      <c r="D4008" s="38" t="s">
        <v>3925</v>
      </c>
      <c r="E4008" s="38" t="s">
        <v>151</v>
      </c>
    </row>
    <row r="4009" customFormat="false" ht="15" hidden="false" customHeight="false" outlineLevel="0" collapsed="false">
      <c r="A4009" s="38" t="str">
        <f aca="false">CONCATENATE(D4009,"-",E4009)</f>
        <v>PUXINANA-PB</v>
      </c>
      <c r="B4009" s="38" t="n">
        <v>-7.16</v>
      </c>
      <c r="C4009" s="38" t="n">
        <v>-35.96</v>
      </c>
      <c r="D4009" s="38" t="s">
        <v>3926</v>
      </c>
      <c r="E4009" s="38" t="s">
        <v>138</v>
      </c>
    </row>
    <row r="4010" customFormat="false" ht="15" hidden="false" customHeight="false" outlineLevel="0" collapsed="false">
      <c r="A4010" s="38" t="str">
        <f aca="false">CONCATENATE(D4010,"-",E4010)</f>
        <v>QUADRA-SP</v>
      </c>
      <c r="B4010" s="38" t="n">
        <v>-23.29</v>
      </c>
      <c r="C4010" s="38" t="n">
        <v>-48.05</v>
      </c>
      <c r="D4010" s="38" t="s">
        <v>3927</v>
      </c>
      <c r="E4010" s="38" t="s">
        <v>118</v>
      </c>
    </row>
    <row r="4011" customFormat="false" ht="15" hidden="false" customHeight="false" outlineLevel="0" collapsed="false">
      <c r="A4011" s="38" t="str">
        <f aca="false">CONCATENATE(D4011,"-",E4011)</f>
        <v>QUARAI-RS</v>
      </c>
      <c r="B4011" s="39" t="n">
        <v>-30.38</v>
      </c>
      <c r="C4011" s="39" t="n">
        <v>-56.45</v>
      </c>
      <c r="D4011" s="39" t="s">
        <v>3928</v>
      </c>
      <c r="E4011" s="39" t="s">
        <v>151</v>
      </c>
    </row>
    <row r="4012" customFormat="false" ht="15" hidden="false" customHeight="false" outlineLevel="0" collapsed="false">
      <c r="A4012" s="38" t="str">
        <f aca="false">CONCATENATE(D4012,"-",E4012)</f>
        <v>QUARTEL GERAL-MG</v>
      </c>
      <c r="B4012" s="38" t="n">
        <v>-19.27</v>
      </c>
      <c r="C4012" s="38" t="n">
        <v>-45.55</v>
      </c>
      <c r="D4012" s="38" t="s">
        <v>3929</v>
      </c>
      <c r="E4012" s="38" t="s">
        <v>77</v>
      </c>
    </row>
    <row r="4013" customFormat="false" ht="15" hidden="false" customHeight="false" outlineLevel="0" collapsed="false">
      <c r="A4013" s="38" t="str">
        <f aca="false">CONCATENATE(D4013,"-",E4013)</f>
        <v>QUARTO CENTENARIO-PR</v>
      </c>
      <c r="B4013" s="38" t="n">
        <v>-24.27</v>
      </c>
      <c r="C4013" s="38" t="n">
        <v>-53.07</v>
      </c>
      <c r="D4013" s="38" t="s">
        <v>3930</v>
      </c>
      <c r="E4013" s="38" t="s">
        <v>88</v>
      </c>
    </row>
    <row r="4014" customFormat="false" ht="15" hidden="false" customHeight="false" outlineLevel="0" collapsed="false">
      <c r="A4014" s="38" t="str">
        <f aca="false">CONCATENATE(D4014,"-",E4014)</f>
        <v>QUATA-SP</v>
      </c>
      <c r="B4014" s="39" t="n">
        <v>-22.24</v>
      </c>
      <c r="C4014" s="39" t="n">
        <v>-50.69</v>
      </c>
      <c r="D4014" s="39" t="s">
        <v>3931</v>
      </c>
      <c r="E4014" s="39" t="s">
        <v>118</v>
      </c>
    </row>
    <row r="4015" customFormat="false" ht="15" hidden="false" customHeight="false" outlineLevel="0" collapsed="false">
      <c r="A4015" s="38" t="str">
        <f aca="false">CONCATENATE(D4015,"-",E4015)</f>
        <v>QUATIGUA-PR</v>
      </c>
      <c r="B4015" s="39" t="n">
        <v>-23.56</v>
      </c>
      <c r="C4015" s="39" t="n">
        <v>-49.91</v>
      </c>
      <c r="D4015" s="39" t="s">
        <v>3932</v>
      </c>
      <c r="E4015" s="39" t="s">
        <v>88</v>
      </c>
    </row>
    <row r="4016" customFormat="false" ht="15" hidden="false" customHeight="false" outlineLevel="0" collapsed="false">
      <c r="A4016" s="38" t="str">
        <f aca="false">CONCATENATE(D4016,"-",E4016)</f>
        <v>QUATIPURU-PA</v>
      </c>
      <c r="B4016" s="39" t="n">
        <v>-0.9</v>
      </c>
      <c r="C4016" s="39" t="n">
        <v>-47</v>
      </c>
      <c r="D4016" s="39" t="s">
        <v>3933</v>
      </c>
      <c r="E4016" s="39" t="s">
        <v>81</v>
      </c>
    </row>
    <row r="4017" customFormat="false" ht="15" hidden="false" customHeight="false" outlineLevel="0" collapsed="false">
      <c r="A4017" s="38" t="str">
        <f aca="false">CONCATENATE(D4017,"-",E4017)</f>
        <v>QUATIS-RJ</v>
      </c>
      <c r="B4017" s="38" t="n">
        <v>-22.4</v>
      </c>
      <c r="C4017" s="38" t="n">
        <v>-44.25</v>
      </c>
      <c r="D4017" s="38" t="s">
        <v>3934</v>
      </c>
      <c r="E4017" s="38" t="s">
        <v>330</v>
      </c>
    </row>
    <row r="4018" customFormat="false" ht="15" hidden="false" customHeight="false" outlineLevel="0" collapsed="false">
      <c r="A4018" s="38" t="str">
        <f aca="false">CONCATENATE(D4018,"-",E4018)</f>
        <v>QUATRO BARRAS-PR</v>
      </c>
      <c r="B4018" s="38" t="n">
        <v>-25.36</v>
      </c>
      <c r="C4018" s="38" t="n">
        <v>-49.07</v>
      </c>
      <c r="D4018" s="38" t="s">
        <v>3935</v>
      </c>
      <c r="E4018" s="38" t="s">
        <v>88</v>
      </c>
    </row>
    <row r="4019" customFormat="false" ht="15" hidden="false" customHeight="false" outlineLevel="0" collapsed="false">
      <c r="A4019" s="38" t="str">
        <f aca="false">CONCATENATE(D4019,"-",E4019)</f>
        <v>QUATRO PONTES-PR</v>
      </c>
      <c r="B4019" s="39" t="n">
        <v>-24.57</v>
      </c>
      <c r="C4019" s="39" t="n">
        <v>-53.97</v>
      </c>
      <c r="D4019" s="39" t="s">
        <v>3936</v>
      </c>
      <c r="E4019" s="39" t="s">
        <v>88</v>
      </c>
    </row>
    <row r="4020" customFormat="false" ht="15" hidden="false" customHeight="false" outlineLevel="0" collapsed="false">
      <c r="A4020" s="38" t="str">
        <f aca="false">CONCATENATE(D4020,"-",E4020)</f>
        <v>QUEBRANGULO-AL</v>
      </c>
      <c r="B4020" s="38" t="n">
        <v>-9.31</v>
      </c>
      <c r="C4020" s="38" t="n">
        <v>-36.47</v>
      </c>
      <c r="D4020" s="38" t="s">
        <v>3937</v>
      </c>
      <c r="E4020" s="38" t="s">
        <v>137</v>
      </c>
    </row>
    <row r="4021" customFormat="false" ht="15" hidden="false" customHeight="false" outlineLevel="0" collapsed="false">
      <c r="A4021" s="38" t="str">
        <f aca="false">CONCATENATE(D4021,"-",E4021)</f>
        <v>QUEDAS DO IGUACU-PR</v>
      </c>
      <c r="B4021" s="38" t="n">
        <v>-25.45</v>
      </c>
      <c r="C4021" s="38" t="n">
        <v>-52.9</v>
      </c>
      <c r="D4021" s="38" t="s">
        <v>3938</v>
      </c>
      <c r="E4021" s="38" t="s">
        <v>88</v>
      </c>
    </row>
    <row r="4022" customFormat="false" ht="15" hidden="false" customHeight="false" outlineLevel="0" collapsed="false">
      <c r="A4022" s="38" t="str">
        <f aca="false">CONCATENATE(D4022,"-",E4022)</f>
        <v>QUEIMADA NOVA-PI</v>
      </c>
      <c r="B4022" s="38" t="n">
        <v>-8.57</v>
      </c>
      <c r="C4022" s="38" t="n">
        <v>-41.41</v>
      </c>
      <c r="D4022" s="38" t="s">
        <v>3939</v>
      </c>
      <c r="E4022" s="38" t="s">
        <v>108</v>
      </c>
    </row>
    <row r="4023" customFormat="false" ht="15" hidden="false" customHeight="false" outlineLevel="0" collapsed="false">
      <c r="A4023" s="38" t="str">
        <f aca="false">CONCATENATE(D4023,"-",E4023)</f>
        <v>QUEIMADAS-BA</v>
      </c>
      <c r="B4023" s="39" t="n">
        <v>-10.97</v>
      </c>
      <c r="C4023" s="39" t="n">
        <v>-39.62</v>
      </c>
      <c r="D4023" s="39" t="s">
        <v>3940</v>
      </c>
      <c r="E4023" s="39" t="s">
        <v>85</v>
      </c>
    </row>
    <row r="4024" customFormat="false" ht="15" hidden="false" customHeight="false" outlineLevel="0" collapsed="false">
      <c r="A4024" s="38" t="str">
        <f aca="false">CONCATENATE(D4024,"-",E4024)</f>
        <v>QUEIMADAS-PB</v>
      </c>
      <c r="B4024" s="39" t="n">
        <v>-7.35</v>
      </c>
      <c r="C4024" s="39" t="n">
        <v>-35.89</v>
      </c>
      <c r="D4024" s="39" t="s">
        <v>3940</v>
      </c>
      <c r="E4024" s="39" t="s">
        <v>138</v>
      </c>
    </row>
    <row r="4025" customFormat="false" ht="15" hidden="false" customHeight="false" outlineLevel="0" collapsed="false">
      <c r="A4025" s="38" t="str">
        <f aca="false">CONCATENATE(D4025,"-",E4025)</f>
        <v>QUEIMADOS-RJ</v>
      </c>
      <c r="B4025" s="39" t="n">
        <v>-22.71</v>
      </c>
      <c r="C4025" s="39" t="n">
        <v>-43.55</v>
      </c>
      <c r="D4025" s="39" t="s">
        <v>3941</v>
      </c>
      <c r="E4025" s="39" t="s">
        <v>330</v>
      </c>
    </row>
    <row r="4026" customFormat="false" ht="15" hidden="false" customHeight="false" outlineLevel="0" collapsed="false">
      <c r="A4026" s="38" t="str">
        <f aca="false">CONCATENATE(D4026,"-",E4026)</f>
        <v>QUEIROZ-SP</v>
      </c>
      <c r="B4026" s="38" t="n">
        <v>-21.79</v>
      </c>
      <c r="C4026" s="38" t="n">
        <v>-50.24</v>
      </c>
      <c r="D4026" s="38" t="s">
        <v>3942</v>
      </c>
      <c r="E4026" s="38" t="s">
        <v>118</v>
      </c>
    </row>
    <row r="4027" customFormat="false" ht="15" hidden="false" customHeight="false" outlineLevel="0" collapsed="false">
      <c r="A4027" s="38" t="str">
        <f aca="false">CONCATENATE(D4027,"-",E4027)</f>
        <v>QUELUZITA-MG</v>
      </c>
      <c r="B4027" s="39" t="n">
        <v>-20.74</v>
      </c>
      <c r="C4027" s="39" t="n">
        <v>-43.88</v>
      </c>
      <c r="D4027" s="39" t="s">
        <v>3943</v>
      </c>
      <c r="E4027" s="39" t="s">
        <v>77</v>
      </c>
    </row>
    <row r="4028" customFormat="false" ht="15" hidden="false" customHeight="false" outlineLevel="0" collapsed="false">
      <c r="A4028" s="38" t="str">
        <f aca="false">CONCATENATE(D4028,"-",E4028)</f>
        <v>QUELUZ-SP</v>
      </c>
      <c r="B4028" s="39" t="n">
        <v>-22.53</v>
      </c>
      <c r="C4028" s="39" t="n">
        <v>-44.77</v>
      </c>
      <c r="D4028" s="39" t="s">
        <v>3944</v>
      </c>
      <c r="E4028" s="39" t="s">
        <v>118</v>
      </c>
    </row>
    <row r="4029" customFormat="false" ht="15" hidden="false" customHeight="false" outlineLevel="0" collapsed="false">
      <c r="A4029" s="38" t="str">
        <f aca="false">CONCATENATE(D4029,"-",E4029)</f>
        <v>QUERENCIA DO NORTE-PR</v>
      </c>
      <c r="B4029" s="39" t="n">
        <v>-23.08</v>
      </c>
      <c r="C4029" s="39" t="n">
        <v>-53.48</v>
      </c>
      <c r="D4029" s="39" t="s">
        <v>3945</v>
      </c>
      <c r="E4029" s="39" t="s">
        <v>88</v>
      </c>
    </row>
    <row r="4030" customFormat="false" ht="15" hidden="false" customHeight="false" outlineLevel="0" collapsed="false">
      <c r="A4030" s="38" t="str">
        <f aca="false">CONCATENATE(D4030,"-",E4030)</f>
        <v>QUERENCIA-MT</v>
      </c>
      <c r="B4030" s="39" t="n">
        <v>-12.47</v>
      </c>
      <c r="C4030" s="39" t="n">
        <v>-52.37</v>
      </c>
      <c r="D4030" s="39" t="s">
        <v>3946</v>
      </c>
      <c r="E4030" s="39" t="s">
        <v>111</v>
      </c>
    </row>
    <row r="4031" customFormat="false" ht="15" hidden="false" customHeight="false" outlineLevel="0" collapsed="false">
      <c r="A4031" s="38" t="str">
        <f aca="false">CONCATENATE(D4031,"-",E4031)</f>
        <v>QUEVEDOS-RS</v>
      </c>
      <c r="B4031" s="38" t="n">
        <v>-29.35</v>
      </c>
      <c r="C4031" s="38" t="n">
        <v>-54.07</v>
      </c>
      <c r="D4031" s="38" t="s">
        <v>3947</v>
      </c>
      <c r="E4031" s="38" t="s">
        <v>151</v>
      </c>
    </row>
    <row r="4032" customFormat="false" ht="15" hidden="false" customHeight="false" outlineLevel="0" collapsed="false">
      <c r="A4032" s="38" t="str">
        <f aca="false">CONCATENATE(D4032,"-",E4032)</f>
        <v>QUIJINGUE-BA</v>
      </c>
      <c r="B4032" s="38" t="n">
        <v>-10.75</v>
      </c>
      <c r="C4032" s="38" t="n">
        <v>-39.21</v>
      </c>
      <c r="D4032" s="38" t="s">
        <v>3948</v>
      </c>
      <c r="E4032" s="38" t="s">
        <v>85</v>
      </c>
    </row>
    <row r="4033" customFormat="false" ht="15" hidden="false" customHeight="false" outlineLevel="0" collapsed="false">
      <c r="A4033" s="38" t="str">
        <f aca="false">CONCATENATE(D4033,"-",E4033)</f>
        <v>QUILOMBO-SC</v>
      </c>
      <c r="B4033" s="39" t="n">
        <v>-26.72</v>
      </c>
      <c r="C4033" s="39" t="n">
        <v>-52.72</v>
      </c>
      <c r="D4033" s="39" t="s">
        <v>3949</v>
      </c>
      <c r="E4033" s="39" t="s">
        <v>90</v>
      </c>
    </row>
    <row r="4034" customFormat="false" ht="15" hidden="false" customHeight="false" outlineLevel="0" collapsed="false">
      <c r="A4034" s="38" t="str">
        <f aca="false">CONCATENATE(D4034,"-",E4034)</f>
        <v>QUINTA DO SOL-PR</v>
      </c>
      <c r="B4034" s="38" t="n">
        <v>-23.85</v>
      </c>
      <c r="C4034" s="38" t="n">
        <v>-52.13</v>
      </c>
      <c r="D4034" s="38" t="s">
        <v>3950</v>
      </c>
      <c r="E4034" s="38" t="s">
        <v>88</v>
      </c>
    </row>
    <row r="4035" customFormat="false" ht="15" hidden="false" customHeight="false" outlineLevel="0" collapsed="false">
      <c r="A4035" s="38" t="str">
        <f aca="false">CONCATENATE(D4035,"-",E4035)</f>
        <v>QUINTANA-SP</v>
      </c>
      <c r="B4035" s="38" t="n">
        <v>-22.07</v>
      </c>
      <c r="C4035" s="38" t="n">
        <v>-50.3</v>
      </c>
      <c r="D4035" s="38" t="s">
        <v>3951</v>
      </c>
      <c r="E4035" s="38" t="s">
        <v>118</v>
      </c>
    </row>
    <row r="4036" customFormat="false" ht="15" hidden="false" customHeight="false" outlineLevel="0" collapsed="false">
      <c r="A4036" s="38" t="str">
        <f aca="false">CONCATENATE(D4036,"-",E4036)</f>
        <v>QUINZE DE NOVEMBRO-RS</v>
      </c>
      <c r="B4036" s="39" t="n">
        <v>-28.74</v>
      </c>
      <c r="C4036" s="39" t="n">
        <v>-53.09</v>
      </c>
      <c r="D4036" s="39" t="s">
        <v>3952</v>
      </c>
      <c r="E4036" s="39" t="s">
        <v>151</v>
      </c>
    </row>
    <row r="4037" customFormat="false" ht="15" hidden="false" customHeight="false" outlineLevel="0" collapsed="false">
      <c r="A4037" s="38" t="str">
        <f aca="false">CONCATENATE(D4037,"-",E4037)</f>
        <v>QUIPAPA-PE</v>
      </c>
      <c r="B4037" s="39" t="n">
        <v>-8.82</v>
      </c>
      <c r="C4037" s="39" t="n">
        <v>-36.01</v>
      </c>
      <c r="D4037" s="39" t="s">
        <v>3953</v>
      </c>
      <c r="E4037" s="39" t="s">
        <v>95</v>
      </c>
    </row>
    <row r="4038" customFormat="false" ht="15" hidden="false" customHeight="false" outlineLevel="0" collapsed="false">
      <c r="A4038" s="38" t="str">
        <f aca="false">CONCATENATE(D4038,"-",E4038)</f>
        <v>QUIRINOPOLIS-GO</v>
      </c>
      <c r="B4038" s="39" t="n">
        <v>-18.44</v>
      </c>
      <c r="C4038" s="39" t="n">
        <v>-50.45</v>
      </c>
      <c r="D4038" s="39" t="s">
        <v>3954</v>
      </c>
      <c r="E4038" s="39" t="s">
        <v>75</v>
      </c>
    </row>
    <row r="4039" customFormat="false" ht="15" hidden="false" customHeight="false" outlineLevel="0" collapsed="false">
      <c r="A4039" s="38" t="str">
        <f aca="false">CONCATENATE(D4039,"-",E4039)</f>
        <v>QUISSAMA-RJ</v>
      </c>
      <c r="B4039" s="38" t="n">
        <v>-22.1</v>
      </c>
      <c r="C4039" s="38" t="n">
        <v>-41.47</v>
      </c>
      <c r="D4039" s="38" t="s">
        <v>3955</v>
      </c>
      <c r="E4039" s="38" t="s">
        <v>330</v>
      </c>
    </row>
    <row r="4040" customFormat="false" ht="15" hidden="false" customHeight="false" outlineLevel="0" collapsed="false">
      <c r="A4040" s="38" t="str">
        <f aca="false">CONCATENATE(D4040,"-",E4040)</f>
        <v>QUITANDINHA-PR</v>
      </c>
      <c r="B4040" s="39" t="n">
        <v>-25.87</v>
      </c>
      <c r="C4040" s="39" t="n">
        <v>-49.49</v>
      </c>
      <c r="D4040" s="39" t="s">
        <v>3956</v>
      </c>
      <c r="E4040" s="39" t="s">
        <v>88</v>
      </c>
    </row>
    <row r="4041" customFormat="false" ht="15" hidden="false" customHeight="false" outlineLevel="0" collapsed="false">
      <c r="A4041" s="38" t="str">
        <f aca="false">CONCATENATE(D4041,"-",E4041)</f>
        <v>QUITERIANOPOLIS-CE</v>
      </c>
      <c r="B4041" s="39" t="n">
        <v>-5.84</v>
      </c>
      <c r="C4041" s="39" t="n">
        <v>-40.7</v>
      </c>
      <c r="D4041" s="39" t="s">
        <v>3957</v>
      </c>
      <c r="E4041" s="39" t="s">
        <v>83</v>
      </c>
    </row>
    <row r="4042" customFormat="false" ht="15" hidden="false" customHeight="false" outlineLevel="0" collapsed="false">
      <c r="A4042" s="38" t="str">
        <f aca="false">CONCATENATE(D4042,"-",E4042)</f>
        <v>QUIXABA-PB</v>
      </c>
      <c r="B4042" s="38" t="n">
        <v>-7.03</v>
      </c>
      <c r="C4042" s="38" t="n">
        <v>-37.14</v>
      </c>
      <c r="D4042" s="38" t="s">
        <v>3958</v>
      </c>
      <c r="E4042" s="38" t="s">
        <v>138</v>
      </c>
    </row>
    <row r="4043" customFormat="false" ht="15" hidden="false" customHeight="false" outlineLevel="0" collapsed="false">
      <c r="A4043" s="38" t="str">
        <f aca="false">CONCATENATE(D4043,"-",E4043)</f>
        <v>QUIXABA-PE</v>
      </c>
      <c r="B4043" s="38" t="n">
        <v>-7.72</v>
      </c>
      <c r="C4043" s="38" t="n">
        <v>-37.84</v>
      </c>
      <c r="D4043" s="38" t="s">
        <v>3958</v>
      </c>
      <c r="E4043" s="38" t="s">
        <v>95</v>
      </c>
    </row>
    <row r="4044" customFormat="false" ht="15" hidden="false" customHeight="false" outlineLevel="0" collapsed="false">
      <c r="A4044" s="38" t="str">
        <f aca="false">CONCATENATE(D4044,"-",E4044)</f>
        <v>QUIXABEIRA-BA</v>
      </c>
      <c r="B4044" s="39" t="n">
        <v>-11.41</v>
      </c>
      <c r="C4044" s="39" t="n">
        <v>-40.12</v>
      </c>
      <c r="D4044" s="39" t="s">
        <v>3959</v>
      </c>
      <c r="E4044" s="39" t="s">
        <v>85</v>
      </c>
    </row>
    <row r="4045" customFormat="false" ht="15" hidden="false" customHeight="false" outlineLevel="0" collapsed="false">
      <c r="A4045" s="38" t="str">
        <f aca="false">CONCATENATE(D4045,"-",E4045)</f>
        <v>QUIXADA-CE</v>
      </c>
      <c r="B4045" s="38" t="n">
        <v>-4.97</v>
      </c>
      <c r="C4045" s="38" t="n">
        <v>-39.01</v>
      </c>
      <c r="D4045" s="38" t="s">
        <v>3960</v>
      </c>
      <c r="E4045" s="38" t="s">
        <v>83</v>
      </c>
    </row>
    <row r="4046" customFormat="false" ht="15" hidden="false" customHeight="false" outlineLevel="0" collapsed="false">
      <c r="A4046" s="38" t="str">
        <f aca="false">CONCATENATE(D4046,"-",E4046)</f>
        <v>QUIXELO-CE</v>
      </c>
      <c r="B4046" s="39" t="n">
        <v>-6.25</v>
      </c>
      <c r="C4046" s="39" t="n">
        <v>-39.2</v>
      </c>
      <c r="D4046" s="39" t="s">
        <v>3961</v>
      </c>
      <c r="E4046" s="39" t="s">
        <v>83</v>
      </c>
    </row>
    <row r="4047" customFormat="false" ht="15" hidden="false" customHeight="false" outlineLevel="0" collapsed="false">
      <c r="A4047" s="38" t="str">
        <f aca="false">CONCATENATE(D4047,"-",E4047)</f>
        <v>QUIXERAMOBIM-CE</v>
      </c>
      <c r="B4047" s="38" t="n">
        <v>-5.19</v>
      </c>
      <c r="C4047" s="38" t="n">
        <v>-39.29</v>
      </c>
      <c r="D4047" s="38" t="s">
        <v>3962</v>
      </c>
      <c r="E4047" s="38" t="s">
        <v>83</v>
      </c>
    </row>
    <row r="4048" customFormat="false" ht="15" hidden="false" customHeight="false" outlineLevel="0" collapsed="false">
      <c r="A4048" s="38" t="str">
        <f aca="false">CONCATENATE(D4048,"-",E4048)</f>
        <v>QUIXERE-CE</v>
      </c>
      <c r="B4048" s="39" t="n">
        <v>-5.07</v>
      </c>
      <c r="C4048" s="39" t="n">
        <v>-37.98</v>
      </c>
      <c r="D4048" s="39" t="s">
        <v>3963</v>
      </c>
      <c r="E4048" s="39" t="s">
        <v>83</v>
      </c>
    </row>
    <row r="4049" customFormat="false" ht="15" hidden="false" customHeight="false" outlineLevel="0" collapsed="false">
      <c r="A4049" s="38" t="str">
        <f aca="false">CONCATENATE(D4049,"-",E4049)</f>
        <v>RAFAEL FERNANDES-RN</v>
      </c>
      <c r="B4049" s="38" t="n">
        <v>-6.19</v>
      </c>
      <c r="C4049" s="38" t="n">
        <v>-38.22</v>
      </c>
      <c r="D4049" s="38" t="s">
        <v>3964</v>
      </c>
      <c r="E4049" s="38" t="s">
        <v>106</v>
      </c>
    </row>
    <row r="4050" customFormat="false" ht="15" hidden="false" customHeight="false" outlineLevel="0" collapsed="false">
      <c r="A4050" s="38" t="str">
        <f aca="false">CONCATENATE(D4050,"-",E4050)</f>
        <v>RAFAEL GODEIRO-RN</v>
      </c>
      <c r="B4050" s="39" t="n">
        <v>-6.07</v>
      </c>
      <c r="C4050" s="39" t="n">
        <v>-37.71</v>
      </c>
      <c r="D4050" s="39" t="s">
        <v>3965</v>
      </c>
      <c r="E4050" s="39" t="s">
        <v>106</v>
      </c>
    </row>
    <row r="4051" customFormat="false" ht="15" hidden="false" customHeight="false" outlineLevel="0" collapsed="false">
      <c r="A4051" s="38" t="str">
        <f aca="false">CONCATENATE(D4051,"-",E4051)</f>
        <v>RAFAEL JAMBEIRO-BA</v>
      </c>
      <c r="B4051" s="38" t="n">
        <v>-12.4</v>
      </c>
      <c r="C4051" s="38" t="n">
        <v>-39.5</v>
      </c>
      <c r="D4051" s="38" t="s">
        <v>3966</v>
      </c>
      <c r="E4051" s="38" t="s">
        <v>85</v>
      </c>
    </row>
    <row r="4052" customFormat="false" ht="15" hidden="false" customHeight="false" outlineLevel="0" collapsed="false">
      <c r="A4052" s="38" t="str">
        <f aca="false">CONCATENATE(D4052,"-",E4052)</f>
        <v>RAFARD-SP</v>
      </c>
      <c r="B4052" s="39" t="n">
        <v>-23.01</v>
      </c>
      <c r="C4052" s="39" t="n">
        <v>-47.52</v>
      </c>
      <c r="D4052" s="39" t="s">
        <v>3967</v>
      </c>
      <c r="E4052" s="39" t="s">
        <v>118</v>
      </c>
    </row>
    <row r="4053" customFormat="false" ht="15" hidden="false" customHeight="false" outlineLevel="0" collapsed="false">
      <c r="A4053" s="38" t="str">
        <f aca="false">CONCATENATE(D4053,"-",E4053)</f>
        <v>RAMILANDIA-PR</v>
      </c>
      <c r="B4053" s="38" t="n">
        <v>-25.12</v>
      </c>
      <c r="C4053" s="38" t="n">
        <v>-54.02</v>
      </c>
      <c r="D4053" s="38" t="s">
        <v>3968</v>
      </c>
      <c r="E4053" s="38" t="s">
        <v>88</v>
      </c>
    </row>
    <row r="4054" customFormat="false" ht="15" hidden="false" customHeight="false" outlineLevel="0" collapsed="false">
      <c r="A4054" s="38" t="str">
        <f aca="false">CONCATENATE(D4054,"-",E4054)</f>
        <v>RANCHARIA-SP</v>
      </c>
      <c r="B4054" s="38" t="n">
        <v>-22.22</v>
      </c>
      <c r="C4054" s="38" t="n">
        <v>-50.89</v>
      </c>
      <c r="D4054" s="38" t="s">
        <v>3969</v>
      </c>
      <c r="E4054" s="38" t="s">
        <v>118</v>
      </c>
    </row>
    <row r="4055" customFormat="false" ht="15" hidden="false" customHeight="false" outlineLevel="0" collapsed="false">
      <c r="A4055" s="38" t="str">
        <f aca="false">CONCATENATE(D4055,"-",E4055)</f>
        <v>RANCHO ALEGRE D'OESTE-PR</v>
      </c>
      <c r="B4055" s="38" t="n">
        <v>-24.3</v>
      </c>
      <c r="C4055" s="38" t="n">
        <v>-52.95</v>
      </c>
      <c r="D4055" s="38" t="s">
        <v>3970</v>
      </c>
      <c r="E4055" s="38" t="s">
        <v>88</v>
      </c>
    </row>
    <row r="4056" customFormat="false" ht="15" hidden="false" customHeight="false" outlineLevel="0" collapsed="false">
      <c r="A4056" s="38" t="str">
        <f aca="false">CONCATENATE(D4056,"-",E4056)</f>
        <v>RANCHO ALEGRE-PR</v>
      </c>
      <c r="B4056" s="39" t="n">
        <v>-23.07</v>
      </c>
      <c r="C4056" s="39" t="n">
        <v>-50.91</v>
      </c>
      <c r="D4056" s="39" t="s">
        <v>3971</v>
      </c>
      <c r="E4056" s="39" t="s">
        <v>88</v>
      </c>
    </row>
    <row r="4057" customFormat="false" ht="15" hidden="false" customHeight="false" outlineLevel="0" collapsed="false">
      <c r="A4057" s="38" t="str">
        <f aca="false">CONCATENATE(D4057,"-",E4057)</f>
        <v>RANCHO QUEIMADO-SC</v>
      </c>
      <c r="B4057" s="38" t="n">
        <v>-27.67</v>
      </c>
      <c r="C4057" s="38" t="n">
        <v>-49.02</v>
      </c>
      <c r="D4057" s="38" t="s">
        <v>3972</v>
      </c>
      <c r="E4057" s="38" t="s">
        <v>90</v>
      </c>
    </row>
    <row r="4058" customFormat="false" ht="15" hidden="false" customHeight="false" outlineLevel="0" collapsed="false">
      <c r="A4058" s="38" t="str">
        <f aca="false">CONCATENATE(D4058,"-",E4058)</f>
        <v>RAPOSA-MA</v>
      </c>
      <c r="B4058" s="39" t="n">
        <v>-2.42</v>
      </c>
      <c r="C4058" s="39" t="n">
        <v>-44.1</v>
      </c>
      <c r="D4058" s="39" t="s">
        <v>3973</v>
      </c>
      <c r="E4058" s="39" t="s">
        <v>100</v>
      </c>
    </row>
    <row r="4059" customFormat="false" ht="15" hidden="false" customHeight="false" outlineLevel="0" collapsed="false">
      <c r="A4059" s="38" t="str">
        <f aca="false">CONCATENATE(D4059,"-",E4059)</f>
        <v>RAPOSOS-MG</v>
      </c>
      <c r="B4059" s="38" t="n">
        <v>-19.96</v>
      </c>
      <c r="C4059" s="38" t="n">
        <v>-43.8</v>
      </c>
      <c r="D4059" s="38" t="s">
        <v>3974</v>
      </c>
      <c r="E4059" s="38" t="s">
        <v>77</v>
      </c>
    </row>
    <row r="4060" customFormat="false" ht="15" hidden="false" customHeight="false" outlineLevel="0" collapsed="false">
      <c r="A4060" s="38" t="str">
        <f aca="false">CONCATENATE(D4060,"-",E4060)</f>
        <v>RAUL SOARES-MG</v>
      </c>
      <c r="B4060" s="39" t="n">
        <v>-20.1</v>
      </c>
      <c r="C4060" s="39" t="n">
        <v>-42.45</v>
      </c>
      <c r="D4060" s="39" t="s">
        <v>3975</v>
      </c>
      <c r="E4060" s="39" t="s">
        <v>77</v>
      </c>
    </row>
    <row r="4061" customFormat="false" ht="15" hidden="false" customHeight="false" outlineLevel="0" collapsed="false">
      <c r="A4061" s="38" t="str">
        <f aca="false">CONCATENATE(D4061,"-",E4061)</f>
        <v>REALEZA-PR</v>
      </c>
      <c r="B4061" s="39" t="n">
        <v>-25.76</v>
      </c>
      <c r="C4061" s="39" t="n">
        <v>-53.52</v>
      </c>
      <c r="D4061" s="39" t="s">
        <v>3976</v>
      </c>
      <c r="E4061" s="39" t="s">
        <v>88</v>
      </c>
    </row>
    <row r="4062" customFormat="false" ht="15" hidden="false" customHeight="false" outlineLevel="0" collapsed="false">
      <c r="A4062" s="38" t="str">
        <f aca="false">CONCATENATE(D4062,"-",E4062)</f>
        <v>REBOUCAS-PR</v>
      </c>
      <c r="B4062" s="38" t="n">
        <v>-25.62</v>
      </c>
      <c r="C4062" s="38" t="n">
        <v>-50.69</v>
      </c>
      <c r="D4062" s="38" t="s">
        <v>3977</v>
      </c>
      <c r="E4062" s="38" t="s">
        <v>88</v>
      </c>
    </row>
    <row r="4063" customFormat="false" ht="15" hidden="false" customHeight="false" outlineLevel="0" collapsed="false">
      <c r="A4063" s="38" t="str">
        <f aca="false">CONCATENATE(D4063,"-",E4063)</f>
        <v>RECIFE-PE</v>
      </c>
      <c r="B4063" s="39" t="n">
        <v>-8.05</v>
      </c>
      <c r="C4063" s="39" t="n">
        <v>-34.88</v>
      </c>
      <c r="D4063" s="39" t="s">
        <v>3978</v>
      </c>
      <c r="E4063" s="39" t="s">
        <v>95</v>
      </c>
    </row>
    <row r="4064" customFormat="false" ht="15" hidden="false" customHeight="false" outlineLevel="0" collapsed="false">
      <c r="A4064" s="38" t="str">
        <f aca="false">CONCATENATE(D4064,"-",E4064)</f>
        <v>RECREIO-MG</v>
      </c>
      <c r="B4064" s="38" t="n">
        <v>-21.52</v>
      </c>
      <c r="C4064" s="38" t="n">
        <v>-42.46</v>
      </c>
      <c r="D4064" s="38" t="s">
        <v>3979</v>
      </c>
      <c r="E4064" s="38" t="s">
        <v>77</v>
      </c>
    </row>
    <row r="4065" customFormat="false" ht="15" hidden="false" customHeight="false" outlineLevel="0" collapsed="false">
      <c r="A4065" s="38" t="str">
        <f aca="false">CONCATENATE(D4065,"-",E4065)</f>
        <v>RECURSOLANDIA-TO</v>
      </c>
      <c r="B4065" s="38" t="n">
        <v>-8.72</v>
      </c>
      <c r="C4065" s="38" t="n">
        <v>-47.24</v>
      </c>
      <c r="D4065" s="38" t="s">
        <v>3980</v>
      </c>
      <c r="E4065" s="38" t="s">
        <v>97</v>
      </c>
    </row>
    <row r="4066" customFormat="false" ht="15" hidden="false" customHeight="false" outlineLevel="0" collapsed="false">
      <c r="A4066" s="38" t="str">
        <f aca="false">CONCATENATE(D4066,"-",E4066)</f>
        <v>REDENCAO DA SERRA-SP</v>
      </c>
      <c r="B4066" s="39" t="n">
        <v>-23.26</v>
      </c>
      <c r="C4066" s="39" t="n">
        <v>-45.53</v>
      </c>
      <c r="D4066" s="39" t="s">
        <v>3981</v>
      </c>
      <c r="E4066" s="39" t="s">
        <v>118</v>
      </c>
    </row>
    <row r="4067" customFormat="false" ht="15" hidden="false" customHeight="false" outlineLevel="0" collapsed="false">
      <c r="A4067" s="38" t="str">
        <f aca="false">CONCATENATE(D4067,"-",E4067)</f>
        <v>REDENCAO DO GURGUEIA-PI</v>
      </c>
      <c r="B4067" s="39" t="n">
        <v>-9.48</v>
      </c>
      <c r="C4067" s="39" t="n">
        <v>-44.58</v>
      </c>
      <c r="D4067" s="39" t="s">
        <v>3982</v>
      </c>
      <c r="E4067" s="39" t="s">
        <v>108</v>
      </c>
    </row>
    <row r="4068" customFormat="false" ht="15" hidden="false" customHeight="false" outlineLevel="0" collapsed="false">
      <c r="A4068" s="38" t="str">
        <f aca="false">CONCATENATE(D4068,"-",E4068)</f>
        <v>REDENCAO-CE</v>
      </c>
      <c r="B4068" s="38" t="n">
        <v>-4.22</v>
      </c>
      <c r="C4068" s="38" t="n">
        <v>-38.73</v>
      </c>
      <c r="D4068" s="38" t="s">
        <v>3983</v>
      </c>
      <c r="E4068" s="38" t="s">
        <v>83</v>
      </c>
    </row>
    <row r="4069" customFormat="false" ht="15" hidden="false" customHeight="false" outlineLevel="0" collapsed="false">
      <c r="A4069" s="38" t="str">
        <f aca="false">CONCATENATE(D4069,"-",E4069)</f>
        <v>REDENCAO-PA</v>
      </c>
      <c r="B4069" s="38" t="n">
        <v>-8.02</v>
      </c>
      <c r="C4069" s="38" t="n">
        <v>-50.03</v>
      </c>
      <c r="D4069" s="38" t="s">
        <v>3983</v>
      </c>
      <c r="E4069" s="38" t="s">
        <v>81</v>
      </c>
    </row>
    <row r="4070" customFormat="false" ht="15" hidden="false" customHeight="false" outlineLevel="0" collapsed="false">
      <c r="A4070" s="38" t="str">
        <f aca="false">CONCATENATE(D4070,"-",E4070)</f>
        <v>REDENTORA-RS</v>
      </c>
      <c r="B4070" s="38" t="n">
        <v>-27.66</v>
      </c>
      <c r="C4070" s="38" t="n">
        <v>-53.63</v>
      </c>
      <c r="D4070" s="38" t="s">
        <v>3984</v>
      </c>
      <c r="E4070" s="38" t="s">
        <v>151</v>
      </c>
    </row>
    <row r="4071" customFormat="false" ht="15" hidden="false" customHeight="false" outlineLevel="0" collapsed="false">
      <c r="A4071" s="38" t="str">
        <f aca="false">CONCATENATE(D4071,"-",E4071)</f>
        <v>REDUTO-MG</v>
      </c>
      <c r="B4071" s="39" t="n">
        <v>-20.21</v>
      </c>
      <c r="C4071" s="39" t="n">
        <v>-41.98</v>
      </c>
      <c r="D4071" s="39" t="s">
        <v>3985</v>
      </c>
      <c r="E4071" s="39" t="s">
        <v>77</v>
      </c>
    </row>
    <row r="4072" customFormat="false" ht="15" hidden="false" customHeight="false" outlineLevel="0" collapsed="false">
      <c r="A4072" s="38" t="str">
        <f aca="false">CONCATENATE(D4072,"-",E4072)</f>
        <v>REGENERACAO-PI</v>
      </c>
      <c r="B4072" s="38" t="n">
        <v>-6.23</v>
      </c>
      <c r="C4072" s="38" t="n">
        <v>-42.68</v>
      </c>
      <c r="D4072" s="38" t="s">
        <v>3986</v>
      </c>
      <c r="E4072" s="38" t="s">
        <v>108</v>
      </c>
    </row>
    <row r="4073" customFormat="false" ht="15" hidden="false" customHeight="false" outlineLevel="0" collapsed="false">
      <c r="A4073" s="38" t="str">
        <f aca="false">CONCATENATE(D4073,"-",E4073)</f>
        <v>REGENTE FEIJO-SP</v>
      </c>
      <c r="B4073" s="38" t="n">
        <v>-22.22</v>
      </c>
      <c r="C4073" s="38" t="n">
        <v>-51.3</v>
      </c>
      <c r="D4073" s="38" t="s">
        <v>3987</v>
      </c>
      <c r="E4073" s="38" t="s">
        <v>118</v>
      </c>
    </row>
    <row r="4074" customFormat="false" ht="15" hidden="false" customHeight="false" outlineLevel="0" collapsed="false">
      <c r="A4074" s="38" t="str">
        <f aca="false">CONCATENATE(D4074,"-",E4074)</f>
        <v>REGINOPOLIS-SP</v>
      </c>
      <c r="B4074" s="39" t="n">
        <v>-21.88</v>
      </c>
      <c r="C4074" s="39" t="n">
        <v>-49.22</v>
      </c>
      <c r="D4074" s="39" t="s">
        <v>3988</v>
      </c>
      <c r="E4074" s="39" t="s">
        <v>118</v>
      </c>
    </row>
    <row r="4075" customFormat="false" ht="15" hidden="false" customHeight="false" outlineLevel="0" collapsed="false">
      <c r="A4075" s="38" t="str">
        <f aca="false">CONCATENATE(D4075,"-",E4075)</f>
        <v>REGISTRO-SP</v>
      </c>
      <c r="B4075" s="38" t="n">
        <v>-24.48</v>
      </c>
      <c r="C4075" s="38" t="n">
        <v>-47.84</v>
      </c>
      <c r="D4075" s="38" t="s">
        <v>3989</v>
      </c>
      <c r="E4075" s="38" t="s">
        <v>118</v>
      </c>
    </row>
    <row r="4076" customFormat="false" ht="15" hidden="false" customHeight="false" outlineLevel="0" collapsed="false">
      <c r="A4076" s="38" t="str">
        <f aca="false">CONCATENATE(D4076,"-",E4076)</f>
        <v>RELVADO-RS</v>
      </c>
      <c r="B4076" s="39" t="n">
        <v>-29.11</v>
      </c>
      <c r="C4076" s="39" t="n">
        <v>-52.07</v>
      </c>
      <c r="D4076" s="39" t="s">
        <v>3990</v>
      </c>
      <c r="E4076" s="39" t="s">
        <v>151</v>
      </c>
    </row>
    <row r="4077" customFormat="false" ht="15" hidden="false" customHeight="false" outlineLevel="0" collapsed="false">
      <c r="A4077" s="38" t="str">
        <f aca="false">CONCATENATE(D4077,"-",E4077)</f>
        <v>REMANSO-BA</v>
      </c>
      <c r="B4077" s="39" t="n">
        <v>-9.62</v>
      </c>
      <c r="C4077" s="39" t="n">
        <v>-42.08</v>
      </c>
      <c r="D4077" s="39" t="s">
        <v>3991</v>
      </c>
      <c r="E4077" s="39" t="s">
        <v>85</v>
      </c>
    </row>
    <row r="4078" customFormat="false" ht="15" hidden="false" customHeight="false" outlineLevel="0" collapsed="false">
      <c r="A4078" s="38" t="str">
        <f aca="false">CONCATENATE(D4078,"-",E4078)</f>
        <v>REMIGIO-PB</v>
      </c>
      <c r="B4078" s="39" t="n">
        <v>-6.9</v>
      </c>
      <c r="C4078" s="39" t="n">
        <v>-35.83</v>
      </c>
      <c r="D4078" s="39" t="s">
        <v>3992</v>
      </c>
      <c r="E4078" s="39" t="s">
        <v>138</v>
      </c>
    </row>
    <row r="4079" customFormat="false" ht="15" hidden="false" customHeight="false" outlineLevel="0" collapsed="false">
      <c r="A4079" s="38" t="str">
        <f aca="false">CONCATENATE(D4079,"-",E4079)</f>
        <v>RENASCENCA-PR</v>
      </c>
      <c r="B4079" s="39" t="n">
        <v>-26.15</v>
      </c>
      <c r="C4079" s="39" t="n">
        <v>-52.96</v>
      </c>
      <c r="D4079" s="39" t="s">
        <v>3993</v>
      </c>
      <c r="E4079" s="39" t="s">
        <v>88</v>
      </c>
    </row>
    <row r="4080" customFormat="false" ht="15" hidden="false" customHeight="false" outlineLevel="0" collapsed="false">
      <c r="A4080" s="38" t="str">
        <f aca="false">CONCATENATE(D4080,"-",E4080)</f>
        <v>RERIUTABA-CE</v>
      </c>
      <c r="B4080" s="39" t="n">
        <v>-4.14</v>
      </c>
      <c r="C4080" s="39" t="n">
        <v>-40.58</v>
      </c>
      <c r="D4080" s="39" t="s">
        <v>3994</v>
      </c>
      <c r="E4080" s="39" t="s">
        <v>83</v>
      </c>
    </row>
    <row r="4081" customFormat="false" ht="15" hidden="false" customHeight="false" outlineLevel="0" collapsed="false">
      <c r="A4081" s="38" t="str">
        <f aca="false">CONCATENATE(D4081,"-",E4081)</f>
        <v>RESENDE COSTA-MG</v>
      </c>
      <c r="B4081" s="38" t="n">
        <v>-20.92</v>
      </c>
      <c r="C4081" s="38" t="n">
        <v>-44.23</v>
      </c>
      <c r="D4081" s="38" t="s">
        <v>3995</v>
      </c>
      <c r="E4081" s="38" t="s">
        <v>77</v>
      </c>
    </row>
    <row r="4082" customFormat="false" ht="15" hidden="false" customHeight="false" outlineLevel="0" collapsed="false">
      <c r="A4082" s="38" t="str">
        <f aca="false">CONCATENATE(D4082,"-",E4082)</f>
        <v>RESENDE-RJ</v>
      </c>
      <c r="B4082" s="39" t="n">
        <v>-22.46</v>
      </c>
      <c r="C4082" s="39" t="n">
        <v>-44.44</v>
      </c>
      <c r="D4082" s="39" t="s">
        <v>3996</v>
      </c>
      <c r="E4082" s="39" t="s">
        <v>330</v>
      </c>
    </row>
    <row r="4083" customFormat="false" ht="15" hidden="false" customHeight="false" outlineLevel="0" collapsed="false">
      <c r="A4083" s="38" t="str">
        <f aca="false">CONCATENATE(D4083,"-",E4083)</f>
        <v>RESERVA DO CABACAL-MT</v>
      </c>
      <c r="B4083" s="38" t="n">
        <v>-15.08</v>
      </c>
      <c r="C4083" s="38" t="n">
        <v>-58.46</v>
      </c>
      <c r="D4083" s="38" t="s">
        <v>3997</v>
      </c>
      <c r="E4083" s="38" t="s">
        <v>111</v>
      </c>
    </row>
    <row r="4084" customFormat="false" ht="15" hidden="false" customHeight="false" outlineLevel="0" collapsed="false">
      <c r="A4084" s="38" t="str">
        <f aca="false">CONCATENATE(D4084,"-",E4084)</f>
        <v>RESERVA DO IGUACU-PR</v>
      </c>
      <c r="B4084" s="39" t="n">
        <v>-25.83</v>
      </c>
      <c r="C4084" s="39" t="n">
        <v>-52.02</v>
      </c>
      <c r="D4084" s="39" t="s">
        <v>3998</v>
      </c>
      <c r="E4084" s="39" t="s">
        <v>88</v>
      </c>
    </row>
    <row r="4085" customFormat="false" ht="15" hidden="false" customHeight="false" outlineLevel="0" collapsed="false">
      <c r="A4085" s="38" t="str">
        <f aca="false">CONCATENATE(D4085,"-",E4085)</f>
        <v>RESERVA-PR</v>
      </c>
      <c r="B4085" s="38" t="n">
        <v>-24.65</v>
      </c>
      <c r="C4085" s="38" t="n">
        <v>-50.85</v>
      </c>
      <c r="D4085" s="38" t="s">
        <v>3999</v>
      </c>
      <c r="E4085" s="38" t="s">
        <v>88</v>
      </c>
    </row>
    <row r="4086" customFormat="false" ht="15" hidden="false" customHeight="false" outlineLevel="0" collapsed="false">
      <c r="A4086" s="38" t="str">
        <f aca="false">CONCATENATE(D4086,"-",E4086)</f>
        <v>RESPLENDOR-MG</v>
      </c>
      <c r="B4086" s="39" t="n">
        <v>-19.32</v>
      </c>
      <c r="C4086" s="39" t="n">
        <v>-41.25</v>
      </c>
      <c r="D4086" s="39" t="s">
        <v>4000</v>
      </c>
      <c r="E4086" s="39" t="s">
        <v>77</v>
      </c>
    </row>
    <row r="4087" customFormat="false" ht="15" hidden="false" customHeight="false" outlineLevel="0" collapsed="false">
      <c r="A4087" s="38" t="str">
        <f aca="false">CONCATENATE(D4087,"-",E4087)</f>
        <v>RESSAQUINHA-MG</v>
      </c>
      <c r="B4087" s="38" t="n">
        <v>-21.06</v>
      </c>
      <c r="C4087" s="38" t="n">
        <v>-43.76</v>
      </c>
      <c r="D4087" s="38" t="s">
        <v>4001</v>
      </c>
      <c r="E4087" s="38" t="s">
        <v>77</v>
      </c>
    </row>
    <row r="4088" customFormat="false" ht="15" hidden="false" customHeight="false" outlineLevel="0" collapsed="false">
      <c r="A4088" s="38" t="str">
        <f aca="false">CONCATENATE(D4088,"-",E4088)</f>
        <v>RESTINGA SECA-RS</v>
      </c>
      <c r="B4088" s="38" t="n">
        <v>-29.81</v>
      </c>
      <c r="C4088" s="38" t="n">
        <v>-53.37</v>
      </c>
      <c r="D4088" s="38" t="s">
        <v>4002</v>
      </c>
      <c r="E4088" s="38" t="s">
        <v>151</v>
      </c>
    </row>
    <row r="4089" customFormat="false" ht="15" hidden="false" customHeight="false" outlineLevel="0" collapsed="false">
      <c r="A4089" s="38" t="str">
        <f aca="false">CONCATENATE(D4089,"-",E4089)</f>
        <v>RESTINGA-SP</v>
      </c>
      <c r="B4089" s="39" t="n">
        <v>-20.6</v>
      </c>
      <c r="C4089" s="39" t="n">
        <v>-47.48</v>
      </c>
      <c r="D4089" s="39" t="s">
        <v>4003</v>
      </c>
      <c r="E4089" s="39" t="s">
        <v>118</v>
      </c>
    </row>
    <row r="4090" customFormat="false" ht="15" hidden="false" customHeight="false" outlineLevel="0" collapsed="false">
      <c r="A4090" s="38" t="str">
        <f aca="false">CONCATENATE(D4090,"-",E4090)</f>
        <v>RETIROLANDIA-BA</v>
      </c>
      <c r="B4090" s="38" t="n">
        <v>-11.49</v>
      </c>
      <c r="C4090" s="38" t="n">
        <v>-39.42</v>
      </c>
      <c r="D4090" s="38" t="s">
        <v>4004</v>
      </c>
      <c r="E4090" s="38" t="s">
        <v>85</v>
      </c>
    </row>
    <row r="4091" customFormat="false" ht="15" hidden="false" customHeight="false" outlineLevel="0" collapsed="false">
      <c r="A4091" s="38" t="str">
        <f aca="false">CONCATENATE(D4091,"-",E4091)</f>
        <v>RIACHAO DAS NEVES-BA</v>
      </c>
      <c r="B4091" s="39" t="n">
        <v>-11.74</v>
      </c>
      <c r="C4091" s="39" t="n">
        <v>-44.91</v>
      </c>
      <c r="D4091" s="39" t="s">
        <v>4005</v>
      </c>
      <c r="E4091" s="39" t="s">
        <v>85</v>
      </c>
    </row>
    <row r="4092" customFormat="false" ht="15" hidden="false" customHeight="false" outlineLevel="0" collapsed="false">
      <c r="A4092" s="38" t="str">
        <f aca="false">CONCATENATE(D4092,"-",E4092)</f>
        <v>RIACHAO DO BACAMARTE-PB</v>
      </c>
      <c r="B4092" s="39" t="n">
        <v>-7.24</v>
      </c>
      <c r="C4092" s="39" t="n">
        <v>-35.66</v>
      </c>
      <c r="D4092" s="39" t="s">
        <v>4006</v>
      </c>
      <c r="E4092" s="39" t="s">
        <v>138</v>
      </c>
    </row>
    <row r="4093" customFormat="false" ht="15" hidden="false" customHeight="false" outlineLevel="0" collapsed="false">
      <c r="A4093" s="38" t="str">
        <f aca="false">CONCATENATE(D4093,"-",E4093)</f>
        <v>RIACHAO DO DANTAS-SE</v>
      </c>
      <c r="B4093" s="38" t="n">
        <v>-11.06</v>
      </c>
      <c r="C4093" s="38" t="n">
        <v>-37.72</v>
      </c>
      <c r="D4093" s="38" t="s">
        <v>4007</v>
      </c>
      <c r="E4093" s="38" t="s">
        <v>294</v>
      </c>
    </row>
    <row r="4094" customFormat="false" ht="15" hidden="false" customHeight="false" outlineLevel="0" collapsed="false">
      <c r="A4094" s="38" t="str">
        <f aca="false">CONCATENATE(D4094,"-",E4094)</f>
        <v>RIACHAO DO JACUIPE-BA</v>
      </c>
      <c r="B4094" s="38" t="n">
        <v>-11.81</v>
      </c>
      <c r="C4094" s="38" t="n">
        <v>-39.38</v>
      </c>
      <c r="D4094" s="38" t="s">
        <v>4008</v>
      </c>
      <c r="E4094" s="38" t="s">
        <v>85</v>
      </c>
    </row>
    <row r="4095" customFormat="false" ht="15" hidden="false" customHeight="false" outlineLevel="0" collapsed="false">
      <c r="A4095" s="38" t="str">
        <f aca="false">CONCATENATE(D4095,"-",E4095)</f>
        <v>RIACHAO DO POCO-PB</v>
      </c>
      <c r="B4095" s="38" t="n">
        <v>-7.14</v>
      </c>
      <c r="C4095" s="38" t="n">
        <v>-35.25</v>
      </c>
      <c r="D4095" s="38" t="s">
        <v>4009</v>
      </c>
      <c r="E4095" s="38" t="s">
        <v>138</v>
      </c>
    </row>
    <row r="4096" customFormat="false" ht="15" hidden="false" customHeight="false" outlineLevel="0" collapsed="false">
      <c r="A4096" s="38" t="str">
        <f aca="false">CONCATENATE(D4096,"-",E4096)</f>
        <v>RIACHAO-MA</v>
      </c>
      <c r="B4096" s="38" t="n">
        <v>-7.36</v>
      </c>
      <c r="C4096" s="38" t="n">
        <v>-46.61</v>
      </c>
      <c r="D4096" s="38" t="s">
        <v>4010</v>
      </c>
      <c r="E4096" s="38" t="s">
        <v>100</v>
      </c>
    </row>
    <row r="4097" customFormat="false" ht="15" hidden="false" customHeight="false" outlineLevel="0" collapsed="false">
      <c r="A4097" s="38" t="str">
        <f aca="false">CONCATENATE(D4097,"-",E4097)</f>
        <v>RIACHAO-PB</v>
      </c>
      <c r="B4097" s="38" t="n">
        <v>-6.55</v>
      </c>
      <c r="C4097" s="38" t="n">
        <v>-35.64</v>
      </c>
      <c r="D4097" s="38" t="s">
        <v>4010</v>
      </c>
      <c r="E4097" s="38" t="s">
        <v>138</v>
      </c>
    </row>
    <row r="4098" customFormat="false" ht="15" hidden="false" customHeight="false" outlineLevel="0" collapsed="false">
      <c r="A4098" s="38" t="str">
        <f aca="false">CONCATENATE(D4098,"-",E4098)</f>
        <v>RIACHINHO-MG</v>
      </c>
      <c r="B4098" s="39" t="n">
        <v>-16.23</v>
      </c>
      <c r="C4098" s="39" t="n">
        <v>-45.99</v>
      </c>
      <c r="D4098" s="39" t="s">
        <v>4011</v>
      </c>
      <c r="E4098" s="39" t="s">
        <v>77</v>
      </c>
    </row>
    <row r="4099" customFormat="false" ht="15" hidden="false" customHeight="false" outlineLevel="0" collapsed="false">
      <c r="A4099" s="38" t="str">
        <f aca="false">CONCATENATE(D4099,"-",E4099)</f>
        <v>RIACHINHO-TO</v>
      </c>
      <c r="B4099" s="39" t="n">
        <v>-6.43</v>
      </c>
      <c r="C4099" s="39" t="n">
        <v>-48.13</v>
      </c>
      <c r="D4099" s="39" t="s">
        <v>4011</v>
      </c>
      <c r="E4099" s="39" t="s">
        <v>97</v>
      </c>
    </row>
    <row r="4100" customFormat="false" ht="15" hidden="false" customHeight="false" outlineLevel="0" collapsed="false">
      <c r="A4100" s="38" t="str">
        <f aca="false">CONCATENATE(D4100,"-",E4100)</f>
        <v>RIACHO DA CRUZ-RN</v>
      </c>
      <c r="B4100" s="38" t="n">
        <v>-5.93</v>
      </c>
      <c r="C4100" s="38" t="n">
        <v>-37.94</v>
      </c>
      <c r="D4100" s="38" t="s">
        <v>4012</v>
      </c>
      <c r="E4100" s="38" t="s">
        <v>106</v>
      </c>
    </row>
    <row r="4101" customFormat="false" ht="15" hidden="false" customHeight="false" outlineLevel="0" collapsed="false">
      <c r="A4101" s="38" t="str">
        <f aca="false">CONCATENATE(D4101,"-",E4101)</f>
        <v>RIACHO DAS ALMAS-PE</v>
      </c>
      <c r="B4101" s="38" t="n">
        <v>-8.13</v>
      </c>
      <c r="C4101" s="38" t="n">
        <v>-35.85</v>
      </c>
      <c r="D4101" s="38" t="s">
        <v>4013</v>
      </c>
      <c r="E4101" s="38" t="s">
        <v>95</v>
      </c>
    </row>
    <row r="4102" customFormat="false" ht="15" hidden="false" customHeight="false" outlineLevel="0" collapsed="false">
      <c r="A4102" s="38" t="str">
        <f aca="false">CONCATENATE(D4102,"-",E4102)</f>
        <v>RIACHO DE SANTANA-BA</v>
      </c>
      <c r="B4102" s="39" t="n">
        <v>-13.6</v>
      </c>
      <c r="C4102" s="39" t="n">
        <v>-42.93</v>
      </c>
      <c r="D4102" s="39" t="s">
        <v>4014</v>
      </c>
      <c r="E4102" s="39" t="s">
        <v>85</v>
      </c>
    </row>
    <row r="4103" customFormat="false" ht="15" hidden="false" customHeight="false" outlineLevel="0" collapsed="false">
      <c r="A4103" s="38" t="str">
        <f aca="false">CONCATENATE(D4103,"-",E4103)</f>
        <v>RIACHO DE SANTANA-RN</v>
      </c>
      <c r="B4103" s="39" t="n">
        <v>-6.26</v>
      </c>
      <c r="C4103" s="39" t="n">
        <v>-38.31</v>
      </c>
      <c r="D4103" s="39" t="s">
        <v>4014</v>
      </c>
      <c r="E4103" s="39" t="s">
        <v>106</v>
      </c>
    </row>
    <row r="4104" customFormat="false" ht="15" hidden="false" customHeight="false" outlineLevel="0" collapsed="false">
      <c r="A4104" s="38" t="str">
        <f aca="false">CONCATENATE(D4104,"-",E4104)</f>
        <v>RIACHO DE SANTO ANTONIO-PB</v>
      </c>
      <c r="B4104" s="39" t="n">
        <v>-7.69</v>
      </c>
      <c r="C4104" s="39" t="n">
        <v>-36.15</v>
      </c>
      <c r="D4104" s="39" t="s">
        <v>4015</v>
      </c>
      <c r="E4104" s="39" t="s">
        <v>138</v>
      </c>
    </row>
    <row r="4105" customFormat="false" ht="15" hidden="false" customHeight="false" outlineLevel="0" collapsed="false">
      <c r="A4105" s="38" t="str">
        <f aca="false">CONCATENATE(D4105,"-",E4105)</f>
        <v>RIACHO DOS CAVALOS-PB</v>
      </c>
      <c r="B4105" s="38" t="n">
        <v>-6.37</v>
      </c>
      <c r="C4105" s="38" t="n">
        <v>-37.65</v>
      </c>
      <c r="D4105" s="38" t="s">
        <v>4016</v>
      </c>
      <c r="E4105" s="38" t="s">
        <v>138</v>
      </c>
    </row>
    <row r="4106" customFormat="false" ht="15" hidden="false" customHeight="false" outlineLevel="0" collapsed="false">
      <c r="A4106" s="38" t="str">
        <f aca="false">CONCATENATE(D4106,"-",E4106)</f>
        <v>RIACHO DOS MACHADOS-MG</v>
      </c>
      <c r="B4106" s="38" t="n">
        <v>-16</v>
      </c>
      <c r="C4106" s="38" t="n">
        <v>-43.04</v>
      </c>
      <c r="D4106" s="38" t="s">
        <v>4017</v>
      </c>
      <c r="E4106" s="38" t="s">
        <v>77</v>
      </c>
    </row>
    <row r="4107" customFormat="false" ht="15" hidden="false" customHeight="false" outlineLevel="0" collapsed="false">
      <c r="A4107" s="38" t="str">
        <f aca="false">CONCATENATE(D4107,"-",E4107)</f>
        <v>RIACHO FRIO-PI</v>
      </c>
      <c r="B4107" s="39" t="n">
        <v>-10.12</v>
      </c>
      <c r="C4107" s="39" t="n">
        <v>-44.95</v>
      </c>
      <c r="D4107" s="39" t="s">
        <v>4018</v>
      </c>
      <c r="E4107" s="39" t="s">
        <v>108</v>
      </c>
    </row>
    <row r="4108" customFormat="false" ht="15" hidden="false" customHeight="false" outlineLevel="0" collapsed="false">
      <c r="A4108" s="38" t="str">
        <f aca="false">CONCATENATE(D4108,"-",E4108)</f>
        <v>RIACHUELO-RN</v>
      </c>
      <c r="B4108" s="38" t="n">
        <v>-5.81</v>
      </c>
      <c r="C4108" s="38" t="n">
        <v>-35.82</v>
      </c>
      <c r="D4108" s="38" t="s">
        <v>4019</v>
      </c>
      <c r="E4108" s="38" t="s">
        <v>106</v>
      </c>
    </row>
    <row r="4109" customFormat="false" ht="15" hidden="false" customHeight="false" outlineLevel="0" collapsed="false">
      <c r="A4109" s="38" t="str">
        <f aca="false">CONCATENATE(D4109,"-",E4109)</f>
        <v>RIACHUELO-SE</v>
      </c>
      <c r="B4109" s="39" t="n">
        <v>-10.72</v>
      </c>
      <c r="C4109" s="39" t="n">
        <v>-37.18</v>
      </c>
      <c r="D4109" s="39" t="s">
        <v>4019</v>
      </c>
      <c r="E4109" s="39" t="s">
        <v>294</v>
      </c>
    </row>
    <row r="4110" customFormat="false" ht="15" hidden="false" customHeight="false" outlineLevel="0" collapsed="false">
      <c r="A4110" s="38" t="str">
        <f aca="false">CONCATENATE(D4110,"-",E4110)</f>
        <v>RIALMA-GO</v>
      </c>
      <c r="B4110" s="38" t="n">
        <v>-15.31</v>
      </c>
      <c r="C4110" s="38" t="n">
        <v>-49.58</v>
      </c>
      <c r="D4110" s="38" t="s">
        <v>4020</v>
      </c>
      <c r="E4110" s="38" t="s">
        <v>75</v>
      </c>
    </row>
    <row r="4111" customFormat="false" ht="15" hidden="false" customHeight="false" outlineLevel="0" collapsed="false">
      <c r="A4111" s="38" t="str">
        <f aca="false">CONCATENATE(D4111,"-",E4111)</f>
        <v>RIANAPOLIS-GO</v>
      </c>
      <c r="B4111" s="39" t="n">
        <v>-15.44</v>
      </c>
      <c r="C4111" s="39" t="n">
        <v>-49.51</v>
      </c>
      <c r="D4111" s="39" t="s">
        <v>4021</v>
      </c>
      <c r="E4111" s="39" t="s">
        <v>75</v>
      </c>
    </row>
    <row r="4112" customFormat="false" ht="15" hidden="false" customHeight="false" outlineLevel="0" collapsed="false">
      <c r="A4112" s="38" t="str">
        <f aca="false">CONCATENATE(D4112,"-",E4112)</f>
        <v>RIBAMAR FIQUENE-MA</v>
      </c>
      <c r="B4112" s="39" t="n">
        <v>-5.93</v>
      </c>
      <c r="C4112" s="39" t="n">
        <v>-47.38</v>
      </c>
      <c r="D4112" s="39" t="s">
        <v>4022</v>
      </c>
      <c r="E4112" s="39" t="s">
        <v>100</v>
      </c>
    </row>
    <row r="4113" customFormat="false" ht="15" hidden="false" customHeight="false" outlineLevel="0" collapsed="false">
      <c r="A4113" s="38" t="str">
        <f aca="false">CONCATENATE(D4113,"-",E4113)</f>
        <v>RIBAS DO RIO PARDO-MS</v>
      </c>
      <c r="B4113" s="39" t="n">
        <v>-20.44</v>
      </c>
      <c r="C4113" s="39" t="n">
        <v>-53.75</v>
      </c>
      <c r="D4113" s="39" t="s">
        <v>4023</v>
      </c>
      <c r="E4113" s="39" t="s">
        <v>140</v>
      </c>
    </row>
    <row r="4114" customFormat="false" ht="15" hidden="false" customHeight="false" outlineLevel="0" collapsed="false">
      <c r="A4114" s="38" t="str">
        <f aca="false">CONCATENATE(D4114,"-",E4114)</f>
        <v>RIBEIRA DO AMPARO-BA</v>
      </c>
      <c r="B4114" s="38" t="n">
        <v>-11.04</v>
      </c>
      <c r="C4114" s="38" t="n">
        <v>-38.43</v>
      </c>
      <c r="D4114" s="38" t="s">
        <v>4024</v>
      </c>
      <c r="E4114" s="38" t="s">
        <v>85</v>
      </c>
    </row>
    <row r="4115" customFormat="false" ht="15" hidden="false" customHeight="false" outlineLevel="0" collapsed="false">
      <c r="A4115" s="38" t="str">
        <f aca="false">CONCATENATE(D4115,"-",E4115)</f>
        <v>RIBEIRA DO PIAUI-PI</v>
      </c>
      <c r="B4115" s="38" t="n">
        <v>-7.69</v>
      </c>
      <c r="C4115" s="38" t="n">
        <v>-42.71</v>
      </c>
      <c r="D4115" s="38" t="s">
        <v>4025</v>
      </c>
      <c r="E4115" s="38" t="s">
        <v>108</v>
      </c>
    </row>
    <row r="4116" customFormat="false" ht="15" hidden="false" customHeight="false" outlineLevel="0" collapsed="false">
      <c r="A4116" s="38" t="str">
        <f aca="false">CONCATENATE(D4116,"-",E4116)</f>
        <v>RIBEIRA DO POMBAL-BA</v>
      </c>
      <c r="B4116" s="39" t="n">
        <v>-10.83</v>
      </c>
      <c r="C4116" s="39" t="n">
        <v>-38.53</v>
      </c>
      <c r="D4116" s="39" t="s">
        <v>4026</v>
      </c>
      <c r="E4116" s="39" t="s">
        <v>85</v>
      </c>
    </row>
    <row r="4117" customFormat="false" ht="15" hidden="false" customHeight="false" outlineLevel="0" collapsed="false">
      <c r="A4117" s="38" t="str">
        <f aca="false">CONCATENATE(D4117,"-",E4117)</f>
        <v>RIBEIRAO BONITO-SP</v>
      </c>
      <c r="B4117" s="39" t="n">
        <v>-22.06</v>
      </c>
      <c r="C4117" s="39" t="n">
        <v>-48.17</v>
      </c>
      <c r="D4117" s="39" t="s">
        <v>4027</v>
      </c>
      <c r="E4117" s="39" t="s">
        <v>118</v>
      </c>
    </row>
    <row r="4118" customFormat="false" ht="15" hidden="false" customHeight="false" outlineLevel="0" collapsed="false">
      <c r="A4118" s="38" t="str">
        <f aca="false">CONCATENATE(D4118,"-",E4118)</f>
        <v>RIBEIRAO BRANCO-SP</v>
      </c>
      <c r="B4118" s="38" t="n">
        <v>-24.22</v>
      </c>
      <c r="C4118" s="38" t="n">
        <v>-48.76</v>
      </c>
      <c r="D4118" s="38" t="s">
        <v>4028</v>
      </c>
      <c r="E4118" s="38" t="s">
        <v>118</v>
      </c>
    </row>
    <row r="4119" customFormat="false" ht="15" hidden="false" customHeight="false" outlineLevel="0" collapsed="false">
      <c r="A4119" s="38" t="str">
        <f aca="false">CONCATENATE(D4119,"-",E4119)</f>
        <v>RIBEIRAO CASCALHEIRA-MT</v>
      </c>
      <c r="B4119" s="39" t="n">
        <v>-12.94</v>
      </c>
      <c r="C4119" s="39" t="n">
        <v>-51.82</v>
      </c>
      <c r="D4119" s="39" t="s">
        <v>4029</v>
      </c>
      <c r="E4119" s="39" t="s">
        <v>111</v>
      </c>
    </row>
    <row r="4120" customFormat="false" ht="15" hidden="false" customHeight="false" outlineLevel="0" collapsed="false">
      <c r="A4120" s="38" t="str">
        <f aca="false">CONCATENATE(D4120,"-",E4120)</f>
        <v>RIBEIRAO CLARO-PR</v>
      </c>
      <c r="B4120" s="38" t="n">
        <v>-23.19</v>
      </c>
      <c r="C4120" s="38" t="n">
        <v>-49.75</v>
      </c>
      <c r="D4120" s="38" t="s">
        <v>4030</v>
      </c>
      <c r="E4120" s="38" t="s">
        <v>88</v>
      </c>
    </row>
    <row r="4121" customFormat="false" ht="15" hidden="false" customHeight="false" outlineLevel="0" collapsed="false">
      <c r="A4121" s="38" t="str">
        <f aca="false">CONCATENATE(D4121,"-",E4121)</f>
        <v>RIBEIRAO CORRENTE-SP</v>
      </c>
      <c r="B4121" s="39" t="n">
        <v>-20.45</v>
      </c>
      <c r="C4121" s="39" t="n">
        <v>-47.59</v>
      </c>
      <c r="D4121" s="39" t="s">
        <v>4031</v>
      </c>
      <c r="E4121" s="39" t="s">
        <v>118</v>
      </c>
    </row>
    <row r="4122" customFormat="false" ht="15" hidden="false" customHeight="false" outlineLevel="0" collapsed="false">
      <c r="A4122" s="38" t="str">
        <f aca="false">CONCATENATE(D4122,"-",E4122)</f>
        <v>RIBEIRAO DAS NEVES-MG</v>
      </c>
      <c r="B4122" s="39" t="n">
        <v>-19.76</v>
      </c>
      <c r="C4122" s="39" t="n">
        <v>-44.08</v>
      </c>
      <c r="D4122" s="39" t="s">
        <v>4032</v>
      </c>
      <c r="E4122" s="39" t="s">
        <v>77</v>
      </c>
    </row>
    <row r="4123" customFormat="false" ht="15" hidden="false" customHeight="false" outlineLevel="0" collapsed="false">
      <c r="A4123" s="38" t="str">
        <f aca="false">CONCATENATE(D4123,"-",E4123)</f>
        <v>RIBEIRAO DO LARGO-BA</v>
      </c>
      <c r="B4123" s="38" t="n">
        <v>-15.45</v>
      </c>
      <c r="C4123" s="38" t="n">
        <v>-40.73</v>
      </c>
      <c r="D4123" s="38" t="s">
        <v>4033</v>
      </c>
      <c r="E4123" s="38" t="s">
        <v>85</v>
      </c>
    </row>
    <row r="4124" customFormat="false" ht="15" hidden="false" customHeight="false" outlineLevel="0" collapsed="false">
      <c r="A4124" s="38" t="str">
        <f aca="false">CONCATENATE(D4124,"-",E4124)</f>
        <v>RIBEIRAO DO PINHAL-PR</v>
      </c>
      <c r="B4124" s="39" t="n">
        <v>-23.4</v>
      </c>
      <c r="C4124" s="39" t="n">
        <v>-50.35</v>
      </c>
      <c r="D4124" s="39" t="s">
        <v>4034</v>
      </c>
      <c r="E4124" s="39" t="s">
        <v>88</v>
      </c>
    </row>
    <row r="4125" customFormat="false" ht="15" hidden="false" customHeight="false" outlineLevel="0" collapsed="false">
      <c r="A4125" s="38" t="str">
        <f aca="false">CONCATENATE(D4125,"-",E4125)</f>
        <v>RIBEIRAO DO SUL-SP</v>
      </c>
      <c r="B4125" s="38" t="n">
        <v>-22.78</v>
      </c>
      <c r="C4125" s="38" t="n">
        <v>-49.93</v>
      </c>
      <c r="D4125" s="38" t="s">
        <v>4035</v>
      </c>
      <c r="E4125" s="38" t="s">
        <v>118</v>
      </c>
    </row>
    <row r="4126" customFormat="false" ht="15" hidden="false" customHeight="false" outlineLevel="0" collapsed="false">
      <c r="A4126" s="38" t="str">
        <f aca="false">CONCATENATE(D4126,"-",E4126)</f>
        <v>RIBEIRAO DOS INDIOS-SP</v>
      </c>
      <c r="B4126" s="39" t="n">
        <v>-21.83</v>
      </c>
      <c r="C4126" s="39" t="n">
        <v>-51.6</v>
      </c>
      <c r="D4126" s="39" t="s">
        <v>4036</v>
      </c>
      <c r="E4126" s="39" t="s">
        <v>118</v>
      </c>
    </row>
    <row r="4127" customFormat="false" ht="15" hidden="false" customHeight="false" outlineLevel="0" collapsed="false">
      <c r="A4127" s="38" t="str">
        <f aca="false">CONCATENATE(D4127,"-",E4127)</f>
        <v>RIBEIRAO GRANDE-SP</v>
      </c>
      <c r="B4127" s="38" t="n">
        <v>-24.09</v>
      </c>
      <c r="C4127" s="38" t="n">
        <v>-48.36</v>
      </c>
      <c r="D4127" s="38" t="s">
        <v>4037</v>
      </c>
      <c r="E4127" s="38" t="s">
        <v>118</v>
      </c>
    </row>
    <row r="4128" customFormat="false" ht="15" hidden="false" customHeight="false" outlineLevel="0" collapsed="false">
      <c r="A4128" s="38" t="str">
        <f aca="false">CONCATENATE(D4128,"-",E4128)</f>
        <v>RIBEIRAO PIRES-SP</v>
      </c>
      <c r="B4128" s="39" t="n">
        <v>-23.71</v>
      </c>
      <c r="C4128" s="39" t="n">
        <v>-46.41</v>
      </c>
      <c r="D4128" s="39" t="s">
        <v>4038</v>
      </c>
      <c r="E4128" s="39" t="s">
        <v>118</v>
      </c>
    </row>
    <row r="4129" customFormat="false" ht="15" hidden="false" customHeight="false" outlineLevel="0" collapsed="false">
      <c r="A4129" s="38" t="str">
        <f aca="false">CONCATENATE(D4129,"-",E4129)</f>
        <v>RIBEIRAO PRETO-SP</v>
      </c>
      <c r="B4129" s="38" t="n">
        <v>-21.17</v>
      </c>
      <c r="C4129" s="38" t="n">
        <v>-47.81</v>
      </c>
      <c r="D4129" s="38" t="s">
        <v>4039</v>
      </c>
      <c r="E4129" s="38" t="s">
        <v>118</v>
      </c>
    </row>
    <row r="4130" customFormat="false" ht="15" hidden="false" customHeight="false" outlineLevel="0" collapsed="false">
      <c r="A4130" s="38" t="str">
        <f aca="false">CONCATENATE(D4130,"-",E4130)</f>
        <v>RIBEIRAO VERMELHO-MG</v>
      </c>
      <c r="B4130" s="38" t="n">
        <v>-21.19</v>
      </c>
      <c r="C4130" s="38" t="n">
        <v>-45.06</v>
      </c>
      <c r="D4130" s="38" t="s">
        <v>4040</v>
      </c>
      <c r="E4130" s="38" t="s">
        <v>77</v>
      </c>
    </row>
    <row r="4131" customFormat="false" ht="15" hidden="false" customHeight="false" outlineLevel="0" collapsed="false">
      <c r="A4131" s="38" t="str">
        <f aca="false">CONCATENATE(D4131,"-",E4131)</f>
        <v>RIBEIRAO-PE</v>
      </c>
      <c r="B4131" s="39" t="n">
        <v>-8.51</v>
      </c>
      <c r="C4131" s="39" t="n">
        <v>-35.37</v>
      </c>
      <c r="D4131" s="39" t="s">
        <v>4041</v>
      </c>
      <c r="E4131" s="39" t="s">
        <v>95</v>
      </c>
    </row>
    <row r="4132" customFormat="false" ht="15" hidden="false" customHeight="false" outlineLevel="0" collapsed="false">
      <c r="A4132" s="38" t="str">
        <f aca="false">CONCATENATE(D4132,"-",E4132)</f>
        <v>RIBEIRAOZINHO-MT</v>
      </c>
      <c r="B4132" s="38" t="n">
        <v>-16.48</v>
      </c>
      <c r="C4132" s="38" t="n">
        <v>-52.69</v>
      </c>
      <c r="D4132" s="38" t="s">
        <v>4042</v>
      </c>
      <c r="E4132" s="38" t="s">
        <v>111</v>
      </c>
    </row>
    <row r="4133" customFormat="false" ht="15" hidden="false" customHeight="false" outlineLevel="0" collapsed="false">
      <c r="A4133" s="38" t="str">
        <f aca="false">CONCATENATE(D4133,"-",E4133)</f>
        <v>RIBEIRA-SP</v>
      </c>
      <c r="B4133" s="38" t="n">
        <v>-24.65</v>
      </c>
      <c r="C4133" s="38" t="n">
        <v>-49</v>
      </c>
      <c r="D4133" s="38" t="s">
        <v>4043</v>
      </c>
      <c r="E4133" s="38" t="s">
        <v>118</v>
      </c>
    </row>
    <row r="4134" customFormat="false" ht="15" hidden="false" customHeight="false" outlineLevel="0" collapsed="false">
      <c r="A4134" s="38" t="str">
        <f aca="false">CONCATENATE(D4134,"-",E4134)</f>
        <v>RIBEIRO GONCALVES-PI</v>
      </c>
      <c r="B4134" s="39" t="n">
        <v>-7.55</v>
      </c>
      <c r="C4134" s="39" t="n">
        <v>-45.24</v>
      </c>
      <c r="D4134" s="39" t="s">
        <v>4044</v>
      </c>
      <c r="E4134" s="39" t="s">
        <v>108</v>
      </c>
    </row>
    <row r="4135" customFormat="false" ht="15" hidden="false" customHeight="false" outlineLevel="0" collapsed="false">
      <c r="A4135" s="38" t="str">
        <f aca="false">CONCATENATE(D4135,"-",E4135)</f>
        <v>RIBEIROPOLIS-SE</v>
      </c>
      <c r="B4135" s="38" t="n">
        <v>-10.53</v>
      </c>
      <c r="C4135" s="38" t="n">
        <v>-37.41</v>
      </c>
      <c r="D4135" s="38" t="s">
        <v>4045</v>
      </c>
      <c r="E4135" s="38" t="s">
        <v>294</v>
      </c>
    </row>
    <row r="4136" customFormat="false" ht="15" hidden="false" customHeight="false" outlineLevel="0" collapsed="false">
      <c r="A4136" s="38" t="str">
        <f aca="false">CONCATENATE(D4136,"-",E4136)</f>
        <v>RIFAINA-SP</v>
      </c>
      <c r="B4136" s="39" t="n">
        <v>-20.08</v>
      </c>
      <c r="C4136" s="39" t="n">
        <v>-47.42</v>
      </c>
      <c r="D4136" s="39" t="s">
        <v>4046</v>
      </c>
      <c r="E4136" s="39" t="s">
        <v>118</v>
      </c>
    </row>
    <row r="4137" customFormat="false" ht="15" hidden="false" customHeight="false" outlineLevel="0" collapsed="false">
      <c r="A4137" s="38" t="str">
        <f aca="false">CONCATENATE(D4137,"-",E4137)</f>
        <v>RINCAO-SP</v>
      </c>
      <c r="B4137" s="38" t="n">
        <v>-21.58</v>
      </c>
      <c r="C4137" s="38" t="n">
        <v>-48.07</v>
      </c>
      <c r="D4137" s="38" t="s">
        <v>4047</v>
      </c>
      <c r="E4137" s="38" t="s">
        <v>118</v>
      </c>
    </row>
    <row r="4138" customFormat="false" ht="15" hidden="false" customHeight="false" outlineLevel="0" collapsed="false">
      <c r="A4138" s="38" t="str">
        <f aca="false">CONCATENATE(D4138,"-",E4138)</f>
        <v>RINOPOLIS-SP</v>
      </c>
      <c r="B4138" s="39" t="n">
        <v>-21.72</v>
      </c>
      <c r="C4138" s="39" t="n">
        <v>-50.72</v>
      </c>
      <c r="D4138" s="39" t="s">
        <v>4048</v>
      </c>
      <c r="E4138" s="39" t="s">
        <v>118</v>
      </c>
    </row>
    <row r="4139" customFormat="false" ht="15" hidden="false" customHeight="false" outlineLevel="0" collapsed="false">
      <c r="A4139" s="38" t="str">
        <f aca="false">CONCATENATE(D4139,"-",E4139)</f>
        <v>RIO ACIMA-MG</v>
      </c>
      <c r="B4139" s="39" t="n">
        <v>-20.08</v>
      </c>
      <c r="C4139" s="39" t="n">
        <v>-43.78</v>
      </c>
      <c r="D4139" s="39" t="s">
        <v>4049</v>
      </c>
      <c r="E4139" s="39" t="s">
        <v>77</v>
      </c>
    </row>
    <row r="4140" customFormat="false" ht="15" hidden="false" customHeight="false" outlineLevel="0" collapsed="false">
      <c r="A4140" s="38" t="str">
        <f aca="false">CONCATENATE(D4140,"-",E4140)</f>
        <v>RIO AZUL-PR</v>
      </c>
      <c r="B4140" s="38" t="n">
        <v>-25.73</v>
      </c>
      <c r="C4140" s="38" t="n">
        <v>-50.79</v>
      </c>
      <c r="D4140" s="38" t="s">
        <v>4050</v>
      </c>
      <c r="E4140" s="38" t="s">
        <v>88</v>
      </c>
    </row>
    <row r="4141" customFormat="false" ht="15" hidden="false" customHeight="false" outlineLevel="0" collapsed="false">
      <c r="A4141" s="38" t="str">
        <f aca="false">CONCATENATE(D4141,"-",E4141)</f>
        <v>RIO BANANAL-ES</v>
      </c>
      <c r="B4141" s="39" t="n">
        <v>-19.26</v>
      </c>
      <c r="C4141" s="39" t="n">
        <v>-40.33</v>
      </c>
      <c r="D4141" s="39" t="s">
        <v>4051</v>
      </c>
      <c r="E4141" s="39" t="s">
        <v>126</v>
      </c>
    </row>
    <row r="4142" customFormat="false" ht="15" hidden="false" customHeight="false" outlineLevel="0" collapsed="false">
      <c r="A4142" s="38" t="str">
        <f aca="false">CONCATENATE(D4142,"-",E4142)</f>
        <v>RIO BOM-PR</v>
      </c>
      <c r="B4142" s="39" t="n">
        <v>-23.76</v>
      </c>
      <c r="C4142" s="39" t="n">
        <v>-51.41</v>
      </c>
      <c r="D4142" s="39" t="s">
        <v>4052</v>
      </c>
      <c r="E4142" s="39" t="s">
        <v>88</v>
      </c>
    </row>
    <row r="4143" customFormat="false" ht="15" hidden="false" customHeight="false" outlineLevel="0" collapsed="false">
      <c r="A4143" s="38" t="str">
        <f aca="false">CONCATENATE(D4143,"-",E4143)</f>
        <v>RIO BONITO DO IGUACU-PR</v>
      </c>
      <c r="B4143" s="38" t="n">
        <v>-25.49</v>
      </c>
      <c r="C4143" s="38" t="n">
        <v>-52.52</v>
      </c>
      <c r="D4143" s="38" t="s">
        <v>4053</v>
      </c>
      <c r="E4143" s="38" t="s">
        <v>88</v>
      </c>
    </row>
    <row r="4144" customFormat="false" ht="15" hidden="false" customHeight="false" outlineLevel="0" collapsed="false">
      <c r="A4144" s="38" t="str">
        <f aca="false">CONCATENATE(D4144,"-",E4144)</f>
        <v>RIO BONITO-RJ</v>
      </c>
      <c r="B4144" s="38" t="n">
        <v>-22.7</v>
      </c>
      <c r="C4144" s="38" t="n">
        <v>-42.62</v>
      </c>
      <c r="D4144" s="38" t="s">
        <v>4054</v>
      </c>
      <c r="E4144" s="38" t="s">
        <v>330</v>
      </c>
    </row>
    <row r="4145" customFormat="false" ht="15" hidden="false" customHeight="false" outlineLevel="0" collapsed="false">
      <c r="A4145" s="38" t="str">
        <f aca="false">CONCATENATE(D4145,"-",E4145)</f>
        <v>RIO BRANCO DO IVAI-PR</v>
      </c>
      <c r="B4145" s="39" t="n">
        <v>-24.32</v>
      </c>
      <c r="C4145" s="39" t="n">
        <v>-51.31</v>
      </c>
      <c r="D4145" s="39" t="s">
        <v>4055</v>
      </c>
      <c r="E4145" s="39" t="s">
        <v>88</v>
      </c>
    </row>
    <row r="4146" customFormat="false" ht="15" hidden="false" customHeight="false" outlineLevel="0" collapsed="false">
      <c r="A4146" s="38" t="str">
        <f aca="false">CONCATENATE(D4146,"-",E4146)</f>
        <v>RIO BRANCO DO SUL-PR</v>
      </c>
      <c r="B4146" s="38" t="n">
        <v>-25.19</v>
      </c>
      <c r="C4146" s="38" t="n">
        <v>-49.31</v>
      </c>
      <c r="D4146" s="38" t="s">
        <v>4056</v>
      </c>
      <c r="E4146" s="38" t="s">
        <v>88</v>
      </c>
    </row>
    <row r="4147" customFormat="false" ht="15" hidden="false" customHeight="false" outlineLevel="0" collapsed="false">
      <c r="A4147" s="38" t="str">
        <f aca="false">CONCATENATE(D4147,"-",E4147)</f>
        <v>RIO BRANCO-AC</v>
      </c>
      <c r="B4147" s="39" t="n">
        <v>-9.97</v>
      </c>
      <c r="C4147" s="39" t="n">
        <v>-67.81</v>
      </c>
      <c r="D4147" s="39" t="s">
        <v>4057</v>
      </c>
      <c r="E4147" s="39" t="s">
        <v>113</v>
      </c>
    </row>
    <row r="4148" customFormat="false" ht="15" hidden="false" customHeight="false" outlineLevel="0" collapsed="false">
      <c r="A4148" s="38" t="str">
        <f aca="false">CONCATENATE(D4148,"-",E4148)</f>
        <v>RIO BRANCO-MT</v>
      </c>
      <c r="B4148" s="39" t="n">
        <v>-15.24</v>
      </c>
      <c r="C4148" s="39" t="n">
        <v>-58.11</v>
      </c>
      <c r="D4148" s="39" t="s">
        <v>4057</v>
      </c>
      <c r="E4148" s="39" t="s">
        <v>111</v>
      </c>
    </row>
    <row r="4149" customFormat="false" ht="15" hidden="false" customHeight="false" outlineLevel="0" collapsed="false">
      <c r="A4149" s="38" t="str">
        <f aca="false">CONCATENATE(D4149,"-",E4149)</f>
        <v>RIO BRILHANTE-MS</v>
      </c>
      <c r="B4149" s="38" t="n">
        <v>-21.8</v>
      </c>
      <c r="C4149" s="38" t="n">
        <v>-54.54</v>
      </c>
      <c r="D4149" s="38" t="s">
        <v>4058</v>
      </c>
      <c r="E4149" s="38" t="s">
        <v>140</v>
      </c>
    </row>
    <row r="4150" customFormat="false" ht="15" hidden="false" customHeight="false" outlineLevel="0" collapsed="false">
      <c r="A4150" s="38" t="str">
        <f aca="false">CONCATENATE(D4150,"-",E4150)</f>
        <v>RIO CASCA-MG</v>
      </c>
      <c r="B4150" s="38" t="n">
        <v>-20.22</v>
      </c>
      <c r="C4150" s="38" t="n">
        <v>-42.65</v>
      </c>
      <c r="D4150" s="38" t="s">
        <v>4059</v>
      </c>
      <c r="E4150" s="38" t="s">
        <v>77</v>
      </c>
    </row>
    <row r="4151" customFormat="false" ht="15" hidden="false" customHeight="false" outlineLevel="0" collapsed="false">
      <c r="A4151" s="38" t="str">
        <f aca="false">CONCATENATE(D4151,"-",E4151)</f>
        <v>RIO CLARO-RJ</v>
      </c>
      <c r="B4151" s="39" t="n">
        <v>-22.72</v>
      </c>
      <c r="C4151" s="39" t="n">
        <v>-44.13</v>
      </c>
      <c r="D4151" s="39" t="s">
        <v>4060</v>
      </c>
      <c r="E4151" s="39" t="s">
        <v>330</v>
      </c>
    </row>
    <row r="4152" customFormat="false" ht="15" hidden="false" customHeight="false" outlineLevel="0" collapsed="false">
      <c r="A4152" s="38" t="str">
        <f aca="false">CONCATENATE(D4152,"-",E4152)</f>
        <v>RIO CLARO-SP</v>
      </c>
      <c r="B4152" s="38" t="n">
        <v>-22.41</v>
      </c>
      <c r="C4152" s="38" t="n">
        <v>-47.56</v>
      </c>
      <c r="D4152" s="38" t="s">
        <v>4060</v>
      </c>
      <c r="E4152" s="38" t="s">
        <v>118</v>
      </c>
    </row>
    <row r="4153" customFormat="false" ht="15" hidden="false" customHeight="false" outlineLevel="0" collapsed="false">
      <c r="A4153" s="38" t="str">
        <f aca="false">CONCATENATE(D4153,"-",E4153)</f>
        <v>RIO CRESPO-RO</v>
      </c>
      <c r="B4153" s="38" t="n">
        <v>-9.7</v>
      </c>
      <c r="C4153" s="38" t="n">
        <v>-62.9</v>
      </c>
      <c r="D4153" s="38" t="s">
        <v>4061</v>
      </c>
      <c r="E4153" s="38" t="s">
        <v>219</v>
      </c>
    </row>
    <row r="4154" customFormat="false" ht="15" hidden="false" customHeight="false" outlineLevel="0" collapsed="false">
      <c r="A4154" s="38" t="str">
        <f aca="false">CONCATENATE(D4154,"-",E4154)</f>
        <v>RIO DA CONCEICAO-TO</v>
      </c>
      <c r="B4154" s="38" t="n">
        <v>-11.4</v>
      </c>
      <c r="C4154" s="38" t="n">
        <v>-46.88</v>
      </c>
      <c r="D4154" s="38" t="s">
        <v>4062</v>
      </c>
      <c r="E4154" s="38" t="s">
        <v>97</v>
      </c>
    </row>
    <row r="4155" customFormat="false" ht="15" hidden="false" customHeight="false" outlineLevel="0" collapsed="false">
      <c r="A4155" s="38" t="str">
        <f aca="false">CONCATENATE(D4155,"-",E4155)</f>
        <v>RIO DAS ANTAS-SC</v>
      </c>
      <c r="B4155" s="39" t="n">
        <v>-26.89</v>
      </c>
      <c r="C4155" s="39" t="n">
        <v>-51.07</v>
      </c>
      <c r="D4155" s="39" t="s">
        <v>4063</v>
      </c>
      <c r="E4155" s="39" t="s">
        <v>90</v>
      </c>
    </row>
    <row r="4156" customFormat="false" ht="15" hidden="false" customHeight="false" outlineLevel="0" collapsed="false">
      <c r="A4156" s="38" t="str">
        <f aca="false">CONCATENATE(D4156,"-",E4156)</f>
        <v>RIO DAS FLORES-RJ</v>
      </c>
      <c r="B4156" s="38" t="n">
        <v>-22.16</v>
      </c>
      <c r="C4156" s="38" t="n">
        <v>-43.58</v>
      </c>
      <c r="D4156" s="38" t="s">
        <v>4064</v>
      </c>
      <c r="E4156" s="38" t="s">
        <v>330</v>
      </c>
    </row>
    <row r="4157" customFormat="false" ht="15" hidden="false" customHeight="false" outlineLevel="0" collapsed="false">
      <c r="A4157" s="38" t="str">
        <f aca="false">CONCATENATE(D4157,"-",E4157)</f>
        <v>RIO DAS OSTRAS-RJ</v>
      </c>
      <c r="B4157" s="39" t="n">
        <v>-22.52</v>
      </c>
      <c r="C4157" s="39" t="n">
        <v>-41.94</v>
      </c>
      <c r="D4157" s="39" t="s">
        <v>4065</v>
      </c>
      <c r="E4157" s="39" t="s">
        <v>330</v>
      </c>
    </row>
    <row r="4158" customFormat="false" ht="15" hidden="false" customHeight="false" outlineLevel="0" collapsed="false">
      <c r="A4158" s="38" t="str">
        <f aca="false">CONCATENATE(D4158,"-",E4158)</f>
        <v>RIO DAS PEDRAS-SP</v>
      </c>
      <c r="B4158" s="39" t="n">
        <v>-22.84</v>
      </c>
      <c r="C4158" s="39" t="n">
        <v>-47.6</v>
      </c>
      <c r="D4158" s="39" t="s">
        <v>4066</v>
      </c>
      <c r="E4158" s="39" t="s">
        <v>118</v>
      </c>
    </row>
    <row r="4159" customFormat="false" ht="15" hidden="false" customHeight="false" outlineLevel="0" collapsed="false">
      <c r="A4159" s="38" t="str">
        <f aca="false">CONCATENATE(D4159,"-",E4159)</f>
        <v>RIO DE CONTAS-BA</v>
      </c>
      <c r="B4159" s="39" t="n">
        <v>-13.57</v>
      </c>
      <c r="C4159" s="39" t="n">
        <v>-41.81</v>
      </c>
      <c r="D4159" s="39" t="s">
        <v>4067</v>
      </c>
      <c r="E4159" s="39" t="s">
        <v>85</v>
      </c>
    </row>
    <row r="4160" customFormat="false" ht="15" hidden="false" customHeight="false" outlineLevel="0" collapsed="false">
      <c r="A4160" s="38" t="str">
        <f aca="false">CONCATENATE(D4160,"-",E4160)</f>
        <v>RIO DE JANEIRO-RJ</v>
      </c>
      <c r="B4160" s="38" t="n">
        <v>-22.9</v>
      </c>
      <c r="C4160" s="38" t="n">
        <v>-43.2</v>
      </c>
      <c r="D4160" s="38" t="s">
        <v>4068</v>
      </c>
      <c r="E4160" s="38" t="s">
        <v>330</v>
      </c>
    </row>
    <row r="4161" customFormat="false" ht="15" hidden="false" customHeight="false" outlineLevel="0" collapsed="false">
      <c r="A4161" s="38" t="str">
        <f aca="false">CONCATENATE(D4161,"-",E4161)</f>
        <v>RIO DO ANTONIO-BA</v>
      </c>
      <c r="B4161" s="38" t="n">
        <v>-14.41</v>
      </c>
      <c r="C4161" s="38" t="n">
        <v>-42.07</v>
      </c>
      <c r="D4161" s="38" t="s">
        <v>4069</v>
      </c>
      <c r="E4161" s="38" t="s">
        <v>85</v>
      </c>
    </row>
    <row r="4162" customFormat="false" ht="15" hidden="false" customHeight="false" outlineLevel="0" collapsed="false">
      <c r="A4162" s="38" t="str">
        <f aca="false">CONCATENATE(D4162,"-",E4162)</f>
        <v>RIO DO CAMPO-SC</v>
      </c>
      <c r="B4162" s="38" t="n">
        <v>-26.94</v>
      </c>
      <c r="C4162" s="38" t="n">
        <v>-50.14</v>
      </c>
      <c r="D4162" s="38" t="s">
        <v>4070</v>
      </c>
      <c r="E4162" s="38" t="s">
        <v>90</v>
      </c>
    </row>
    <row r="4163" customFormat="false" ht="15" hidden="false" customHeight="false" outlineLevel="0" collapsed="false">
      <c r="A4163" s="38" t="str">
        <f aca="false">CONCATENATE(D4163,"-",E4163)</f>
        <v>RIO DO FOGO-RN</v>
      </c>
      <c r="B4163" s="39" t="n">
        <v>-5.27</v>
      </c>
      <c r="C4163" s="39" t="n">
        <v>-35.38</v>
      </c>
      <c r="D4163" s="39" t="s">
        <v>4071</v>
      </c>
      <c r="E4163" s="39" t="s">
        <v>106</v>
      </c>
    </row>
    <row r="4164" customFormat="false" ht="15" hidden="false" customHeight="false" outlineLevel="0" collapsed="false">
      <c r="A4164" s="38" t="str">
        <f aca="false">CONCATENATE(D4164,"-",E4164)</f>
        <v>RIO DO OESTE-SC</v>
      </c>
      <c r="B4164" s="39" t="n">
        <v>-27.19</v>
      </c>
      <c r="C4164" s="39" t="n">
        <v>-49.79</v>
      </c>
      <c r="D4164" s="39" t="s">
        <v>4072</v>
      </c>
      <c r="E4164" s="39" t="s">
        <v>90</v>
      </c>
    </row>
    <row r="4165" customFormat="false" ht="15" hidden="false" customHeight="false" outlineLevel="0" collapsed="false">
      <c r="A4165" s="38" t="str">
        <f aca="false">CONCATENATE(D4165,"-",E4165)</f>
        <v>RIO DO PIRES-BA</v>
      </c>
      <c r="B4165" s="39" t="n">
        <v>-13.12</v>
      </c>
      <c r="C4165" s="39" t="n">
        <v>-42.29</v>
      </c>
      <c r="D4165" s="39" t="s">
        <v>4073</v>
      </c>
      <c r="E4165" s="39" t="s">
        <v>85</v>
      </c>
    </row>
    <row r="4166" customFormat="false" ht="15" hidden="false" customHeight="false" outlineLevel="0" collapsed="false">
      <c r="A4166" s="38" t="str">
        <f aca="false">CONCATENATE(D4166,"-",E4166)</f>
        <v>RIO DO PRADO-MG</v>
      </c>
      <c r="B4166" s="39" t="n">
        <v>-16.6</v>
      </c>
      <c r="C4166" s="39" t="n">
        <v>-40.57</v>
      </c>
      <c r="D4166" s="39" t="s">
        <v>4074</v>
      </c>
      <c r="E4166" s="39" t="s">
        <v>77</v>
      </c>
    </row>
    <row r="4167" customFormat="false" ht="15" hidden="false" customHeight="false" outlineLevel="0" collapsed="false">
      <c r="A4167" s="38" t="str">
        <f aca="false">CONCATENATE(D4167,"-",E4167)</f>
        <v>RIO DO SUL-SC</v>
      </c>
      <c r="B4167" s="38" t="n">
        <v>-27.21</v>
      </c>
      <c r="C4167" s="38" t="n">
        <v>-49.64</v>
      </c>
      <c r="D4167" s="38" t="s">
        <v>4075</v>
      </c>
      <c r="E4167" s="38" t="s">
        <v>90</v>
      </c>
    </row>
    <row r="4168" customFormat="false" ht="15" hidden="false" customHeight="false" outlineLevel="0" collapsed="false">
      <c r="A4168" s="38" t="str">
        <f aca="false">CONCATENATE(D4168,"-",E4168)</f>
        <v>RIO DOCE-MG</v>
      </c>
      <c r="B4168" s="38" t="n">
        <v>-20.24</v>
      </c>
      <c r="C4168" s="38" t="n">
        <v>-42.9</v>
      </c>
      <c r="D4168" s="38" t="s">
        <v>4076</v>
      </c>
      <c r="E4168" s="38" t="s">
        <v>77</v>
      </c>
    </row>
    <row r="4169" customFormat="false" ht="15" hidden="false" customHeight="false" outlineLevel="0" collapsed="false">
      <c r="A4169" s="38" t="str">
        <f aca="false">CONCATENATE(D4169,"-",E4169)</f>
        <v>RIO DOS BOIS-TO</v>
      </c>
      <c r="B4169" s="39" t="n">
        <v>-9.29</v>
      </c>
      <c r="C4169" s="39" t="n">
        <v>-48.46</v>
      </c>
      <c r="D4169" s="39" t="s">
        <v>4077</v>
      </c>
      <c r="E4169" s="39" t="s">
        <v>97</v>
      </c>
    </row>
    <row r="4170" customFormat="false" ht="15" hidden="false" customHeight="false" outlineLevel="0" collapsed="false">
      <c r="A4170" s="38" t="str">
        <f aca="false">CONCATENATE(D4170,"-",E4170)</f>
        <v>RIO DOS CEDROS-SC</v>
      </c>
      <c r="B4170" s="39" t="n">
        <v>-26.73</v>
      </c>
      <c r="C4170" s="39" t="n">
        <v>-49.27</v>
      </c>
      <c r="D4170" s="39" t="s">
        <v>4078</v>
      </c>
      <c r="E4170" s="39" t="s">
        <v>90</v>
      </c>
    </row>
    <row r="4171" customFormat="false" ht="15" hidden="false" customHeight="false" outlineLevel="0" collapsed="false">
      <c r="A4171" s="38" t="str">
        <f aca="false">CONCATENATE(D4171,"-",E4171)</f>
        <v>RIO DOS INDIOS-RS</v>
      </c>
      <c r="B4171" s="39" t="n">
        <v>-27.3</v>
      </c>
      <c r="C4171" s="39" t="n">
        <v>-52.84</v>
      </c>
      <c r="D4171" s="39" t="s">
        <v>4079</v>
      </c>
      <c r="E4171" s="39" t="s">
        <v>151</v>
      </c>
    </row>
    <row r="4172" customFormat="false" ht="15" hidden="false" customHeight="false" outlineLevel="0" collapsed="false">
      <c r="A4172" s="38" t="str">
        <f aca="false">CONCATENATE(D4172,"-",E4172)</f>
        <v>RIO ESPERA-MG</v>
      </c>
      <c r="B4172" s="39" t="n">
        <v>-20.85</v>
      </c>
      <c r="C4172" s="39" t="n">
        <v>-43.47</v>
      </c>
      <c r="D4172" s="39" t="s">
        <v>4080</v>
      </c>
      <c r="E4172" s="39" t="s">
        <v>77</v>
      </c>
    </row>
    <row r="4173" customFormat="false" ht="15" hidden="false" customHeight="false" outlineLevel="0" collapsed="false">
      <c r="A4173" s="38" t="str">
        <f aca="false">CONCATENATE(D4173,"-",E4173)</f>
        <v>RIO FORMOSO-PE</v>
      </c>
      <c r="B4173" s="38" t="n">
        <v>-8.66</v>
      </c>
      <c r="C4173" s="38" t="n">
        <v>-35.15</v>
      </c>
      <c r="D4173" s="38" t="s">
        <v>4081</v>
      </c>
      <c r="E4173" s="38" t="s">
        <v>95</v>
      </c>
    </row>
    <row r="4174" customFormat="false" ht="15" hidden="false" customHeight="false" outlineLevel="0" collapsed="false">
      <c r="A4174" s="38" t="str">
        <f aca="false">CONCATENATE(D4174,"-",E4174)</f>
        <v>RIO FORTUNA-SC</v>
      </c>
      <c r="B4174" s="38" t="n">
        <v>-28.13</v>
      </c>
      <c r="C4174" s="38" t="n">
        <v>-49.1</v>
      </c>
      <c r="D4174" s="38" t="s">
        <v>4082</v>
      </c>
      <c r="E4174" s="38" t="s">
        <v>90</v>
      </c>
    </row>
    <row r="4175" customFormat="false" ht="15" hidden="false" customHeight="false" outlineLevel="0" collapsed="false">
      <c r="A4175" s="38" t="str">
        <f aca="false">CONCATENATE(D4175,"-",E4175)</f>
        <v>RIO GRANDE DA SERRA-SP</v>
      </c>
      <c r="B4175" s="38" t="n">
        <v>-23.74</v>
      </c>
      <c r="C4175" s="38" t="n">
        <v>-46.39</v>
      </c>
      <c r="D4175" s="38" t="s">
        <v>4083</v>
      </c>
      <c r="E4175" s="38" t="s">
        <v>118</v>
      </c>
    </row>
    <row r="4176" customFormat="false" ht="15" hidden="false" customHeight="false" outlineLevel="0" collapsed="false">
      <c r="A4176" s="38" t="str">
        <f aca="false">CONCATENATE(D4176,"-",E4176)</f>
        <v>RIO GRANDE DO PIAUI-PI</v>
      </c>
      <c r="B4176" s="38" t="n">
        <v>-7.77</v>
      </c>
      <c r="C4176" s="38" t="n">
        <v>-43.14</v>
      </c>
      <c r="D4176" s="38" t="s">
        <v>4084</v>
      </c>
      <c r="E4176" s="38" t="s">
        <v>108</v>
      </c>
    </row>
    <row r="4177" customFormat="false" ht="15" hidden="false" customHeight="false" outlineLevel="0" collapsed="false">
      <c r="A4177" s="38" t="str">
        <f aca="false">CONCATENATE(D4177,"-",E4177)</f>
        <v>RIO GRANDE-RS</v>
      </c>
      <c r="B4177" s="38" t="n">
        <v>-32.03</v>
      </c>
      <c r="C4177" s="38" t="n">
        <v>-52.09</v>
      </c>
      <c r="D4177" s="38" t="s">
        <v>4085</v>
      </c>
      <c r="E4177" s="38" t="s">
        <v>151</v>
      </c>
    </row>
    <row r="4178" customFormat="false" ht="15" hidden="false" customHeight="false" outlineLevel="0" collapsed="false">
      <c r="A4178" s="38" t="str">
        <f aca="false">CONCATENATE(D4178,"-",E4178)</f>
        <v>RIO LARGO-AL</v>
      </c>
      <c r="B4178" s="39" t="n">
        <v>-9.47</v>
      </c>
      <c r="C4178" s="39" t="n">
        <v>-35.85</v>
      </c>
      <c r="D4178" s="39" t="s">
        <v>4086</v>
      </c>
      <c r="E4178" s="39" t="s">
        <v>137</v>
      </c>
    </row>
    <row r="4179" customFormat="false" ht="15" hidden="false" customHeight="false" outlineLevel="0" collapsed="false">
      <c r="A4179" s="38" t="str">
        <f aca="false">CONCATENATE(D4179,"-",E4179)</f>
        <v>RIO MANSO-MG</v>
      </c>
      <c r="B4179" s="38" t="n">
        <v>-20.26</v>
      </c>
      <c r="C4179" s="38" t="n">
        <v>-44.3</v>
      </c>
      <c r="D4179" s="38" t="s">
        <v>4087</v>
      </c>
      <c r="E4179" s="38" t="s">
        <v>77</v>
      </c>
    </row>
    <row r="4180" customFormat="false" ht="15" hidden="false" customHeight="false" outlineLevel="0" collapsed="false">
      <c r="A4180" s="38" t="str">
        <f aca="false">CONCATENATE(D4180,"-",E4180)</f>
        <v>RIO MARIA-PA</v>
      </c>
      <c r="B4180" s="39" t="n">
        <v>-7.31</v>
      </c>
      <c r="C4180" s="39" t="n">
        <v>-50.04</v>
      </c>
      <c r="D4180" s="39" t="s">
        <v>4088</v>
      </c>
      <c r="E4180" s="39" t="s">
        <v>81</v>
      </c>
    </row>
    <row r="4181" customFormat="false" ht="15" hidden="false" customHeight="false" outlineLevel="0" collapsed="false">
      <c r="A4181" s="38" t="str">
        <f aca="false">CONCATENATE(D4181,"-",E4181)</f>
        <v>RIO NEGRINHO-SC</v>
      </c>
      <c r="B4181" s="39" t="n">
        <v>-26.25</v>
      </c>
      <c r="C4181" s="39" t="n">
        <v>-49.51</v>
      </c>
      <c r="D4181" s="39" t="s">
        <v>4089</v>
      </c>
      <c r="E4181" s="39" t="s">
        <v>90</v>
      </c>
    </row>
    <row r="4182" customFormat="false" ht="15" hidden="false" customHeight="false" outlineLevel="0" collapsed="false">
      <c r="A4182" s="38" t="str">
        <f aca="false">CONCATENATE(D4182,"-",E4182)</f>
        <v>RIO NEGRO-MS</v>
      </c>
      <c r="B4182" s="39" t="n">
        <v>-19.44</v>
      </c>
      <c r="C4182" s="39" t="n">
        <v>-54.98</v>
      </c>
      <c r="D4182" s="39" t="s">
        <v>4090</v>
      </c>
      <c r="E4182" s="39" t="s">
        <v>140</v>
      </c>
    </row>
    <row r="4183" customFormat="false" ht="15" hidden="false" customHeight="false" outlineLevel="0" collapsed="false">
      <c r="A4183" s="38" t="str">
        <f aca="false">CONCATENATE(D4183,"-",E4183)</f>
        <v>RIO NEGRO-PR</v>
      </c>
      <c r="B4183" s="39" t="n">
        <v>-26.1</v>
      </c>
      <c r="C4183" s="39" t="n">
        <v>-49.79</v>
      </c>
      <c r="D4183" s="39" t="s">
        <v>4090</v>
      </c>
      <c r="E4183" s="39" t="s">
        <v>88</v>
      </c>
    </row>
    <row r="4184" customFormat="false" ht="15" hidden="false" customHeight="false" outlineLevel="0" collapsed="false">
      <c r="A4184" s="38" t="str">
        <f aca="false">CONCATENATE(D4184,"-",E4184)</f>
        <v>RIO NOVO DO SUL-ES</v>
      </c>
      <c r="B4184" s="38" t="n">
        <v>-20.86</v>
      </c>
      <c r="C4184" s="38" t="n">
        <v>-40.93</v>
      </c>
      <c r="D4184" s="38" t="s">
        <v>4091</v>
      </c>
      <c r="E4184" s="38" t="s">
        <v>126</v>
      </c>
    </row>
    <row r="4185" customFormat="false" ht="15" hidden="false" customHeight="false" outlineLevel="0" collapsed="false">
      <c r="A4185" s="38" t="str">
        <f aca="false">CONCATENATE(D4185,"-",E4185)</f>
        <v>RIO NOVO-MG</v>
      </c>
      <c r="B4185" s="39" t="n">
        <v>-21.45</v>
      </c>
      <c r="C4185" s="39" t="n">
        <v>-43.12</v>
      </c>
      <c r="D4185" s="39" t="s">
        <v>4092</v>
      </c>
      <c r="E4185" s="39" t="s">
        <v>77</v>
      </c>
    </row>
    <row r="4186" customFormat="false" ht="15" hidden="false" customHeight="false" outlineLevel="0" collapsed="false">
      <c r="A4186" s="38" t="str">
        <f aca="false">CONCATENATE(D4186,"-",E4186)</f>
        <v>RIO PARANAIBA-MG</v>
      </c>
      <c r="B4186" s="38" t="n">
        <v>-19.19</v>
      </c>
      <c r="C4186" s="38" t="n">
        <v>-46.24</v>
      </c>
      <c r="D4186" s="38" t="s">
        <v>4093</v>
      </c>
      <c r="E4186" s="38" t="s">
        <v>77</v>
      </c>
    </row>
    <row r="4187" customFormat="false" ht="15" hidden="false" customHeight="false" outlineLevel="0" collapsed="false">
      <c r="A4187" s="38" t="str">
        <f aca="false">CONCATENATE(D4187,"-",E4187)</f>
        <v>RIO PARDO DE MINAS-MG</v>
      </c>
      <c r="B4187" s="39" t="n">
        <v>-15.61</v>
      </c>
      <c r="C4187" s="39" t="n">
        <v>-42.54</v>
      </c>
      <c r="D4187" s="39" t="s">
        <v>4094</v>
      </c>
      <c r="E4187" s="39" t="s">
        <v>77</v>
      </c>
    </row>
    <row r="4188" customFormat="false" ht="15" hidden="false" customHeight="false" outlineLevel="0" collapsed="false">
      <c r="A4188" s="38" t="str">
        <f aca="false">CONCATENATE(D4188,"-",E4188)</f>
        <v>RIO PARDO-RS</v>
      </c>
      <c r="B4188" s="39" t="n">
        <v>-29.99</v>
      </c>
      <c r="C4188" s="39" t="n">
        <v>-52.37</v>
      </c>
      <c r="D4188" s="39" t="s">
        <v>4095</v>
      </c>
      <c r="E4188" s="39" t="s">
        <v>151</v>
      </c>
    </row>
    <row r="4189" customFormat="false" ht="15" hidden="false" customHeight="false" outlineLevel="0" collapsed="false">
      <c r="A4189" s="38" t="str">
        <f aca="false">CONCATENATE(D4189,"-",E4189)</f>
        <v>RIO PIRACICABA-MG</v>
      </c>
      <c r="B4189" s="38" t="n">
        <v>-19.92</v>
      </c>
      <c r="C4189" s="38" t="n">
        <v>-43.17</v>
      </c>
      <c r="D4189" s="38" t="s">
        <v>4096</v>
      </c>
      <c r="E4189" s="38" t="s">
        <v>77</v>
      </c>
    </row>
    <row r="4190" customFormat="false" ht="15" hidden="false" customHeight="false" outlineLevel="0" collapsed="false">
      <c r="A4190" s="38" t="str">
        <f aca="false">CONCATENATE(D4190,"-",E4190)</f>
        <v>RIO POMBA-MG</v>
      </c>
      <c r="B4190" s="39" t="n">
        <v>-21.27</v>
      </c>
      <c r="C4190" s="39" t="n">
        <v>-43.17</v>
      </c>
      <c r="D4190" s="39" t="s">
        <v>4097</v>
      </c>
      <c r="E4190" s="39" t="s">
        <v>77</v>
      </c>
    </row>
    <row r="4191" customFormat="false" ht="15" hidden="false" customHeight="false" outlineLevel="0" collapsed="false">
      <c r="A4191" s="38" t="str">
        <f aca="false">CONCATENATE(D4191,"-",E4191)</f>
        <v>RIO PRETO DA EVA-AM</v>
      </c>
      <c r="B4191" s="39" t="n">
        <v>-2.69</v>
      </c>
      <c r="C4191" s="39" t="n">
        <v>-59.7</v>
      </c>
      <c r="D4191" s="39" t="s">
        <v>4098</v>
      </c>
      <c r="E4191" s="39" t="s">
        <v>258</v>
      </c>
    </row>
    <row r="4192" customFormat="false" ht="15" hidden="false" customHeight="false" outlineLevel="0" collapsed="false">
      <c r="A4192" s="38" t="str">
        <f aca="false">CONCATENATE(D4192,"-",E4192)</f>
        <v>RIO PRETO-MG</v>
      </c>
      <c r="B4192" s="38" t="n">
        <v>-22.08</v>
      </c>
      <c r="C4192" s="38" t="n">
        <v>-43.82</v>
      </c>
      <c r="D4192" s="38" t="s">
        <v>4099</v>
      </c>
      <c r="E4192" s="38" t="s">
        <v>77</v>
      </c>
    </row>
    <row r="4193" customFormat="false" ht="15" hidden="false" customHeight="false" outlineLevel="0" collapsed="false">
      <c r="A4193" s="38" t="str">
        <f aca="false">CONCATENATE(D4193,"-",E4193)</f>
        <v>RIO QUENTE-GO</v>
      </c>
      <c r="B4193" s="38" t="n">
        <v>-17.77</v>
      </c>
      <c r="C4193" s="38" t="n">
        <v>-48.77</v>
      </c>
      <c r="D4193" s="38" t="s">
        <v>4100</v>
      </c>
      <c r="E4193" s="38" t="s">
        <v>75</v>
      </c>
    </row>
    <row r="4194" customFormat="false" ht="15" hidden="false" customHeight="false" outlineLevel="0" collapsed="false">
      <c r="A4194" s="38" t="str">
        <f aca="false">CONCATENATE(D4194,"-",E4194)</f>
        <v>RIO REAL-BA</v>
      </c>
      <c r="B4194" s="38" t="n">
        <v>-11.48</v>
      </c>
      <c r="C4194" s="38" t="n">
        <v>-37.93</v>
      </c>
      <c r="D4194" s="38" t="s">
        <v>4101</v>
      </c>
      <c r="E4194" s="38" t="s">
        <v>85</v>
      </c>
    </row>
    <row r="4195" customFormat="false" ht="15" hidden="false" customHeight="false" outlineLevel="0" collapsed="false">
      <c r="A4195" s="38" t="str">
        <f aca="false">CONCATENATE(D4195,"-",E4195)</f>
        <v>RIO RUFINO-SC</v>
      </c>
      <c r="B4195" s="38" t="n">
        <v>-27.86</v>
      </c>
      <c r="C4195" s="38" t="n">
        <v>-49.77</v>
      </c>
      <c r="D4195" s="38" t="s">
        <v>4102</v>
      </c>
      <c r="E4195" s="38" t="s">
        <v>90</v>
      </c>
    </row>
    <row r="4196" customFormat="false" ht="15" hidden="false" customHeight="false" outlineLevel="0" collapsed="false">
      <c r="A4196" s="38" t="str">
        <f aca="false">CONCATENATE(D4196,"-",E4196)</f>
        <v>RIO SONO-TO</v>
      </c>
      <c r="B4196" s="38" t="n">
        <v>-9.34</v>
      </c>
      <c r="C4196" s="38" t="n">
        <v>-47.9</v>
      </c>
      <c r="D4196" s="38" t="s">
        <v>4103</v>
      </c>
      <c r="E4196" s="38" t="s">
        <v>97</v>
      </c>
    </row>
    <row r="4197" customFormat="false" ht="15" hidden="false" customHeight="false" outlineLevel="0" collapsed="false">
      <c r="A4197" s="38" t="str">
        <f aca="false">CONCATENATE(D4197,"-",E4197)</f>
        <v>RIO TINTO-PB</v>
      </c>
      <c r="B4197" s="39" t="n">
        <v>-6.8</v>
      </c>
      <c r="C4197" s="39" t="n">
        <v>-35.08</v>
      </c>
      <c r="D4197" s="39" t="s">
        <v>4104</v>
      </c>
      <c r="E4197" s="39" t="s">
        <v>138</v>
      </c>
    </row>
    <row r="4198" customFormat="false" ht="15" hidden="false" customHeight="false" outlineLevel="0" collapsed="false">
      <c r="A4198" s="38" t="str">
        <f aca="false">CONCATENATE(D4198,"-",E4198)</f>
        <v>RIO VERDE DE MATO GROSSO-MS</v>
      </c>
      <c r="B4198" s="38" t="n">
        <v>-18.91</v>
      </c>
      <c r="C4198" s="38" t="n">
        <v>-54.84</v>
      </c>
      <c r="D4198" s="38" t="s">
        <v>4105</v>
      </c>
      <c r="E4198" s="38" t="s">
        <v>140</v>
      </c>
    </row>
    <row r="4199" customFormat="false" ht="15" hidden="false" customHeight="false" outlineLevel="0" collapsed="false">
      <c r="A4199" s="38" t="str">
        <f aca="false">CONCATENATE(D4199,"-",E4199)</f>
        <v>RIO VERDE-GO</v>
      </c>
      <c r="B4199" s="39" t="n">
        <v>-17.79</v>
      </c>
      <c r="C4199" s="39" t="n">
        <v>-50.92</v>
      </c>
      <c r="D4199" s="39" t="s">
        <v>4106</v>
      </c>
      <c r="E4199" s="39" t="s">
        <v>75</v>
      </c>
    </row>
    <row r="4200" customFormat="false" ht="15" hidden="false" customHeight="false" outlineLevel="0" collapsed="false">
      <c r="A4200" s="38" t="str">
        <f aca="false">CONCATENATE(D4200,"-",E4200)</f>
        <v>RIO VERMELHO-MG</v>
      </c>
      <c r="B4200" s="39" t="n">
        <v>-18.29</v>
      </c>
      <c r="C4200" s="39" t="n">
        <v>-43</v>
      </c>
      <c r="D4200" s="39" t="s">
        <v>4107</v>
      </c>
      <c r="E4200" s="39" t="s">
        <v>77</v>
      </c>
    </row>
    <row r="4201" customFormat="false" ht="15" hidden="false" customHeight="false" outlineLevel="0" collapsed="false">
      <c r="A4201" s="38" t="str">
        <f aca="false">CONCATENATE(D4201,"-",E4201)</f>
        <v>RIOLANDIA-SP</v>
      </c>
      <c r="B4201" s="39" t="n">
        <v>-19.99</v>
      </c>
      <c r="C4201" s="39" t="n">
        <v>-49.68</v>
      </c>
      <c r="D4201" s="39" t="s">
        <v>4108</v>
      </c>
      <c r="E4201" s="39" t="s">
        <v>118</v>
      </c>
    </row>
    <row r="4202" customFormat="false" ht="15" hidden="false" customHeight="false" outlineLevel="0" collapsed="false">
      <c r="A4202" s="38" t="str">
        <f aca="false">CONCATENATE(D4202,"-",E4202)</f>
        <v>RIOZINHO-RS</v>
      </c>
      <c r="B4202" s="38" t="n">
        <v>-29.64</v>
      </c>
      <c r="C4202" s="38" t="n">
        <v>-50.45</v>
      </c>
      <c r="D4202" s="38" t="s">
        <v>4109</v>
      </c>
      <c r="E4202" s="38" t="s">
        <v>151</v>
      </c>
    </row>
    <row r="4203" customFormat="false" ht="15" hidden="false" customHeight="false" outlineLevel="0" collapsed="false">
      <c r="A4203" s="38" t="str">
        <f aca="false">CONCATENATE(D4203,"-",E4203)</f>
        <v>RIQUEZA-SC</v>
      </c>
      <c r="B4203" s="39" t="n">
        <v>-27.06</v>
      </c>
      <c r="C4203" s="39" t="n">
        <v>-53.32</v>
      </c>
      <c r="D4203" s="39" t="s">
        <v>4110</v>
      </c>
      <c r="E4203" s="39" t="s">
        <v>90</v>
      </c>
    </row>
    <row r="4204" customFormat="false" ht="15" hidden="false" customHeight="false" outlineLevel="0" collapsed="false">
      <c r="A4204" s="38" t="str">
        <f aca="false">CONCATENATE(D4204,"-",E4204)</f>
        <v>RITAPOLIS-MG</v>
      </c>
      <c r="B4204" s="38" t="n">
        <v>-21.02</v>
      </c>
      <c r="C4204" s="38" t="n">
        <v>-44.31</v>
      </c>
      <c r="D4204" s="38" t="s">
        <v>4111</v>
      </c>
      <c r="E4204" s="38" t="s">
        <v>77</v>
      </c>
    </row>
    <row r="4205" customFormat="false" ht="15" hidden="false" customHeight="false" outlineLevel="0" collapsed="false">
      <c r="A4205" s="38" t="str">
        <f aca="false">CONCATENATE(D4205,"-",E4205)</f>
        <v>RIVERSUL-SP</v>
      </c>
      <c r="B4205" s="38" t="n">
        <v>-23.82</v>
      </c>
      <c r="C4205" s="38" t="n">
        <v>-49.42</v>
      </c>
      <c r="D4205" s="38" t="s">
        <v>4112</v>
      </c>
      <c r="E4205" s="38" t="s">
        <v>118</v>
      </c>
    </row>
    <row r="4206" customFormat="false" ht="15" hidden="false" customHeight="false" outlineLevel="0" collapsed="false">
      <c r="A4206" s="38" t="str">
        <f aca="false">CONCATENATE(D4206,"-",E4206)</f>
        <v>ROCA SALES-RS</v>
      </c>
      <c r="B4206" s="39" t="n">
        <v>-29.28</v>
      </c>
      <c r="C4206" s="39" t="n">
        <v>-51.86</v>
      </c>
      <c r="D4206" s="39" t="s">
        <v>4113</v>
      </c>
      <c r="E4206" s="39" t="s">
        <v>151</v>
      </c>
    </row>
    <row r="4207" customFormat="false" ht="15" hidden="false" customHeight="false" outlineLevel="0" collapsed="false">
      <c r="A4207" s="38" t="str">
        <f aca="false">CONCATENATE(D4207,"-",E4207)</f>
        <v>ROCHEDO DE MINAS-MG</v>
      </c>
      <c r="B4207" s="39" t="n">
        <v>-21.63</v>
      </c>
      <c r="C4207" s="39" t="n">
        <v>-43.02</v>
      </c>
      <c r="D4207" s="39" t="s">
        <v>4114</v>
      </c>
      <c r="E4207" s="39" t="s">
        <v>77</v>
      </c>
    </row>
    <row r="4208" customFormat="false" ht="15" hidden="false" customHeight="false" outlineLevel="0" collapsed="false">
      <c r="A4208" s="38" t="str">
        <f aca="false">CONCATENATE(D4208,"-",E4208)</f>
        <v>ROCHEDO-MS</v>
      </c>
      <c r="B4208" s="39" t="n">
        <v>-19.95</v>
      </c>
      <c r="C4208" s="39" t="n">
        <v>-54.89</v>
      </c>
      <c r="D4208" s="39" t="s">
        <v>4115</v>
      </c>
      <c r="E4208" s="39" t="s">
        <v>140</v>
      </c>
    </row>
    <row r="4209" customFormat="false" ht="15" hidden="false" customHeight="false" outlineLevel="0" collapsed="false">
      <c r="A4209" s="38" t="str">
        <f aca="false">CONCATENATE(D4209,"-",E4209)</f>
        <v>RODEIO BONITO-RS</v>
      </c>
      <c r="B4209" s="38" t="n">
        <v>-27.47</v>
      </c>
      <c r="C4209" s="38" t="n">
        <v>-53.16</v>
      </c>
      <c r="D4209" s="38" t="s">
        <v>4116</v>
      </c>
      <c r="E4209" s="38" t="s">
        <v>151</v>
      </c>
    </row>
    <row r="4210" customFormat="false" ht="15" hidden="false" customHeight="false" outlineLevel="0" collapsed="false">
      <c r="A4210" s="38" t="str">
        <f aca="false">CONCATENATE(D4210,"-",E4210)</f>
        <v>RODEIO-SC</v>
      </c>
      <c r="B4210" s="38" t="n">
        <v>-26.92</v>
      </c>
      <c r="C4210" s="38" t="n">
        <v>-49.36</v>
      </c>
      <c r="D4210" s="38" t="s">
        <v>4117</v>
      </c>
      <c r="E4210" s="38" t="s">
        <v>90</v>
      </c>
    </row>
    <row r="4211" customFormat="false" ht="15" hidden="false" customHeight="false" outlineLevel="0" collapsed="false">
      <c r="A4211" s="38" t="str">
        <f aca="false">CONCATENATE(D4211,"-",E4211)</f>
        <v>RODEIRO-MG</v>
      </c>
      <c r="B4211" s="38" t="n">
        <v>-21.2</v>
      </c>
      <c r="C4211" s="38" t="n">
        <v>-42.86</v>
      </c>
      <c r="D4211" s="38" t="s">
        <v>4118</v>
      </c>
      <c r="E4211" s="38" t="s">
        <v>77</v>
      </c>
    </row>
    <row r="4212" customFormat="false" ht="15" hidden="false" customHeight="false" outlineLevel="0" collapsed="false">
      <c r="A4212" s="38" t="str">
        <f aca="false">CONCATENATE(D4212,"-",E4212)</f>
        <v>RODELAS-BA</v>
      </c>
      <c r="B4212" s="39" t="n">
        <v>-8.85</v>
      </c>
      <c r="C4212" s="39" t="n">
        <v>-38.75</v>
      </c>
      <c r="D4212" s="39" t="s">
        <v>4119</v>
      </c>
      <c r="E4212" s="39" t="s">
        <v>85</v>
      </c>
    </row>
    <row r="4213" customFormat="false" ht="15" hidden="false" customHeight="false" outlineLevel="0" collapsed="false">
      <c r="A4213" s="38" t="str">
        <f aca="false">CONCATENATE(D4213,"-",E4213)</f>
        <v>RODOLFO FERNANDES-RN</v>
      </c>
      <c r="B4213" s="38" t="n">
        <v>-5.78</v>
      </c>
      <c r="C4213" s="38" t="n">
        <v>-38.06</v>
      </c>
      <c r="D4213" s="38" t="s">
        <v>4120</v>
      </c>
      <c r="E4213" s="38" t="s">
        <v>106</v>
      </c>
    </row>
    <row r="4214" customFormat="false" ht="15" hidden="false" customHeight="false" outlineLevel="0" collapsed="false">
      <c r="A4214" s="38" t="str">
        <f aca="false">CONCATENATE(D4214,"-",E4214)</f>
        <v>RODRIGUES ALVES-AC</v>
      </c>
      <c r="B4214" s="38" t="n">
        <v>-7.74</v>
      </c>
      <c r="C4214" s="38" t="n">
        <v>-72.64</v>
      </c>
      <c r="D4214" s="38" t="s">
        <v>4121</v>
      </c>
      <c r="E4214" s="38" t="s">
        <v>113</v>
      </c>
    </row>
    <row r="4215" customFormat="false" ht="15" hidden="false" customHeight="false" outlineLevel="0" collapsed="false">
      <c r="A4215" s="38" t="str">
        <f aca="false">CONCATENATE(D4215,"-",E4215)</f>
        <v>ROLANDIA-PR</v>
      </c>
      <c r="B4215" s="38" t="n">
        <v>-23.31</v>
      </c>
      <c r="C4215" s="38" t="n">
        <v>-51.36</v>
      </c>
      <c r="D4215" s="38" t="s">
        <v>4122</v>
      </c>
      <c r="E4215" s="38" t="s">
        <v>88</v>
      </c>
    </row>
    <row r="4216" customFormat="false" ht="15" hidden="false" customHeight="false" outlineLevel="0" collapsed="false">
      <c r="A4216" s="38" t="str">
        <f aca="false">CONCATENATE(D4216,"-",E4216)</f>
        <v>ROLANTE-RS</v>
      </c>
      <c r="B4216" s="39" t="n">
        <v>-29.65</v>
      </c>
      <c r="C4216" s="39" t="n">
        <v>-50.57</v>
      </c>
      <c r="D4216" s="39" t="s">
        <v>4123</v>
      </c>
      <c r="E4216" s="39" t="s">
        <v>151</v>
      </c>
    </row>
    <row r="4217" customFormat="false" ht="15" hidden="false" customHeight="false" outlineLevel="0" collapsed="false">
      <c r="A4217" s="38" t="str">
        <f aca="false">CONCATENATE(D4217,"-",E4217)</f>
        <v>ROLIM DE MOURA-RO</v>
      </c>
      <c r="B4217" s="39" t="n">
        <v>-11.67</v>
      </c>
      <c r="C4217" s="39" t="n">
        <v>-61.78</v>
      </c>
      <c r="D4217" s="39" t="s">
        <v>4124</v>
      </c>
      <c r="E4217" s="39" t="s">
        <v>219</v>
      </c>
    </row>
    <row r="4218" customFormat="false" ht="15" hidden="false" customHeight="false" outlineLevel="0" collapsed="false">
      <c r="A4218" s="38" t="str">
        <f aca="false">CONCATENATE(D4218,"-",E4218)</f>
        <v>ROMARIA-MG</v>
      </c>
      <c r="B4218" s="39" t="n">
        <v>-18.88</v>
      </c>
      <c r="C4218" s="39" t="n">
        <v>-47.58</v>
      </c>
      <c r="D4218" s="39" t="s">
        <v>4125</v>
      </c>
      <c r="E4218" s="39" t="s">
        <v>77</v>
      </c>
    </row>
    <row r="4219" customFormat="false" ht="15" hidden="false" customHeight="false" outlineLevel="0" collapsed="false">
      <c r="A4219" s="38" t="str">
        <f aca="false">CONCATENATE(D4219,"-",E4219)</f>
        <v>ROMELANDIA-SC</v>
      </c>
      <c r="B4219" s="39" t="n">
        <v>-26.67</v>
      </c>
      <c r="C4219" s="39" t="n">
        <v>-53.31</v>
      </c>
      <c r="D4219" s="39" t="s">
        <v>4126</v>
      </c>
      <c r="E4219" s="39" t="s">
        <v>90</v>
      </c>
    </row>
    <row r="4220" customFormat="false" ht="15" hidden="false" customHeight="false" outlineLevel="0" collapsed="false">
      <c r="A4220" s="38" t="str">
        <f aca="false">CONCATENATE(D4220,"-",E4220)</f>
        <v>RONCADOR-PR</v>
      </c>
      <c r="B4220" s="39" t="n">
        <v>-24.6</v>
      </c>
      <c r="C4220" s="39" t="n">
        <v>-52.27</v>
      </c>
      <c r="D4220" s="39" t="s">
        <v>4127</v>
      </c>
      <c r="E4220" s="39" t="s">
        <v>88</v>
      </c>
    </row>
    <row r="4221" customFormat="false" ht="15" hidden="false" customHeight="false" outlineLevel="0" collapsed="false">
      <c r="A4221" s="38" t="str">
        <f aca="false">CONCATENATE(D4221,"-",E4221)</f>
        <v>RONDA ALTA-RS</v>
      </c>
      <c r="B4221" s="38" t="n">
        <v>-27.76</v>
      </c>
      <c r="C4221" s="38" t="n">
        <v>-52.8</v>
      </c>
      <c r="D4221" s="38" t="s">
        <v>4128</v>
      </c>
      <c r="E4221" s="38" t="s">
        <v>151</v>
      </c>
    </row>
    <row r="4222" customFormat="false" ht="15" hidden="false" customHeight="false" outlineLevel="0" collapsed="false">
      <c r="A4222" s="38" t="str">
        <f aca="false">CONCATENATE(D4222,"-",E4222)</f>
        <v>RONDINHA-RS</v>
      </c>
      <c r="B4222" s="39" t="n">
        <v>-27.82</v>
      </c>
      <c r="C4222" s="39" t="n">
        <v>-52.91</v>
      </c>
      <c r="D4222" s="39" t="s">
        <v>4129</v>
      </c>
      <c r="E4222" s="39" t="s">
        <v>151</v>
      </c>
    </row>
    <row r="4223" customFormat="false" ht="15" hidden="false" customHeight="false" outlineLevel="0" collapsed="false">
      <c r="A4223" s="38" t="str">
        <f aca="false">CONCATENATE(D4223,"-",E4223)</f>
        <v>RONDON DO PARA-PA</v>
      </c>
      <c r="B4223" s="38" t="n">
        <v>-4.77</v>
      </c>
      <c r="C4223" s="38" t="n">
        <v>-48.06</v>
      </c>
      <c r="D4223" s="38" t="s">
        <v>4130</v>
      </c>
      <c r="E4223" s="38" t="s">
        <v>81</v>
      </c>
    </row>
    <row r="4224" customFormat="false" ht="15" hidden="false" customHeight="false" outlineLevel="0" collapsed="false">
      <c r="A4224" s="38" t="str">
        <f aca="false">CONCATENATE(D4224,"-",E4224)</f>
        <v>RONDONOPOLIS-MT</v>
      </c>
      <c r="B4224" s="38" t="n">
        <v>-16.47</v>
      </c>
      <c r="C4224" s="38" t="n">
        <v>-54.63</v>
      </c>
      <c r="D4224" s="38" t="s">
        <v>4131</v>
      </c>
      <c r="E4224" s="38" t="s">
        <v>111</v>
      </c>
    </row>
    <row r="4225" customFormat="false" ht="15" hidden="false" customHeight="false" outlineLevel="0" collapsed="false">
      <c r="A4225" s="38" t="str">
        <f aca="false">CONCATENATE(D4225,"-",E4225)</f>
        <v>RONDON-PR</v>
      </c>
      <c r="B4225" s="38" t="n">
        <v>-23.41</v>
      </c>
      <c r="C4225" s="38" t="n">
        <v>-52.76</v>
      </c>
      <c r="D4225" s="38" t="s">
        <v>4132</v>
      </c>
      <c r="E4225" s="38" t="s">
        <v>88</v>
      </c>
    </row>
    <row r="4226" customFormat="false" ht="15" hidden="false" customHeight="false" outlineLevel="0" collapsed="false">
      <c r="A4226" s="38" t="str">
        <f aca="false">CONCATENATE(D4226,"-",E4226)</f>
        <v>ROQUE GONZALES-RS</v>
      </c>
      <c r="B4226" s="38" t="n">
        <v>-28.13</v>
      </c>
      <c r="C4226" s="38" t="n">
        <v>-55.02</v>
      </c>
      <c r="D4226" s="38" t="s">
        <v>4133</v>
      </c>
      <c r="E4226" s="38" t="s">
        <v>151</v>
      </c>
    </row>
    <row r="4227" customFormat="false" ht="15" hidden="false" customHeight="false" outlineLevel="0" collapsed="false">
      <c r="A4227" s="38" t="str">
        <f aca="false">CONCATENATE(D4227,"-",E4227)</f>
        <v>RORAINOPOLIS-RR</v>
      </c>
      <c r="B4227" s="38" t="n">
        <v>0.94</v>
      </c>
      <c r="C4227" s="38" t="n">
        <v>-60.41</v>
      </c>
      <c r="D4227" s="38" t="s">
        <v>4134</v>
      </c>
      <c r="E4227" s="38" t="s">
        <v>233</v>
      </c>
    </row>
    <row r="4228" customFormat="false" ht="15" hidden="false" customHeight="false" outlineLevel="0" collapsed="false">
      <c r="A4228" s="38" t="str">
        <f aca="false">CONCATENATE(D4228,"-",E4228)</f>
        <v>ROSANA-SP</v>
      </c>
      <c r="B4228" s="39" t="n">
        <v>-22.58</v>
      </c>
      <c r="C4228" s="39" t="n">
        <v>-53.05</v>
      </c>
      <c r="D4228" s="39" t="s">
        <v>4135</v>
      </c>
      <c r="E4228" s="39" t="s">
        <v>118</v>
      </c>
    </row>
    <row r="4229" customFormat="false" ht="15" hidden="false" customHeight="false" outlineLevel="0" collapsed="false">
      <c r="A4229" s="38" t="str">
        <f aca="false">CONCATENATE(D4229,"-",E4229)</f>
        <v>ROSARIO DA LIMEIRA-MG</v>
      </c>
      <c r="B4229" s="38" t="n">
        <v>-20.97</v>
      </c>
      <c r="C4229" s="38" t="n">
        <v>-42.51</v>
      </c>
      <c r="D4229" s="38" t="s">
        <v>4136</v>
      </c>
      <c r="E4229" s="38" t="s">
        <v>77</v>
      </c>
    </row>
    <row r="4230" customFormat="false" ht="15" hidden="false" customHeight="false" outlineLevel="0" collapsed="false">
      <c r="A4230" s="38" t="str">
        <f aca="false">CONCATENATE(D4230,"-",E4230)</f>
        <v>ROSARIO DO CATETE-SE</v>
      </c>
      <c r="B4230" s="39" t="n">
        <v>-10.69</v>
      </c>
      <c r="C4230" s="39" t="n">
        <v>-37.03</v>
      </c>
      <c r="D4230" s="39" t="s">
        <v>4137</v>
      </c>
      <c r="E4230" s="39" t="s">
        <v>294</v>
      </c>
    </row>
    <row r="4231" customFormat="false" ht="15" hidden="false" customHeight="false" outlineLevel="0" collapsed="false">
      <c r="A4231" s="38" t="str">
        <f aca="false">CONCATENATE(D4231,"-",E4231)</f>
        <v>ROSARIO DO IVAI-PR</v>
      </c>
      <c r="B4231" s="39" t="n">
        <v>-24.27</v>
      </c>
      <c r="C4231" s="39" t="n">
        <v>-51.27</v>
      </c>
      <c r="D4231" s="39" t="s">
        <v>4138</v>
      </c>
      <c r="E4231" s="39" t="s">
        <v>88</v>
      </c>
    </row>
    <row r="4232" customFormat="false" ht="15" hidden="false" customHeight="false" outlineLevel="0" collapsed="false">
      <c r="A4232" s="38" t="str">
        <f aca="false">CONCATENATE(D4232,"-",E4232)</f>
        <v>ROSARIO DO SUL-RS</v>
      </c>
      <c r="B4232" s="39" t="n">
        <v>-30.25</v>
      </c>
      <c r="C4232" s="39" t="n">
        <v>-54.91</v>
      </c>
      <c r="D4232" s="39" t="s">
        <v>4139</v>
      </c>
      <c r="E4232" s="39" t="s">
        <v>151</v>
      </c>
    </row>
    <row r="4233" customFormat="false" ht="15" hidden="false" customHeight="false" outlineLevel="0" collapsed="false">
      <c r="A4233" s="38" t="str">
        <f aca="false">CONCATENATE(D4233,"-",E4233)</f>
        <v>ROSARIO OESTE-MT</v>
      </c>
      <c r="B4233" s="39" t="n">
        <v>-14.83</v>
      </c>
      <c r="C4233" s="39" t="n">
        <v>-56.42</v>
      </c>
      <c r="D4233" s="39" t="s">
        <v>4140</v>
      </c>
      <c r="E4233" s="39" t="s">
        <v>111</v>
      </c>
    </row>
    <row r="4234" customFormat="false" ht="15" hidden="false" customHeight="false" outlineLevel="0" collapsed="false">
      <c r="A4234" s="38" t="str">
        <f aca="false">CONCATENATE(D4234,"-",E4234)</f>
        <v>ROSARIO-MA</v>
      </c>
      <c r="B4234" s="38" t="n">
        <v>-2.93</v>
      </c>
      <c r="C4234" s="38" t="n">
        <v>-44.23</v>
      </c>
      <c r="D4234" s="38" t="s">
        <v>4141</v>
      </c>
      <c r="E4234" s="38" t="s">
        <v>100</v>
      </c>
    </row>
    <row r="4235" customFormat="false" ht="15" hidden="false" customHeight="false" outlineLevel="0" collapsed="false">
      <c r="A4235" s="38" t="str">
        <f aca="false">CONCATENATE(D4235,"-",E4235)</f>
        <v>ROSEIRA-SP</v>
      </c>
      <c r="B4235" s="38" t="n">
        <v>-22.89</v>
      </c>
      <c r="C4235" s="38" t="n">
        <v>-45.3</v>
      </c>
      <c r="D4235" s="38" t="s">
        <v>4142</v>
      </c>
      <c r="E4235" s="38" t="s">
        <v>118</v>
      </c>
    </row>
    <row r="4236" customFormat="false" ht="15" hidden="false" customHeight="false" outlineLevel="0" collapsed="false">
      <c r="A4236" s="38" t="str">
        <f aca="false">CONCATENATE(D4236,"-",E4236)</f>
        <v>ROTEIRO-AL</v>
      </c>
      <c r="B4236" s="38" t="n">
        <v>-9.83</v>
      </c>
      <c r="C4236" s="38" t="n">
        <v>-35.97</v>
      </c>
      <c r="D4236" s="38" t="s">
        <v>4143</v>
      </c>
      <c r="E4236" s="38" t="s">
        <v>137</v>
      </c>
    </row>
    <row r="4237" customFormat="false" ht="15" hidden="false" customHeight="false" outlineLevel="0" collapsed="false">
      <c r="A4237" s="38" t="str">
        <f aca="false">CONCATENATE(D4237,"-",E4237)</f>
        <v>RUBELITA-MG</v>
      </c>
      <c r="B4237" s="39" t="n">
        <v>-16.4</v>
      </c>
      <c r="C4237" s="39" t="n">
        <v>-42.26</v>
      </c>
      <c r="D4237" s="39" t="s">
        <v>4144</v>
      </c>
      <c r="E4237" s="39" t="s">
        <v>77</v>
      </c>
    </row>
    <row r="4238" customFormat="false" ht="15" hidden="false" customHeight="false" outlineLevel="0" collapsed="false">
      <c r="A4238" s="38" t="str">
        <f aca="false">CONCATENATE(D4238,"-",E4238)</f>
        <v>RUBIACEA-SP</v>
      </c>
      <c r="B4238" s="39" t="n">
        <v>-21.3</v>
      </c>
      <c r="C4238" s="39" t="n">
        <v>-50.72</v>
      </c>
      <c r="D4238" s="39" t="s">
        <v>4145</v>
      </c>
      <c r="E4238" s="39" t="s">
        <v>118</v>
      </c>
    </row>
    <row r="4239" customFormat="false" ht="15" hidden="false" customHeight="false" outlineLevel="0" collapsed="false">
      <c r="A4239" s="38" t="str">
        <f aca="false">CONCATENATE(D4239,"-",E4239)</f>
        <v>RUBIATABA-GO</v>
      </c>
      <c r="B4239" s="38" t="n">
        <v>-15.16</v>
      </c>
      <c r="C4239" s="38" t="n">
        <v>-49.8</v>
      </c>
      <c r="D4239" s="38" t="s">
        <v>4146</v>
      </c>
      <c r="E4239" s="38" t="s">
        <v>75</v>
      </c>
    </row>
    <row r="4240" customFormat="false" ht="15" hidden="false" customHeight="false" outlineLevel="0" collapsed="false">
      <c r="A4240" s="38" t="str">
        <f aca="false">CONCATENATE(D4240,"-",E4240)</f>
        <v>RUBIM-MG</v>
      </c>
      <c r="B4240" s="38" t="n">
        <v>-16.37</v>
      </c>
      <c r="C4240" s="38" t="n">
        <v>-40.53</v>
      </c>
      <c r="D4240" s="38" t="s">
        <v>4147</v>
      </c>
      <c r="E4240" s="38" t="s">
        <v>77</v>
      </c>
    </row>
    <row r="4241" customFormat="false" ht="15" hidden="false" customHeight="false" outlineLevel="0" collapsed="false">
      <c r="A4241" s="38" t="str">
        <f aca="false">CONCATENATE(D4241,"-",E4241)</f>
        <v>RUBINEIA-SP</v>
      </c>
      <c r="B4241" s="38" t="n">
        <v>-20.17</v>
      </c>
      <c r="C4241" s="38" t="n">
        <v>-51</v>
      </c>
      <c r="D4241" s="38" t="s">
        <v>4148</v>
      </c>
      <c r="E4241" s="38" t="s">
        <v>118</v>
      </c>
    </row>
    <row r="4242" customFormat="false" ht="15" hidden="false" customHeight="false" outlineLevel="0" collapsed="false">
      <c r="A4242" s="38" t="str">
        <f aca="false">CONCATENATE(D4242,"-",E4242)</f>
        <v>RUROPOLIS-PA</v>
      </c>
      <c r="B4242" s="39" t="n">
        <v>-4.09</v>
      </c>
      <c r="C4242" s="39" t="n">
        <v>-54.91</v>
      </c>
      <c r="D4242" s="39" t="s">
        <v>4149</v>
      </c>
      <c r="E4242" s="39" t="s">
        <v>81</v>
      </c>
    </row>
    <row r="4243" customFormat="false" ht="15" hidden="false" customHeight="false" outlineLevel="0" collapsed="false">
      <c r="A4243" s="38" t="str">
        <f aca="false">CONCATENATE(D4243,"-",E4243)</f>
        <v>RUSSAS-CE</v>
      </c>
      <c r="B4243" s="38" t="n">
        <v>-4.94</v>
      </c>
      <c r="C4243" s="38" t="n">
        <v>-37.97</v>
      </c>
      <c r="D4243" s="38" t="s">
        <v>4150</v>
      </c>
      <c r="E4243" s="38" t="s">
        <v>83</v>
      </c>
    </row>
    <row r="4244" customFormat="false" ht="15" hidden="false" customHeight="false" outlineLevel="0" collapsed="false">
      <c r="A4244" s="38" t="str">
        <f aca="false">CONCATENATE(D4244,"-",E4244)</f>
        <v>RUY BARBOSA-BA</v>
      </c>
      <c r="B4244" s="38" t="n">
        <v>-12.28</v>
      </c>
      <c r="C4244" s="38" t="n">
        <v>-40.49</v>
      </c>
      <c r="D4244" s="38" t="s">
        <v>4151</v>
      </c>
      <c r="E4244" s="38" t="s">
        <v>85</v>
      </c>
    </row>
    <row r="4245" customFormat="false" ht="15" hidden="false" customHeight="false" outlineLevel="0" collapsed="false">
      <c r="A4245" s="38" t="str">
        <f aca="false">CONCATENATE(D4245,"-",E4245)</f>
        <v>RUY BARBOSA-RN</v>
      </c>
      <c r="B4245" s="39" t="n">
        <v>-5.88</v>
      </c>
      <c r="C4245" s="39" t="n">
        <v>-35.93</v>
      </c>
      <c r="D4245" s="39" t="s">
        <v>4151</v>
      </c>
      <c r="E4245" s="39" t="s">
        <v>106</v>
      </c>
    </row>
    <row r="4246" customFormat="false" ht="15" hidden="false" customHeight="false" outlineLevel="0" collapsed="false">
      <c r="A4246" s="38" t="str">
        <f aca="false">CONCATENATE(D4246,"-",E4246)</f>
        <v>SABARA-MG</v>
      </c>
      <c r="B4246" s="39" t="n">
        <v>-19.88</v>
      </c>
      <c r="C4246" s="39" t="n">
        <v>-43.8</v>
      </c>
      <c r="D4246" s="39" t="s">
        <v>4152</v>
      </c>
      <c r="E4246" s="39" t="s">
        <v>77</v>
      </c>
    </row>
    <row r="4247" customFormat="false" ht="15" hidden="false" customHeight="false" outlineLevel="0" collapsed="false">
      <c r="A4247" s="38" t="str">
        <f aca="false">CONCATENATE(D4247,"-",E4247)</f>
        <v>SABAUDIA-PR</v>
      </c>
      <c r="B4247" s="38" t="n">
        <v>-23.31</v>
      </c>
      <c r="C4247" s="38" t="n">
        <v>-51.55</v>
      </c>
      <c r="D4247" s="38" t="s">
        <v>4153</v>
      </c>
      <c r="E4247" s="38" t="s">
        <v>88</v>
      </c>
    </row>
    <row r="4248" customFormat="false" ht="15" hidden="false" customHeight="false" outlineLevel="0" collapsed="false">
      <c r="A4248" s="38" t="str">
        <f aca="false">CONCATENATE(D4248,"-",E4248)</f>
        <v>SABINOPOLIS-MG</v>
      </c>
      <c r="B4248" s="38" t="n">
        <v>-18.66</v>
      </c>
      <c r="C4248" s="38" t="n">
        <v>-43.08</v>
      </c>
      <c r="D4248" s="38" t="s">
        <v>4154</v>
      </c>
      <c r="E4248" s="38" t="s">
        <v>77</v>
      </c>
    </row>
    <row r="4249" customFormat="false" ht="15" hidden="false" customHeight="false" outlineLevel="0" collapsed="false">
      <c r="A4249" s="38" t="str">
        <f aca="false">CONCATENATE(D4249,"-",E4249)</f>
        <v>SABINO-SP</v>
      </c>
      <c r="B4249" s="39" t="n">
        <v>-21.46</v>
      </c>
      <c r="C4249" s="39" t="n">
        <v>-49.57</v>
      </c>
      <c r="D4249" s="39" t="s">
        <v>4155</v>
      </c>
      <c r="E4249" s="39" t="s">
        <v>118</v>
      </c>
    </row>
    <row r="4250" customFormat="false" ht="15" hidden="false" customHeight="false" outlineLevel="0" collapsed="false">
      <c r="A4250" s="38" t="str">
        <f aca="false">CONCATENATE(D4250,"-",E4250)</f>
        <v>SABOEIRO-CE</v>
      </c>
      <c r="B4250" s="39" t="n">
        <v>-6.54</v>
      </c>
      <c r="C4250" s="39" t="n">
        <v>-39.9</v>
      </c>
      <c r="D4250" s="39" t="s">
        <v>4156</v>
      </c>
      <c r="E4250" s="39" t="s">
        <v>83</v>
      </c>
    </row>
    <row r="4251" customFormat="false" ht="15" hidden="false" customHeight="false" outlineLevel="0" collapsed="false">
      <c r="A4251" s="38" t="str">
        <f aca="false">CONCATENATE(D4251,"-",E4251)</f>
        <v>SACRAMENTO-MG</v>
      </c>
      <c r="B4251" s="39" t="n">
        <v>-19.86</v>
      </c>
      <c r="C4251" s="39" t="n">
        <v>-47.44</v>
      </c>
      <c r="D4251" s="39" t="s">
        <v>4157</v>
      </c>
      <c r="E4251" s="39" t="s">
        <v>77</v>
      </c>
    </row>
    <row r="4252" customFormat="false" ht="15" hidden="false" customHeight="false" outlineLevel="0" collapsed="false">
      <c r="A4252" s="38" t="str">
        <f aca="false">CONCATENATE(D4252,"-",E4252)</f>
        <v>SAGRADA FAMILIA-RS</v>
      </c>
      <c r="B4252" s="38" t="n">
        <v>-27.7</v>
      </c>
      <c r="C4252" s="38" t="n">
        <v>-53.13</v>
      </c>
      <c r="D4252" s="38" t="s">
        <v>4158</v>
      </c>
      <c r="E4252" s="38" t="s">
        <v>151</v>
      </c>
    </row>
    <row r="4253" customFormat="false" ht="15" hidden="false" customHeight="false" outlineLevel="0" collapsed="false">
      <c r="A4253" s="38" t="str">
        <f aca="false">CONCATENATE(D4253,"-",E4253)</f>
        <v>SAGRES-SP</v>
      </c>
      <c r="B4253" s="38" t="n">
        <v>-21.88</v>
      </c>
      <c r="C4253" s="38" t="n">
        <v>-50.95</v>
      </c>
      <c r="D4253" s="38" t="s">
        <v>4159</v>
      </c>
      <c r="E4253" s="38" t="s">
        <v>118</v>
      </c>
    </row>
    <row r="4254" customFormat="false" ht="15" hidden="false" customHeight="false" outlineLevel="0" collapsed="false">
      <c r="A4254" s="38" t="str">
        <f aca="false">CONCATENATE(D4254,"-",E4254)</f>
        <v>SAIRE-PE</v>
      </c>
      <c r="B4254" s="39" t="n">
        <v>-8.32</v>
      </c>
      <c r="C4254" s="39" t="n">
        <v>-35.7</v>
      </c>
      <c r="D4254" s="39" t="s">
        <v>4160</v>
      </c>
      <c r="E4254" s="39" t="s">
        <v>95</v>
      </c>
    </row>
    <row r="4255" customFormat="false" ht="15" hidden="false" customHeight="false" outlineLevel="0" collapsed="false">
      <c r="A4255" s="38" t="str">
        <f aca="false">CONCATENATE(D4255,"-",E4255)</f>
        <v>SALDANHA MARINHO-RS</v>
      </c>
      <c r="B4255" s="39" t="n">
        <v>-28.39</v>
      </c>
      <c r="C4255" s="39" t="n">
        <v>-53.09</v>
      </c>
      <c r="D4255" s="39" t="s">
        <v>4161</v>
      </c>
      <c r="E4255" s="39" t="s">
        <v>151</v>
      </c>
    </row>
    <row r="4256" customFormat="false" ht="15" hidden="false" customHeight="false" outlineLevel="0" collapsed="false">
      <c r="A4256" s="38" t="str">
        <f aca="false">CONCATENATE(D4256,"-",E4256)</f>
        <v>SALES OLIVEIRA-SP</v>
      </c>
      <c r="B4256" s="38" t="n">
        <v>-20.77</v>
      </c>
      <c r="C4256" s="38" t="n">
        <v>-47.83</v>
      </c>
      <c r="D4256" s="38" t="s">
        <v>4162</v>
      </c>
      <c r="E4256" s="38" t="s">
        <v>118</v>
      </c>
    </row>
    <row r="4257" customFormat="false" ht="15" hidden="false" customHeight="false" outlineLevel="0" collapsed="false">
      <c r="A4257" s="38" t="str">
        <f aca="false">CONCATENATE(D4257,"-",E4257)</f>
        <v>SALESOPOLIS-SP</v>
      </c>
      <c r="B4257" s="39" t="n">
        <v>-23.53</v>
      </c>
      <c r="C4257" s="39" t="n">
        <v>-45.84</v>
      </c>
      <c r="D4257" s="39" t="s">
        <v>4163</v>
      </c>
      <c r="E4257" s="39" t="s">
        <v>118</v>
      </c>
    </row>
    <row r="4258" customFormat="false" ht="15" hidden="false" customHeight="false" outlineLevel="0" collapsed="false">
      <c r="A4258" s="38" t="str">
        <f aca="false">CONCATENATE(D4258,"-",E4258)</f>
        <v>SALES-SP</v>
      </c>
      <c r="B4258" s="39" t="n">
        <v>-21.34</v>
      </c>
      <c r="C4258" s="39" t="n">
        <v>-49.48</v>
      </c>
      <c r="D4258" s="39" t="s">
        <v>4164</v>
      </c>
      <c r="E4258" s="39" t="s">
        <v>118</v>
      </c>
    </row>
    <row r="4259" customFormat="false" ht="15" hidden="false" customHeight="false" outlineLevel="0" collapsed="false">
      <c r="A4259" s="38" t="str">
        <f aca="false">CONCATENATE(D4259,"-",E4259)</f>
        <v>SALETE-SC</v>
      </c>
      <c r="B4259" s="38" t="n">
        <v>-26.98</v>
      </c>
      <c r="C4259" s="38" t="n">
        <v>-50</v>
      </c>
      <c r="D4259" s="38" t="s">
        <v>4165</v>
      </c>
      <c r="E4259" s="38" t="s">
        <v>90</v>
      </c>
    </row>
    <row r="4260" customFormat="false" ht="15" hidden="false" customHeight="false" outlineLevel="0" collapsed="false">
      <c r="A4260" s="38" t="str">
        <f aca="false">CONCATENATE(D4260,"-",E4260)</f>
        <v>SALGADINHO-PB</v>
      </c>
      <c r="B4260" s="38" t="n">
        <v>-7.1</v>
      </c>
      <c r="C4260" s="38" t="n">
        <v>-36.84</v>
      </c>
      <c r="D4260" s="38" t="s">
        <v>4166</v>
      </c>
      <c r="E4260" s="38" t="s">
        <v>138</v>
      </c>
    </row>
    <row r="4261" customFormat="false" ht="15" hidden="false" customHeight="false" outlineLevel="0" collapsed="false">
      <c r="A4261" s="38" t="str">
        <f aca="false">CONCATENATE(D4261,"-",E4261)</f>
        <v>SALGADINHO-PE</v>
      </c>
      <c r="B4261" s="38" t="n">
        <v>-7.93</v>
      </c>
      <c r="C4261" s="38" t="n">
        <v>-35.63</v>
      </c>
      <c r="D4261" s="38" t="s">
        <v>4166</v>
      </c>
      <c r="E4261" s="38" t="s">
        <v>95</v>
      </c>
    </row>
    <row r="4262" customFormat="false" ht="15" hidden="false" customHeight="false" outlineLevel="0" collapsed="false">
      <c r="A4262" s="38" t="str">
        <f aca="false">CONCATENATE(D4262,"-",E4262)</f>
        <v>SALGADO DE SAO FELIX-PB</v>
      </c>
      <c r="B4262" s="39" t="n">
        <v>-7.35</v>
      </c>
      <c r="C4262" s="39" t="n">
        <v>-35.44</v>
      </c>
      <c r="D4262" s="39" t="s">
        <v>4167</v>
      </c>
      <c r="E4262" s="39" t="s">
        <v>138</v>
      </c>
    </row>
    <row r="4263" customFormat="false" ht="15" hidden="false" customHeight="false" outlineLevel="0" collapsed="false">
      <c r="A4263" s="38" t="str">
        <f aca="false">CONCATENATE(D4263,"-",E4263)</f>
        <v>SALGADO FILHO-PR</v>
      </c>
      <c r="B4263" s="39" t="n">
        <v>-26.17</v>
      </c>
      <c r="C4263" s="39" t="n">
        <v>-53.36</v>
      </c>
      <c r="D4263" s="39" t="s">
        <v>4168</v>
      </c>
      <c r="E4263" s="39" t="s">
        <v>88</v>
      </c>
    </row>
    <row r="4264" customFormat="false" ht="15" hidden="false" customHeight="false" outlineLevel="0" collapsed="false">
      <c r="A4264" s="38" t="str">
        <f aca="false">CONCATENATE(D4264,"-",E4264)</f>
        <v>SALGADO-SE</v>
      </c>
      <c r="B4264" s="38" t="n">
        <v>-11.03</v>
      </c>
      <c r="C4264" s="38" t="n">
        <v>-37.47</v>
      </c>
      <c r="D4264" s="38" t="s">
        <v>4169</v>
      </c>
      <c r="E4264" s="38" t="s">
        <v>294</v>
      </c>
    </row>
    <row r="4265" customFormat="false" ht="15" hidden="false" customHeight="false" outlineLevel="0" collapsed="false">
      <c r="A4265" s="38" t="str">
        <f aca="false">CONCATENATE(D4265,"-",E4265)</f>
        <v>SALGUEIRO-PE</v>
      </c>
      <c r="B4265" s="39" t="n">
        <v>-8.06</v>
      </c>
      <c r="C4265" s="39" t="n">
        <v>-39.12</v>
      </c>
      <c r="D4265" s="39" t="s">
        <v>4170</v>
      </c>
      <c r="E4265" s="39" t="s">
        <v>95</v>
      </c>
    </row>
    <row r="4266" customFormat="false" ht="15" hidden="false" customHeight="false" outlineLevel="0" collapsed="false">
      <c r="A4266" s="38" t="str">
        <f aca="false">CONCATENATE(D4266,"-",E4266)</f>
        <v>SALINAS DA MARGARIDA-BA</v>
      </c>
      <c r="B4266" s="39" t="n">
        <v>-12.87</v>
      </c>
      <c r="C4266" s="39" t="n">
        <v>-38.76</v>
      </c>
      <c r="D4266" s="39" t="s">
        <v>4171</v>
      </c>
      <c r="E4266" s="39" t="s">
        <v>85</v>
      </c>
    </row>
    <row r="4267" customFormat="false" ht="15" hidden="false" customHeight="false" outlineLevel="0" collapsed="false">
      <c r="A4267" s="38" t="str">
        <f aca="false">CONCATENATE(D4267,"-",E4267)</f>
        <v>SALINAS-MG</v>
      </c>
      <c r="B4267" s="38" t="n">
        <v>-16.17</v>
      </c>
      <c r="C4267" s="38" t="n">
        <v>-42.29</v>
      </c>
      <c r="D4267" s="38" t="s">
        <v>4172</v>
      </c>
      <c r="E4267" s="38" t="s">
        <v>77</v>
      </c>
    </row>
    <row r="4268" customFormat="false" ht="15" hidden="false" customHeight="false" outlineLevel="0" collapsed="false">
      <c r="A4268" s="38" t="str">
        <f aca="false">CONCATENATE(D4268,"-",E4268)</f>
        <v>SALINOPOLIS-PA</v>
      </c>
      <c r="B4268" s="38" t="n">
        <v>-0.62</v>
      </c>
      <c r="C4268" s="38" t="n">
        <v>-47.35</v>
      </c>
      <c r="D4268" s="38" t="s">
        <v>4173</v>
      </c>
      <c r="E4268" s="38" t="s">
        <v>81</v>
      </c>
    </row>
    <row r="4269" customFormat="false" ht="15" hidden="false" customHeight="false" outlineLevel="0" collapsed="false">
      <c r="A4269" s="38" t="str">
        <f aca="false">CONCATENATE(D4269,"-",E4269)</f>
        <v>SALITRE-CE</v>
      </c>
      <c r="B4269" s="38" t="n">
        <v>-7.28</v>
      </c>
      <c r="C4269" s="38" t="n">
        <v>-40.45</v>
      </c>
      <c r="D4269" s="38" t="s">
        <v>4174</v>
      </c>
      <c r="E4269" s="38" t="s">
        <v>83</v>
      </c>
    </row>
    <row r="4270" customFormat="false" ht="15" hidden="false" customHeight="false" outlineLevel="0" collapsed="false">
      <c r="A4270" s="38" t="str">
        <f aca="false">CONCATENATE(D4270,"-",E4270)</f>
        <v>SALMOURAO-SP</v>
      </c>
      <c r="B4270" s="38" t="n">
        <v>-21.62</v>
      </c>
      <c r="C4270" s="38" t="n">
        <v>-50.86</v>
      </c>
      <c r="D4270" s="38" t="s">
        <v>4175</v>
      </c>
      <c r="E4270" s="38" t="s">
        <v>118</v>
      </c>
    </row>
    <row r="4271" customFormat="false" ht="15" hidden="false" customHeight="false" outlineLevel="0" collapsed="false">
      <c r="A4271" s="38" t="str">
        <f aca="false">CONCATENATE(D4271,"-",E4271)</f>
        <v>SALOA-PE</v>
      </c>
      <c r="B4271" s="38" t="n">
        <v>-8.97</v>
      </c>
      <c r="C4271" s="38" t="n">
        <v>-36.68</v>
      </c>
      <c r="D4271" s="38" t="s">
        <v>4176</v>
      </c>
      <c r="E4271" s="38" t="s">
        <v>95</v>
      </c>
    </row>
    <row r="4272" customFormat="false" ht="15" hidden="false" customHeight="false" outlineLevel="0" collapsed="false">
      <c r="A4272" s="38" t="str">
        <f aca="false">CONCATENATE(D4272,"-",E4272)</f>
        <v>SALTINHO-SC</v>
      </c>
      <c r="B4272" s="39" t="n">
        <v>-26.6</v>
      </c>
      <c r="C4272" s="39" t="n">
        <v>-53.05</v>
      </c>
      <c r="D4272" s="39" t="s">
        <v>4177</v>
      </c>
      <c r="E4272" s="39" t="s">
        <v>90</v>
      </c>
    </row>
    <row r="4273" customFormat="false" ht="15" hidden="false" customHeight="false" outlineLevel="0" collapsed="false">
      <c r="A4273" s="38" t="str">
        <f aca="false">CONCATENATE(D4273,"-",E4273)</f>
        <v>SALTINHO-SP</v>
      </c>
      <c r="B4273" s="39" t="n">
        <v>-22.84</v>
      </c>
      <c r="C4273" s="39" t="n">
        <v>-47.67</v>
      </c>
      <c r="D4273" s="39" t="s">
        <v>4177</v>
      </c>
      <c r="E4273" s="39" t="s">
        <v>118</v>
      </c>
    </row>
    <row r="4274" customFormat="false" ht="15" hidden="false" customHeight="false" outlineLevel="0" collapsed="false">
      <c r="A4274" s="38" t="str">
        <f aca="false">CONCATENATE(D4274,"-",E4274)</f>
        <v>SALTO DA DIVISA-MG</v>
      </c>
      <c r="B4274" s="39" t="n">
        <v>-16</v>
      </c>
      <c r="C4274" s="39" t="n">
        <v>-39.94</v>
      </c>
      <c r="D4274" s="39" t="s">
        <v>4178</v>
      </c>
      <c r="E4274" s="39" t="s">
        <v>77</v>
      </c>
    </row>
    <row r="4275" customFormat="false" ht="15" hidden="false" customHeight="false" outlineLevel="0" collapsed="false">
      <c r="A4275" s="38" t="str">
        <f aca="false">CONCATENATE(D4275,"-",E4275)</f>
        <v>SALTO DE PIRAPORA-SP</v>
      </c>
      <c r="B4275" s="39" t="n">
        <v>-23.64</v>
      </c>
      <c r="C4275" s="39" t="n">
        <v>-47.57</v>
      </c>
      <c r="D4275" s="39" t="s">
        <v>4179</v>
      </c>
      <c r="E4275" s="39" t="s">
        <v>118</v>
      </c>
    </row>
    <row r="4276" customFormat="false" ht="15" hidden="false" customHeight="false" outlineLevel="0" collapsed="false">
      <c r="A4276" s="38" t="str">
        <f aca="false">CONCATENATE(D4276,"-",E4276)</f>
        <v>SALTO DO CEU-MT</v>
      </c>
      <c r="B4276" s="38" t="n">
        <v>-15.13</v>
      </c>
      <c r="C4276" s="38" t="n">
        <v>-58.12</v>
      </c>
      <c r="D4276" s="38" t="s">
        <v>4180</v>
      </c>
      <c r="E4276" s="38" t="s">
        <v>111</v>
      </c>
    </row>
    <row r="4277" customFormat="false" ht="15" hidden="false" customHeight="false" outlineLevel="0" collapsed="false">
      <c r="A4277" s="38" t="str">
        <f aca="false">CONCATENATE(D4277,"-",E4277)</f>
        <v>SALTO DO ITARARE-PR</v>
      </c>
      <c r="B4277" s="38" t="n">
        <v>-23.6</v>
      </c>
      <c r="C4277" s="38" t="n">
        <v>-49.62</v>
      </c>
      <c r="D4277" s="38" t="s">
        <v>4181</v>
      </c>
      <c r="E4277" s="38" t="s">
        <v>88</v>
      </c>
    </row>
    <row r="4278" customFormat="false" ht="15" hidden="false" customHeight="false" outlineLevel="0" collapsed="false">
      <c r="A4278" s="38" t="str">
        <f aca="false">CONCATENATE(D4278,"-",E4278)</f>
        <v>SALTO DO JACUI-RS</v>
      </c>
      <c r="B4278" s="38" t="n">
        <v>-29.08</v>
      </c>
      <c r="C4278" s="38" t="n">
        <v>-53.21</v>
      </c>
      <c r="D4278" s="38" t="s">
        <v>4182</v>
      </c>
      <c r="E4278" s="38" t="s">
        <v>151</v>
      </c>
    </row>
    <row r="4279" customFormat="false" ht="15" hidden="false" customHeight="false" outlineLevel="0" collapsed="false">
      <c r="A4279" s="38" t="str">
        <f aca="false">CONCATENATE(D4279,"-",E4279)</f>
        <v>SALTO DO LONTRA-PR</v>
      </c>
      <c r="B4279" s="39" t="n">
        <v>-25.78</v>
      </c>
      <c r="C4279" s="39" t="n">
        <v>-53.3</v>
      </c>
      <c r="D4279" s="39" t="s">
        <v>4183</v>
      </c>
      <c r="E4279" s="39" t="s">
        <v>88</v>
      </c>
    </row>
    <row r="4280" customFormat="false" ht="15" hidden="false" customHeight="false" outlineLevel="0" collapsed="false">
      <c r="A4280" s="38" t="str">
        <f aca="false">CONCATENATE(D4280,"-",E4280)</f>
        <v>SALTO GRANDE-SP</v>
      </c>
      <c r="B4280" s="38" t="n">
        <v>-22.89</v>
      </c>
      <c r="C4280" s="38" t="n">
        <v>-49.98</v>
      </c>
      <c r="D4280" s="38" t="s">
        <v>4184</v>
      </c>
      <c r="E4280" s="38" t="s">
        <v>118</v>
      </c>
    </row>
    <row r="4281" customFormat="false" ht="15" hidden="false" customHeight="false" outlineLevel="0" collapsed="false">
      <c r="A4281" s="38" t="str">
        <f aca="false">CONCATENATE(D4281,"-",E4281)</f>
        <v>SALTO VELOSO-SC</v>
      </c>
      <c r="B4281" s="38" t="n">
        <v>-26.9</v>
      </c>
      <c r="C4281" s="38" t="n">
        <v>-51.4</v>
      </c>
      <c r="D4281" s="38" t="s">
        <v>4185</v>
      </c>
      <c r="E4281" s="38" t="s">
        <v>90</v>
      </c>
    </row>
    <row r="4282" customFormat="false" ht="15" hidden="false" customHeight="false" outlineLevel="0" collapsed="false">
      <c r="A4282" s="38" t="str">
        <f aca="false">CONCATENATE(D4282,"-",E4282)</f>
        <v>SALTO-SP</v>
      </c>
      <c r="B4282" s="38" t="n">
        <v>-23.2</v>
      </c>
      <c r="C4282" s="38" t="n">
        <v>-47.28</v>
      </c>
      <c r="D4282" s="38" t="s">
        <v>4186</v>
      </c>
      <c r="E4282" s="38" t="s">
        <v>118</v>
      </c>
    </row>
    <row r="4283" customFormat="false" ht="15" hidden="false" customHeight="false" outlineLevel="0" collapsed="false">
      <c r="A4283" s="38" t="str">
        <f aca="false">CONCATENATE(D4283,"-",E4283)</f>
        <v>SALVADOR DAS MISSOES-RS</v>
      </c>
      <c r="B4283" s="39" t="n">
        <v>-28.12</v>
      </c>
      <c r="C4283" s="39" t="n">
        <v>-54.83</v>
      </c>
      <c r="D4283" s="39" t="s">
        <v>4187</v>
      </c>
      <c r="E4283" s="39" t="s">
        <v>151</v>
      </c>
    </row>
    <row r="4284" customFormat="false" ht="15" hidden="false" customHeight="false" outlineLevel="0" collapsed="false">
      <c r="A4284" s="38" t="str">
        <f aca="false">CONCATENATE(D4284,"-",E4284)</f>
        <v>SALVADOR DO SUL-RS</v>
      </c>
      <c r="B4284" s="38" t="n">
        <v>-29.43</v>
      </c>
      <c r="C4284" s="38" t="n">
        <v>-51.51</v>
      </c>
      <c r="D4284" s="38" t="s">
        <v>4188</v>
      </c>
      <c r="E4284" s="38" t="s">
        <v>151</v>
      </c>
    </row>
    <row r="4285" customFormat="false" ht="15" hidden="false" customHeight="false" outlineLevel="0" collapsed="false">
      <c r="A4285" s="38" t="str">
        <f aca="false">CONCATENATE(D4285,"-",E4285)</f>
        <v>SALVADOR-BA</v>
      </c>
      <c r="B4285" s="38" t="n">
        <v>-12.97</v>
      </c>
      <c r="C4285" s="38" t="n">
        <v>-38.51</v>
      </c>
      <c r="D4285" s="38" t="s">
        <v>4189</v>
      </c>
      <c r="E4285" s="38" t="s">
        <v>85</v>
      </c>
    </row>
    <row r="4286" customFormat="false" ht="15" hidden="false" customHeight="false" outlineLevel="0" collapsed="false">
      <c r="A4286" s="38" t="str">
        <f aca="false">CONCATENATE(D4286,"-",E4286)</f>
        <v>SALVATERRA-PA</v>
      </c>
      <c r="B4286" s="39" t="n">
        <v>-0.75</v>
      </c>
      <c r="C4286" s="39" t="n">
        <v>-48.51</v>
      </c>
      <c r="D4286" s="39" t="s">
        <v>4190</v>
      </c>
      <c r="E4286" s="39" t="s">
        <v>81</v>
      </c>
    </row>
    <row r="4287" customFormat="false" ht="15" hidden="false" customHeight="false" outlineLevel="0" collapsed="false">
      <c r="A4287" s="38" t="str">
        <f aca="false">CONCATENATE(D4287,"-",E4287)</f>
        <v>SAMBAIBA-MA</v>
      </c>
      <c r="B4287" s="39" t="n">
        <v>-7.14</v>
      </c>
      <c r="C4287" s="39" t="n">
        <v>-45.34</v>
      </c>
      <c r="D4287" s="39" t="s">
        <v>4191</v>
      </c>
      <c r="E4287" s="39" t="s">
        <v>100</v>
      </c>
    </row>
    <row r="4288" customFormat="false" ht="15" hidden="false" customHeight="false" outlineLevel="0" collapsed="false">
      <c r="A4288" s="38" t="str">
        <f aca="false">CONCATENATE(D4288,"-",E4288)</f>
        <v>SAMPAIO-TO</v>
      </c>
      <c r="B4288" s="39" t="n">
        <v>-5.34</v>
      </c>
      <c r="C4288" s="39" t="n">
        <v>-47.87</v>
      </c>
      <c r="D4288" s="39" t="s">
        <v>4192</v>
      </c>
      <c r="E4288" s="39" t="s">
        <v>97</v>
      </c>
    </row>
    <row r="4289" customFormat="false" ht="15" hidden="false" customHeight="false" outlineLevel="0" collapsed="false">
      <c r="A4289" s="38" t="str">
        <f aca="false">CONCATENATE(D4289,"-",E4289)</f>
        <v>SANANDUVA-RS</v>
      </c>
      <c r="B4289" s="39" t="n">
        <v>-27.95</v>
      </c>
      <c r="C4289" s="39" t="n">
        <v>-51.8</v>
      </c>
      <c r="D4289" s="39" t="s">
        <v>4193</v>
      </c>
      <c r="E4289" s="39" t="s">
        <v>151</v>
      </c>
    </row>
    <row r="4290" customFormat="false" ht="15" hidden="false" customHeight="false" outlineLevel="0" collapsed="false">
      <c r="A4290" s="38" t="str">
        <f aca="false">CONCATENATE(D4290,"-",E4290)</f>
        <v>SANCLERLANDIA-GO</v>
      </c>
      <c r="B4290" s="39" t="n">
        <v>-16.19</v>
      </c>
      <c r="C4290" s="39" t="n">
        <v>-50.31</v>
      </c>
      <c r="D4290" s="39" t="s">
        <v>4194</v>
      </c>
      <c r="E4290" s="39" t="s">
        <v>75</v>
      </c>
    </row>
    <row r="4291" customFormat="false" ht="15" hidden="false" customHeight="false" outlineLevel="0" collapsed="false">
      <c r="A4291" s="38" t="str">
        <f aca="false">CONCATENATE(D4291,"-",E4291)</f>
        <v>SANDOLANDIA-TO</v>
      </c>
      <c r="B4291" s="38" t="n">
        <v>-12.53</v>
      </c>
      <c r="C4291" s="38" t="n">
        <v>-49.92</v>
      </c>
      <c r="D4291" s="38" t="s">
        <v>4195</v>
      </c>
      <c r="E4291" s="38" t="s">
        <v>97</v>
      </c>
    </row>
    <row r="4292" customFormat="false" ht="15" hidden="false" customHeight="false" outlineLevel="0" collapsed="false">
      <c r="A4292" s="38" t="str">
        <f aca="false">CONCATENATE(D4292,"-",E4292)</f>
        <v>SANDOVALINA-SP</v>
      </c>
      <c r="B4292" s="39" t="n">
        <v>-22.45</v>
      </c>
      <c r="C4292" s="39" t="n">
        <v>-51.76</v>
      </c>
      <c r="D4292" s="39" t="s">
        <v>4196</v>
      </c>
      <c r="E4292" s="39" t="s">
        <v>118</v>
      </c>
    </row>
    <row r="4293" customFormat="false" ht="15" hidden="false" customHeight="false" outlineLevel="0" collapsed="false">
      <c r="A4293" s="38" t="str">
        <f aca="false">CONCATENATE(D4293,"-",E4293)</f>
        <v>SANGAO-SC</v>
      </c>
      <c r="B4293" s="39" t="n">
        <v>-28.63</v>
      </c>
      <c r="C4293" s="39" t="n">
        <v>-49.12</v>
      </c>
      <c r="D4293" s="39" t="s">
        <v>4197</v>
      </c>
      <c r="E4293" s="39" t="s">
        <v>90</v>
      </c>
    </row>
    <row r="4294" customFormat="false" ht="15" hidden="false" customHeight="false" outlineLevel="0" collapsed="false">
      <c r="A4294" s="38" t="str">
        <f aca="false">CONCATENATE(D4294,"-",E4294)</f>
        <v>SANHARO-PE</v>
      </c>
      <c r="B4294" s="39" t="n">
        <v>-8.36</v>
      </c>
      <c r="C4294" s="39" t="n">
        <v>-36.56</v>
      </c>
      <c r="D4294" s="39" t="s">
        <v>4198</v>
      </c>
      <c r="E4294" s="39" t="s">
        <v>95</v>
      </c>
    </row>
    <row r="4295" customFormat="false" ht="15" hidden="false" customHeight="false" outlineLevel="0" collapsed="false">
      <c r="A4295" s="38" t="str">
        <f aca="false">CONCATENATE(D4295,"-",E4295)</f>
        <v>SANTA ADELIA-SP</v>
      </c>
      <c r="B4295" s="38" t="n">
        <v>-21.24</v>
      </c>
      <c r="C4295" s="38" t="n">
        <v>-48.8</v>
      </c>
      <c r="D4295" s="38" t="s">
        <v>4199</v>
      </c>
      <c r="E4295" s="38" t="s">
        <v>118</v>
      </c>
    </row>
    <row r="4296" customFormat="false" ht="15" hidden="false" customHeight="false" outlineLevel="0" collapsed="false">
      <c r="A4296" s="38" t="str">
        <f aca="false">CONCATENATE(D4296,"-",E4296)</f>
        <v>SANTA ALBERTINA-SP</v>
      </c>
      <c r="B4296" s="39" t="n">
        <v>-20.03</v>
      </c>
      <c r="C4296" s="39" t="n">
        <v>-50.72</v>
      </c>
      <c r="D4296" s="39" t="s">
        <v>4200</v>
      </c>
      <c r="E4296" s="39" t="s">
        <v>118</v>
      </c>
    </row>
    <row r="4297" customFormat="false" ht="15" hidden="false" customHeight="false" outlineLevel="0" collapsed="false">
      <c r="A4297" s="38" t="str">
        <f aca="false">CONCATENATE(D4297,"-",E4297)</f>
        <v>SANTA AMELIA-PR</v>
      </c>
      <c r="B4297" s="38" t="n">
        <v>-23.26</v>
      </c>
      <c r="C4297" s="38" t="n">
        <v>-50.42</v>
      </c>
      <c r="D4297" s="38" t="s">
        <v>4201</v>
      </c>
      <c r="E4297" s="38" t="s">
        <v>88</v>
      </c>
    </row>
    <row r="4298" customFormat="false" ht="15" hidden="false" customHeight="false" outlineLevel="0" collapsed="false">
      <c r="A4298" s="38" t="str">
        <f aca="false">CONCATENATE(D4298,"-",E4298)</f>
        <v>SANTA BARBARA DE GOIAS-GO</v>
      </c>
      <c r="B4298" s="38" t="n">
        <v>-16.57</v>
      </c>
      <c r="C4298" s="38" t="n">
        <v>-49.69</v>
      </c>
      <c r="D4298" s="38" t="s">
        <v>4202</v>
      </c>
      <c r="E4298" s="38" t="s">
        <v>75</v>
      </c>
    </row>
    <row r="4299" customFormat="false" ht="15" hidden="false" customHeight="false" outlineLevel="0" collapsed="false">
      <c r="A4299" s="38" t="str">
        <f aca="false">CONCATENATE(D4299,"-",E4299)</f>
        <v>SANTA BARBARA DO LESTE-MG</v>
      </c>
      <c r="B4299" s="39" t="n">
        <v>-19.97</v>
      </c>
      <c r="C4299" s="39" t="n">
        <v>-42.14</v>
      </c>
      <c r="D4299" s="39" t="s">
        <v>4203</v>
      </c>
      <c r="E4299" s="39" t="s">
        <v>77</v>
      </c>
    </row>
    <row r="4300" customFormat="false" ht="15" hidden="false" customHeight="false" outlineLevel="0" collapsed="false">
      <c r="A4300" s="38" t="str">
        <f aca="false">CONCATENATE(D4300,"-",E4300)</f>
        <v>SANTA BARBARA DO MONTE VERDE-MG</v>
      </c>
      <c r="B4300" s="38" t="n">
        <v>-21.95</v>
      </c>
      <c r="C4300" s="38" t="n">
        <v>-43.7</v>
      </c>
      <c r="D4300" s="38" t="s">
        <v>4204</v>
      </c>
      <c r="E4300" s="38" t="s">
        <v>77</v>
      </c>
    </row>
    <row r="4301" customFormat="false" ht="15" hidden="false" customHeight="false" outlineLevel="0" collapsed="false">
      <c r="A4301" s="38" t="str">
        <f aca="false">CONCATENATE(D4301,"-",E4301)</f>
        <v>SANTA BARBARA DO PARA-PA</v>
      </c>
      <c r="B4301" s="38" t="n">
        <v>-1.22</v>
      </c>
      <c r="C4301" s="38" t="n">
        <v>-48.29</v>
      </c>
      <c r="D4301" s="38" t="s">
        <v>4205</v>
      </c>
      <c r="E4301" s="38" t="s">
        <v>81</v>
      </c>
    </row>
    <row r="4302" customFormat="false" ht="15" hidden="false" customHeight="false" outlineLevel="0" collapsed="false">
      <c r="A4302" s="38" t="str">
        <f aca="false">CONCATENATE(D4302,"-",E4302)</f>
        <v>SANTA BARBARA DO SUL-RS</v>
      </c>
      <c r="B4302" s="38" t="n">
        <v>-28.35</v>
      </c>
      <c r="C4302" s="38" t="n">
        <v>-53.24</v>
      </c>
      <c r="D4302" s="38" t="s">
        <v>4206</v>
      </c>
      <c r="E4302" s="38" t="s">
        <v>151</v>
      </c>
    </row>
    <row r="4303" customFormat="false" ht="15" hidden="false" customHeight="false" outlineLevel="0" collapsed="false">
      <c r="A4303" s="38" t="str">
        <f aca="false">CONCATENATE(D4303,"-",E4303)</f>
        <v>SANTA BARBARA DO TUGURIO-MG</v>
      </c>
      <c r="B4303" s="39" t="n">
        <v>-21.24</v>
      </c>
      <c r="C4303" s="39" t="n">
        <v>-43.55</v>
      </c>
      <c r="D4303" s="39" t="s">
        <v>4207</v>
      </c>
      <c r="E4303" s="39" t="s">
        <v>77</v>
      </c>
    </row>
    <row r="4304" customFormat="false" ht="15" hidden="false" customHeight="false" outlineLevel="0" collapsed="false">
      <c r="A4304" s="38" t="str">
        <f aca="false">CONCATENATE(D4304,"-",E4304)</f>
        <v>SANTA BARBARA D'OESTE-SP</v>
      </c>
      <c r="B4304" s="38" t="n">
        <v>-22.75</v>
      </c>
      <c r="C4304" s="38" t="n">
        <v>-47.41</v>
      </c>
      <c r="D4304" s="38" t="s">
        <v>4208</v>
      </c>
      <c r="E4304" s="38" t="s">
        <v>118</v>
      </c>
    </row>
    <row r="4305" customFormat="false" ht="15" hidden="false" customHeight="false" outlineLevel="0" collapsed="false">
      <c r="A4305" s="38" t="str">
        <f aca="false">CONCATENATE(D4305,"-",E4305)</f>
        <v>SANTA BARBARA-BA</v>
      </c>
      <c r="B4305" s="39" t="n">
        <v>-11.95</v>
      </c>
      <c r="C4305" s="39" t="n">
        <v>-38.97</v>
      </c>
      <c r="D4305" s="39" t="s">
        <v>4209</v>
      </c>
      <c r="E4305" s="39" t="s">
        <v>85</v>
      </c>
    </row>
    <row r="4306" customFormat="false" ht="15" hidden="false" customHeight="false" outlineLevel="0" collapsed="false">
      <c r="A4306" s="38" t="str">
        <f aca="false">CONCATENATE(D4306,"-",E4306)</f>
        <v>SANTA BARBARA-MG</v>
      </c>
      <c r="B4306" s="38" t="n">
        <v>-19.95</v>
      </c>
      <c r="C4306" s="38" t="n">
        <v>-43.41</v>
      </c>
      <c r="D4306" s="38" t="s">
        <v>4209</v>
      </c>
      <c r="E4306" s="38" t="s">
        <v>77</v>
      </c>
    </row>
    <row r="4307" customFormat="false" ht="15" hidden="false" customHeight="false" outlineLevel="0" collapsed="false">
      <c r="A4307" s="38" t="str">
        <f aca="false">CONCATENATE(D4307,"-",E4307)</f>
        <v>SANTA BRANCA-SP</v>
      </c>
      <c r="B4307" s="39" t="n">
        <v>-23.39</v>
      </c>
      <c r="C4307" s="39" t="n">
        <v>-45.88</v>
      </c>
      <c r="D4307" s="39" t="s">
        <v>4210</v>
      </c>
      <c r="E4307" s="39" t="s">
        <v>118</v>
      </c>
    </row>
    <row r="4308" customFormat="false" ht="15" hidden="false" customHeight="false" outlineLevel="0" collapsed="false">
      <c r="A4308" s="38" t="str">
        <f aca="false">CONCATENATE(D4308,"-",E4308)</f>
        <v>SANTA BRIGIDA-BA</v>
      </c>
      <c r="B4308" s="38" t="n">
        <v>-9.73</v>
      </c>
      <c r="C4308" s="38" t="n">
        <v>-38.12</v>
      </c>
      <c r="D4308" s="38" t="s">
        <v>4211</v>
      </c>
      <c r="E4308" s="38" t="s">
        <v>85</v>
      </c>
    </row>
    <row r="4309" customFormat="false" ht="15" hidden="false" customHeight="false" outlineLevel="0" collapsed="false">
      <c r="A4309" s="38" t="str">
        <f aca="false">CONCATENATE(D4309,"-",E4309)</f>
        <v>SANTA CARMEM-MT</v>
      </c>
      <c r="B4309" s="39" t="n">
        <v>-11.91</v>
      </c>
      <c r="C4309" s="39" t="n">
        <v>-55.22</v>
      </c>
      <c r="D4309" s="39" t="s">
        <v>4212</v>
      </c>
      <c r="E4309" s="39" t="s">
        <v>111</v>
      </c>
    </row>
    <row r="4310" customFormat="false" ht="15" hidden="false" customHeight="false" outlineLevel="0" collapsed="false">
      <c r="A4310" s="38" t="str">
        <f aca="false">CONCATENATE(D4310,"-",E4310)</f>
        <v>SANTA CECILIA DE UMBUZEIRO-PB</v>
      </c>
      <c r="B4310" s="38" t="n">
        <v>-7.73</v>
      </c>
      <c r="C4310" s="38" t="n">
        <v>-35.87</v>
      </c>
      <c r="D4310" s="38" t="s">
        <v>4213</v>
      </c>
      <c r="E4310" s="38" t="s">
        <v>138</v>
      </c>
    </row>
    <row r="4311" customFormat="false" ht="15" hidden="false" customHeight="false" outlineLevel="0" collapsed="false">
      <c r="A4311" s="38" t="str">
        <f aca="false">CONCATENATE(D4311,"-",E4311)</f>
        <v>SANTA CECILIA DO PAVAO-PR</v>
      </c>
      <c r="B4311" s="39" t="n">
        <v>-23.51</v>
      </c>
      <c r="C4311" s="39" t="n">
        <v>-50.78</v>
      </c>
      <c r="D4311" s="39" t="s">
        <v>4214</v>
      </c>
      <c r="E4311" s="39" t="s">
        <v>88</v>
      </c>
    </row>
    <row r="4312" customFormat="false" ht="15" hidden="false" customHeight="false" outlineLevel="0" collapsed="false">
      <c r="A4312" s="38" t="str">
        <f aca="false">CONCATENATE(D4312,"-",E4312)</f>
        <v>SANTA CECILIA-SC</v>
      </c>
      <c r="B4312" s="38" t="n">
        <v>-26.96</v>
      </c>
      <c r="C4312" s="38" t="n">
        <v>-50.42</v>
      </c>
      <c r="D4312" s="38" t="s">
        <v>4215</v>
      </c>
      <c r="E4312" s="38" t="s">
        <v>90</v>
      </c>
    </row>
    <row r="4313" customFormat="false" ht="15" hidden="false" customHeight="false" outlineLevel="0" collapsed="false">
      <c r="A4313" s="38" t="str">
        <f aca="false">CONCATENATE(D4313,"-",E4313)</f>
        <v>SANTA CLARA DO SUL-RS</v>
      </c>
      <c r="B4313" s="39" t="n">
        <v>-29.46</v>
      </c>
      <c r="C4313" s="39" t="n">
        <v>-52.08</v>
      </c>
      <c r="D4313" s="39" t="s">
        <v>4216</v>
      </c>
      <c r="E4313" s="39" t="s">
        <v>151</v>
      </c>
    </row>
    <row r="4314" customFormat="false" ht="15" hidden="false" customHeight="false" outlineLevel="0" collapsed="false">
      <c r="A4314" s="38" t="str">
        <f aca="false">CONCATENATE(D4314,"-",E4314)</f>
        <v>SANTA CLARA D'OESTE-SP</v>
      </c>
      <c r="B4314" s="38" t="n">
        <v>-20.08</v>
      </c>
      <c r="C4314" s="38" t="n">
        <v>-50.95</v>
      </c>
      <c r="D4314" s="38" t="s">
        <v>4217</v>
      </c>
      <c r="E4314" s="38" t="s">
        <v>118</v>
      </c>
    </row>
    <row r="4315" customFormat="false" ht="15" hidden="false" customHeight="false" outlineLevel="0" collapsed="false">
      <c r="A4315" s="38" t="str">
        <f aca="false">CONCATENATE(D4315,"-",E4315)</f>
        <v>SANTA CRUZ CABRALIA-BA</v>
      </c>
      <c r="B4315" s="39" t="n">
        <v>-16.27</v>
      </c>
      <c r="C4315" s="39" t="n">
        <v>-39.02</v>
      </c>
      <c r="D4315" s="39" t="s">
        <v>4218</v>
      </c>
      <c r="E4315" s="39" t="s">
        <v>85</v>
      </c>
    </row>
    <row r="4316" customFormat="false" ht="15" hidden="false" customHeight="false" outlineLevel="0" collapsed="false">
      <c r="A4316" s="38" t="str">
        <f aca="false">CONCATENATE(D4316,"-",E4316)</f>
        <v>SANTA CRUZ DA BAIXA VERDE-PE</v>
      </c>
      <c r="B4316" s="39" t="n">
        <v>-7.82</v>
      </c>
      <c r="C4316" s="39" t="n">
        <v>-38.15</v>
      </c>
      <c r="D4316" s="39" t="s">
        <v>4219</v>
      </c>
      <c r="E4316" s="39" t="s">
        <v>95</v>
      </c>
    </row>
    <row r="4317" customFormat="false" ht="15" hidden="false" customHeight="false" outlineLevel="0" collapsed="false">
      <c r="A4317" s="38" t="str">
        <f aca="false">CONCATENATE(D4317,"-",E4317)</f>
        <v>SANTA CRUZ DA CONCEICAO-SP</v>
      </c>
      <c r="B4317" s="39" t="n">
        <v>-22.14</v>
      </c>
      <c r="C4317" s="39" t="n">
        <v>-47.45</v>
      </c>
      <c r="D4317" s="39" t="s">
        <v>4220</v>
      </c>
      <c r="E4317" s="39" t="s">
        <v>118</v>
      </c>
    </row>
    <row r="4318" customFormat="false" ht="15" hidden="false" customHeight="false" outlineLevel="0" collapsed="false">
      <c r="A4318" s="38" t="str">
        <f aca="false">CONCATENATE(D4318,"-",E4318)</f>
        <v>SANTA CRUZ DA ESPERANCA-SP</v>
      </c>
      <c r="B4318" s="38" t="n">
        <v>-21.29</v>
      </c>
      <c r="C4318" s="38" t="n">
        <v>-47.43</v>
      </c>
      <c r="D4318" s="38" t="s">
        <v>4221</v>
      </c>
      <c r="E4318" s="38" t="s">
        <v>118</v>
      </c>
    </row>
    <row r="4319" customFormat="false" ht="15" hidden="false" customHeight="false" outlineLevel="0" collapsed="false">
      <c r="A4319" s="38" t="str">
        <f aca="false">CONCATENATE(D4319,"-",E4319)</f>
        <v>SANTA CRUZ DA VITORIA-BA</v>
      </c>
      <c r="B4319" s="38" t="n">
        <v>-14.96</v>
      </c>
      <c r="C4319" s="38" t="n">
        <v>-39.81</v>
      </c>
      <c r="D4319" s="38" t="s">
        <v>4222</v>
      </c>
      <c r="E4319" s="38" t="s">
        <v>85</v>
      </c>
    </row>
    <row r="4320" customFormat="false" ht="15" hidden="false" customHeight="false" outlineLevel="0" collapsed="false">
      <c r="A4320" s="38" t="str">
        <f aca="false">CONCATENATE(D4320,"-",E4320)</f>
        <v>SANTA CRUZ DAS PALMEIRAS-SP</v>
      </c>
      <c r="B4320" s="39" t="n">
        <v>-21.82</v>
      </c>
      <c r="C4320" s="39" t="n">
        <v>-47.24</v>
      </c>
      <c r="D4320" s="39" t="s">
        <v>4223</v>
      </c>
      <c r="E4320" s="39" t="s">
        <v>118</v>
      </c>
    </row>
    <row r="4321" customFormat="false" ht="15" hidden="false" customHeight="false" outlineLevel="0" collapsed="false">
      <c r="A4321" s="38" t="str">
        <f aca="false">CONCATENATE(D4321,"-",E4321)</f>
        <v>SANTA CRUZ DE GOIAS-GO</v>
      </c>
      <c r="B4321" s="39" t="n">
        <v>-17.31</v>
      </c>
      <c r="C4321" s="39" t="n">
        <v>-48.48</v>
      </c>
      <c r="D4321" s="39" t="s">
        <v>4224</v>
      </c>
      <c r="E4321" s="39" t="s">
        <v>75</v>
      </c>
    </row>
    <row r="4322" customFormat="false" ht="15" hidden="false" customHeight="false" outlineLevel="0" collapsed="false">
      <c r="A4322" s="38" t="str">
        <f aca="false">CONCATENATE(D4322,"-",E4322)</f>
        <v>SANTA CRUZ DE MINAS-MG</v>
      </c>
      <c r="B4322" s="38" t="n">
        <v>-21.12</v>
      </c>
      <c r="C4322" s="38" t="n">
        <v>-44.22</v>
      </c>
      <c r="D4322" s="38" t="s">
        <v>4225</v>
      </c>
      <c r="E4322" s="38" t="s">
        <v>77</v>
      </c>
    </row>
    <row r="4323" customFormat="false" ht="15" hidden="false" customHeight="false" outlineLevel="0" collapsed="false">
      <c r="A4323" s="38" t="str">
        <f aca="false">CONCATENATE(D4323,"-",E4323)</f>
        <v>SANTA CRUZ DE MONTE CASTELO-PR</v>
      </c>
      <c r="B4323" s="38" t="n">
        <v>-22.95</v>
      </c>
      <c r="C4323" s="38" t="n">
        <v>-53.29</v>
      </c>
      <c r="D4323" s="38" t="s">
        <v>4226</v>
      </c>
      <c r="E4323" s="38" t="s">
        <v>88</v>
      </c>
    </row>
    <row r="4324" customFormat="false" ht="15" hidden="false" customHeight="false" outlineLevel="0" collapsed="false">
      <c r="A4324" s="38" t="str">
        <f aca="false">CONCATENATE(D4324,"-",E4324)</f>
        <v>SANTA CRUZ DE SALINAS-MG</v>
      </c>
      <c r="B4324" s="39" t="n">
        <v>-16.09</v>
      </c>
      <c r="C4324" s="39" t="n">
        <v>-41.74</v>
      </c>
      <c r="D4324" s="39" t="s">
        <v>4227</v>
      </c>
      <c r="E4324" s="39" t="s">
        <v>77</v>
      </c>
    </row>
    <row r="4325" customFormat="false" ht="15" hidden="false" customHeight="false" outlineLevel="0" collapsed="false">
      <c r="A4325" s="38" t="str">
        <f aca="false">CONCATENATE(D4325,"-",E4325)</f>
        <v>SANTA CRUZ DO ARARI-PA</v>
      </c>
      <c r="B4325" s="39" t="n">
        <v>-0.66</v>
      </c>
      <c r="C4325" s="39" t="n">
        <v>-49.17</v>
      </c>
      <c r="D4325" s="39" t="s">
        <v>4228</v>
      </c>
      <c r="E4325" s="39" t="s">
        <v>81</v>
      </c>
    </row>
    <row r="4326" customFormat="false" ht="15" hidden="false" customHeight="false" outlineLevel="0" collapsed="false">
      <c r="A4326" s="38" t="str">
        <f aca="false">CONCATENATE(D4326,"-",E4326)</f>
        <v>SANTA CRUZ DO CAPIBARIBE-PE</v>
      </c>
      <c r="B4326" s="38" t="n">
        <v>-7.95</v>
      </c>
      <c r="C4326" s="38" t="n">
        <v>-36.2</v>
      </c>
      <c r="D4326" s="38" t="s">
        <v>4229</v>
      </c>
      <c r="E4326" s="38" t="s">
        <v>95</v>
      </c>
    </row>
    <row r="4327" customFormat="false" ht="15" hidden="false" customHeight="false" outlineLevel="0" collapsed="false">
      <c r="A4327" s="38" t="str">
        <f aca="false">CONCATENATE(D4327,"-",E4327)</f>
        <v>SANTA CRUZ DO ESCALVADO-MG</v>
      </c>
      <c r="B4327" s="38" t="n">
        <v>-20.23</v>
      </c>
      <c r="C4327" s="38" t="n">
        <v>-42.81</v>
      </c>
      <c r="D4327" s="38" t="s">
        <v>4230</v>
      </c>
      <c r="E4327" s="38" t="s">
        <v>77</v>
      </c>
    </row>
    <row r="4328" customFormat="false" ht="15" hidden="false" customHeight="false" outlineLevel="0" collapsed="false">
      <c r="A4328" s="38" t="str">
        <f aca="false">CONCATENATE(D4328,"-",E4328)</f>
        <v>SANTA CRUZ DO PIAUI-PI</v>
      </c>
      <c r="B4328" s="39" t="n">
        <v>-7.18</v>
      </c>
      <c r="C4328" s="39" t="n">
        <v>-41.76</v>
      </c>
      <c r="D4328" s="39" t="s">
        <v>4231</v>
      </c>
      <c r="E4328" s="39" t="s">
        <v>108</v>
      </c>
    </row>
    <row r="4329" customFormat="false" ht="15" hidden="false" customHeight="false" outlineLevel="0" collapsed="false">
      <c r="A4329" s="38" t="str">
        <f aca="false">CONCATENATE(D4329,"-",E4329)</f>
        <v>SANTA CRUZ DO RIO PARDO-SP</v>
      </c>
      <c r="B4329" s="38" t="n">
        <v>-22.89</v>
      </c>
      <c r="C4329" s="38" t="n">
        <v>-49.63</v>
      </c>
      <c r="D4329" s="38" t="s">
        <v>4232</v>
      </c>
      <c r="E4329" s="38" t="s">
        <v>118</v>
      </c>
    </row>
    <row r="4330" customFormat="false" ht="15" hidden="false" customHeight="false" outlineLevel="0" collapsed="false">
      <c r="A4330" s="38" t="str">
        <f aca="false">CONCATENATE(D4330,"-",E4330)</f>
        <v>SANTA CRUZ DO SUL-RS</v>
      </c>
      <c r="B4330" s="38" t="n">
        <v>-29.71</v>
      </c>
      <c r="C4330" s="38" t="n">
        <v>-52.42</v>
      </c>
      <c r="D4330" s="38" t="s">
        <v>4233</v>
      </c>
      <c r="E4330" s="38" t="s">
        <v>151</v>
      </c>
    </row>
    <row r="4331" customFormat="false" ht="15" hidden="false" customHeight="false" outlineLevel="0" collapsed="false">
      <c r="A4331" s="38" t="str">
        <f aca="false">CONCATENATE(D4331,"-",E4331)</f>
        <v>SANTA CRUZ DOS MILAGRES-PI</v>
      </c>
      <c r="B4331" s="38" t="n">
        <v>-5.8</v>
      </c>
      <c r="C4331" s="38" t="n">
        <v>-41.95</v>
      </c>
      <c r="D4331" s="38" t="s">
        <v>4234</v>
      </c>
      <c r="E4331" s="38" t="s">
        <v>108</v>
      </c>
    </row>
    <row r="4332" customFormat="false" ht="15" hidden="false" customHeight="false" outlineLevel="0" collapsed="false">
      <c r="A4332" s="38" t="str">
        <f aca="false">CONCATENATE(D4332,"-",E4332)</f>
        <v>SANTA CRUZ-PB</v>
      </c>
      <c r="B4332" s="39" t="n">
        <v>-6.53</v>
      </c>
      <c r="C4332" s="39" t="n">
        <v>-38.06</v>
      </c>
      <c r="D4332" s="39" t="s">
        <v>4235</v>
      </c>
      <c r="E4332" s="39" t="s">
        <v>138</v>
      </c>
    </row>
    <row r="4333" customFormat="false" ht="15" hidden="false" customHeight="false" outlineLevel="0" collapsed="false">
      <c r="A4333" s="38" t="str">
        <f aca="false">CONCATENATE(D4333,"-",E4333)</f>
        <v>SANTA CRUZ-PE</v>
      </c>
      <c r="B4333" s="38" t="n">
        <v>-8.24</v>
      </c>
      <c r="C4333" s="38" t="n">
        <v>-40.33</v>
      </c>
      <c r="D4333" s="38" t="s">
        <v>4235</v>
      </c>
      <c r="E4333" s="38" t="s">
        <v>95</v>
      </c>
    </row>
    <row r="4334" customFormat="false" ht="15" hidden="false" customHeight="false" outlineLevel="0" collapsed="false">
      <c r="A4334" s="38" t="str">
        <f aca="false">CONCATENATE(D4334,"-",E4334)</f>
        <v>SANTA CRUZ-RN</v>
      </c>
      <c r="B4334" s="38" t="n">
        <v>-6.22</v>
      </c>
      <c r="C4334" s="38" t="n">
        <v>-36.02</v>
      </c>
      <c r="D4334" s="38" t="s">
        <v>4235</v>
      </c>
      <c r="E4334" s="38" t="s">
        <v>106</v>
      </c>
    </row>
    <row r="4335" customFormat="false" ht="15" hidden="false" customHeight="false" outlineLevel="0" collapsed="false">
      <c r="A4335" s="38" t="str">
        <f aca="false">CONCATENATE(D4335,"-",E4335)</f>
        <v>SANTA EFIGENIA DE MINAS-MG</v>
      </c>
      <c r="B4335" s="39" t="n">
        <v>-18.82</v>
      </c>
      <c r="C4335" s="39" t="n">
        <v>-42.44</v>
      </c>
      <c r="D4335" s="39" t="s">
        <v>4236</v>
      </c>
      <c r="E4335" s="39" t="s">
        <v>77</v>
      </c>
    </row>
    <row r="4336" customFormat="false" ht="15" hidden="false" customHeight="false" outlineLevel="0" collapsed="false">
      <c r="A4336" s="38" t="str">
        <f aca="false">CONCATENATE(D4336,"-",E4336)</f>
        <v>SANTA ERNESTINA-SP</v>
      </c>
      <c r="B4336" s="39" t="n">
        <v>-21.46</v>
      </c>
      <c r="C4336" s="39" t="n">
        <v>-48.39</v>
      </c>
      <c r="D4336" s="39" t="s">
        <v>4237</v>
      </c>
      <c r="E4336" s="39" t="s">
        <v>118</v>
      </c>
    </row>
    <row r="4337" customFormat="false" ht="15" hidden="false" customHeight="false" outlineLevel="0" collapsed="false">
      <c r="A4337" s="38" t="str">
        <f aca="false">CONCATENATE(D4337,"-",E4337)</f>
        <v>SANTA FE DE GOIAS-GO</v>
      </c>
      <c r="B4337" s="38" t="n">
        <v>-15.76</v>
      </c>
      <c r="C4337" s="38" t="n">
        <v>-51.1</v>
      </c>
      <c r="D4337" s="38" t="s">
        <v>4238</v>
      </c>
      <c r="E4337" s="38" t="s">
        <v>75</v>
      </c>
    </row>
    <row r="4338" customFormat="false" ht="15" hidden="false" customHeight="false" outlineLevel="0" collapsed="false">
      <c r="A4338" s="38" t="str">
        <f aca="false">CONCATENATE(D4338,"-",E4338)</f>
        <v>SANTA FE DE MINAS-MG</v>
      </c>
      <c r="B4338" s="38" t="n">
        <v>-16.69</v>
      </c>
      <c r="C4338" s="38" t="n">
        <v>-45.41</v>
      </c>
      <c r="D4338" s="38" t="s">
        <v>4239</v>
      </c>
      <c r="E4338" s="38" t="s">
        <v>77</v>
      </c>
    </row>
    <row r="4339" customFormat="false" ht="15" hidden="false" customHeight="false" outlineLevel="0" collapsed="false">
      <c r="A4339" s="38" t="str">
        <f aca="false">CONCATENATE(D4339,"-",E4339)</f>
        <v>SANTA FE DO ARAGUAIA-TO</v>
      </c>
      <c r="B4339" s="39" t="n">
        <v>-7.15</v>
      </c>
      <c r="C4339" s="39" t="n">
        <v>-48.72</v>
      </c>
      <c r="D4339" s="39" t="s">
        <v>4240</v>
      </c>
      <c r="E4339" s="39" t="s">
        <v>97</v>
      </c>
    </row>
    <row r="4340" customFormat="false" ht="15" hidden="false" customHeight="false" outlineLevel="0" collapsed="false">
      <c r="A4340" s="38" t="str">
        <f aca="false">CONCATENATE(D4340,"-",E4340)</f>
        <v>SANTA FE DO SUL-SP</v>
      </c>
      <c r="B4340" s="38" t="n">
        <v>-20.21</v>
      </c>
      <c r="C4340" s="38" t="n">
        <v>-50.92</v>
      </c>
      <c r="D4340" s="38" t="s">
        <v>4241</v>
      </c>
      <c r="E4340" s="38" t="s">
        <v>118</v>
      </c>
    </row>
    <row r="4341" customFormat="false" ht="15" hidden="false" customHeight="false" outlineLevel="0" collapsed="false">
      <c r="A4341" s="38" t="str">
        <f aca="false">CONCATENATE(D4341,"-",E4341)</f>
        <v>SANTA FE-PR</v>
      </c>
      <c r="B4341" s="39" t="n">
        <v>-23.03</v>
      </c>
      <c r="C4341" s="39" t="n">
        <v>-51.8</v>
      </c>
      <c r="D4341" s="39" t="s">
        <v>4242</v>
      </c>
      <c r="E4341" s="39" t="s">
        <v>88</v>
      </c>
    </row>
    <row r="4342" customFormat="false" ht="15" hidden="false" customHeight="false" outlineLevel="0" collapsed="false">
      <c r="A4342" s="38" t="str">
        <f aca="false">CONCATENATE(D4342,"-",E4342)</f>
        <v>SANTA FILOMENA DO MARANHAO-MA</v>
      </c>
      <c r="B4342" s="38" t="n">
        <v>-5.5</v>
      </c>
      <c r="C4342" s="38" t="n">
        <v>-44.56</v>
      </c>
      <c r="D4342" s="38" t="s">
        <v>4243</v>
      </c>
      <c r="E4342" s="38" t="s">
        <v>100</v>
      </c>
    </row>
    <row r="4343" customFormat="false" ht="15" hidden="false" customHeight="false" outlineLevel="0" collapsed="false">
      <c r="A4343" s="38" t="str">
        <f aca="false">CONCATENATE(D4343,"-",E4343)</f>
        <v>SANTA FILOMENA-PE</v>
      </c>
      <c r="B4343" s="39" t="n">
        <v>-8.16</v>
      </c>
      <c r="C4343" s="39" t="n">
        <v>-40.61</v>
      </c>
      <c r="D4343" s="39" t="s">
        <v>4244</v>
      </c>
      <c r="E4343" s="39" t="s">
        <v>95</v>
      </c>
    </row>
    <row r="4344" customFormat="false" ht="15" hidden="false" customHeight="false" outlineLevel="0" collapsed="false">
      <c r="A4344" s="38" t="str">
        <f aca="false">CONCATENATE(D4344,"-",E4344)</f>
        <v>SANTA FILOMENA-PI</v>
      </c>
      <c r="B4344" s="39" t="n">
        <v>-9.11</v>
      </c>
      <c r="C4344" s="39" t="n">
        <v>-45.92</v>
      </c>
      <c r="D4344" s="39" t="s">
        <v>4244</v>
      </c>
      <c r="E4344" s="39" t="s">
        <v>108</v>
      </c>
    </row>
    <row r="4345" customFormat="false" ht="15" hidden="false" customHeight="false" outlineLevel="0" collapsed="false">
      <c r="A4345" s="38" t="str">
        <f aca="false">CONCATENATE(D4345,"-",E4345)</f>
        <v>SANTA GERTRUDES-SP</v>
      </c>
      <c r="B4345" s="39" t="n">
        <v>-22.45</v>
      </c>
      <c r="C4345" s="39" t="n">
        <v>-47.53</v>
      </c>
      <c r="D4345" s="39" t="s">
        <v>4245</v>
      </c>
      <c r="E4345" s="39" t="s">
        <v>118</v>
      </c>
    </row>
    <row r="4346" customFormat="false" ht="15" hidden="false" customHeight="false" outlineLevel="0" collapsed="false">
      <c r="A4346" s="38" t="str">
        <f aca="false">CONCATENATE(D4346,"-",E4346)</f>
        <v>SANTA HELENA DE GOIAS-GO</v>
      </c>
      <c r="B4346" s="39" t="n">
        <v>-17.81</v>
      </c>
      <c r="C4346" s="39" t="n">
        <v>-50.59</v>
      </c>
      <c r="D4346" s="39" t="s">
        <v>4246</v>
      </c>
      <c r="E4346" s="39" t="s">
        <v>75</v>
      </c>
    </row>
    <row r="4347" customFormat="false" ht="15" hidden="false" customHeight="false" outlineLevel="0" collapsed="false">
      <c r="A4347" s="38" t="str">
        <f aca="false">CONCATENATE(D4347,"-",E4347)</f>
        <v>SANTA HELENA DE MINAS-MG</v>
      </c>
      <c r="B4347" s="39" t="n">
        <v>-16.98</v>
      </c>
      <c r="C4347" s="39" t="n">
        <v>-40.68</v>
      </c>
      <c r="D4347" s="39" t="s">
        <v>4247</v>
      </c>
      <c r="E4347" s="39" t="s">
        <v>77</v>
      </c>
    </row>
    <row r="4348" customFormat="false" ht="15" hidden="false" customHeight="false" outlineLevel="0" collapsed="false">
      <c r="A4348" s="38" t="str">
        <f aca="false">CONCATENATE(D4348,"-",E4348)</f>
        <v>SANTA HELENA-MA</v>
      </c>
      <c r="B4348" s="39" t="n">
        <v>-2.23</v>
      </c>
      <c r="C4348" s="39" t="n">
        <v>-45.3</v>
      </c>
      <c r="D4348" s="39" t="s">
        <v>4248</v>
      </c>
      <c r="E4348" s="39" t="s">
        <v>100</v>
      </c>
    </row>
    <row r="4349" customFormat="false" ht="15" hidden="false" customHeight="false" outlineLevel="0" collapsed="false">
      <c r="A4349" s="38" t="str">
        <f aca="false">CONCATENATE(D4349,"-",E4349)</f>
        <v>SANTA HELENA-PB</v>
      </c>
      <c r="B4349" s="38" t="n">
        <v>-6.72</v>
      </c>
      <c r="C4349" s="38" t="n">
        <v>-38.63</v>
      </c>
      <c r="D4349" s="38" t="s">
        <v>4248</v>
      </c>
      <c r="E4349" s="38" t="s">
        <v>138</v>
      </c>
    </row>
    <row r="4350" customFormat="false" ht="15" hidden="false" customHeight="false" outlineLevel="0" collapsed="false">
      <c r="A4350" s="38" t="str">
        <f aca="false">CONCATENATE(D4350,"-",E4350)</f>
        <v>SANTA HELENA-PR</v>
      </c>
      <c r="B4350" s="38" t="n">
        <v>-24.86</v>
      </c>
      <c r="C4350" s="38" t="n">
        <v>-54.33</v>
      </c>
      <c r="D4350" s="38" t="s">
        <v>4248</v>
      </c>
      <c r="E4350" s="38" t="s">
        <v>88</v>
      </c>
    </row>
    <row r="4351" customFormat="false" ht="15" hidden="false" customHeight="false" outlineLevel="0" collapsed="false">
      <c r="A4351" s="38" t="str">
        <f aca="false">CONCATENATE(D4351,"-",E4351)</f>
        <v>SANTA HELENA-SC</v>
      </c>
      <c r="B4351" s="39" t="n">
        <v>-26.93</v>
      </c>
      <c r="C4351" s="39" t="n">
        <v>-53.61</v>
      </c>
      <c r="D4351" s="39" t="s">
        <v>4248</v>
      </c>
      <c r="E4351" s="39" t="s">
        <v>90</v>
      </c>
    </row>
    <row r="4352" customFormat="false" ht="15" hidden="false" customHeight="false" outlineLevel="0" collapsed="false">
      <c r="A4352" s="38" t="str">
        <f aca="false">CONCATENATE(D4352,"-",E4352)</f>
        <v>SANTA INES-BA</v>
      </c>
      <c r="B4352" s="39" t="n">
        <v>-13.29</v>
      </c>
      <c r="C4352" s="39" t="n">
        <v>-39.81</v>
      </c>
      <c r="D4352" s="39" t="s">
        <v>4249</v>
      </c>
      <c r="E4352" s="39" t="s">
        <v>85</v>
      </c>
    </row>
    <row r="4353" customFormat="false" ht="15" hidden="false" customHeight="false" outlineLevel="0" collapsed="false">
      <c r="A4353" s="38" t="str">
        <f aca="false">CONCATENATE(D4353,"-",E4353)</f>
        <v>SANTA INES-MA</v>
      </c>
      <c r="B4353" s="38" t="n">
        <v>-3.66</v>
      </c>
      <c r="C4353" s="38" t="n">
        <v>-45.38</v>
      </c>
      <c r="D4353" s="38" t="s">
        <v>4249</v>
      </c>
      <c r="E4353" s="38" t="s">
        <v>100</v>
      </c>
    </row>
    <row r="4354" customFormat="false" ht="15" hidden="false" customHeight="false" outlineLevel="0" collapsed="false">
      <c r="A4354" s="38" t="str">
        <f aca="false">CONCATENATE(D4354,"-",E4354)</f>
        <v>SANTA INES-PB</v>
      </c>
      <c r="B4354" s="39" t="n">
        <v>-7.62</v>
      </c>
      <c r="C4354" s="39" t="n">
        <v>-38.55</v>
      </c>
      <c r="D4354" s="39" t="s">
        <v>4249</v>
      </c>
      <c r="E4354" s="39" t="s">
        <v>138</v>
      </c>
    </row>
    <row r="4355" customFormat="false" ht="15" hidden="false" customHeight="false" outlineLevel="0" collapsed="false">
      <c r="A4355" s="38" t="str">
        <f aca="false">CONCATENATE(D4355,"-",E4355)</f>
        <v>SANTA INES-PR</v>
      </c>
      <c r="B4355" s="39" t="n">
        <v>-22.63</v>
      </c>
      <c r="C4355" s="39" t="n">
        <v>-51.9</v>
      </c>
      <c r="D4355" s="39" t="s">
        <v>4249</v>
      </c>
      <c r="E4355" s="39" t="s">
        <v>88</v>
      </c>
    </row>
    <row r="4356" customFormat="false" ht="15" hidden="false" customHeight="false" outlineLevel="0" collapsed="false">
      <c r="A4356" s="38" t="str">
        <f aca="false">CONCATENATE(D4356,"-",E4356)</f>
        <v>SANTA ISABEL DO IVAI-PR</v>
      </c>
      <c r="B4356" s="38" t="n">
        <v>-23</v>
      </c>
      <c r="C4356" s="38" t="n">
        <v>-53.19</v>
      </c>
      <c r="D4356" s="38" t="s">
        <v>4250</v>
      </c>
      <c r="E4356" s="38" t="s">
        <v>88</v>
      </c>
    </row>
    <row r="4357" customFormat="false" ht="15" hidden="false" customHeight="false" outlineLevel="0" collapsed="false">
      <c r="A4357" s="38" t="str">
        <f aca="false">CONCATENATE(D4357,"-",E4357)</f>
        <v>SANTA ISABEL DO PARA-PA</v>
      </c>
      <c r="B4357" s="38" t="n">
        <v>-1.29</v>
      </c>
      <c r="C4357" s="38" t="n">
        <v>-48.16</v>
      </c>
      <c r="D4357" s="38" t="s">
        <v>4251</v>
      </c>
      <c r="E4357" s="38" t="s">
        <v>81</v>
      </c>
    </row>
    <row r="4358" customFormat="false" ht="15" hidden="false" customHeight="false" outlineLevel="0" collapsed="false">
      <c r="A4358" s="38" t="str">
        <f aca="false">CONCATENATE(D4358,"-",E4358)</f>
        <v>SANTA ISABEL DO RIO NEGRO-AM</v>
      </c>
      <c r="B4358" s="38" t="n">
        <v>-0.41</v>
      </c>
      <c r="C4358" s="38" t="n">
        <v>-65.01</v>
      </c>
      <c r="D4358" s="38" t="s">
        <v>4252</v>
      </c>
      <c r="E4358" s="38" t="s">
        <v>258</v>
      </c>
    </row>
    <row r="4359" customFormat="false" ht="15" hidden="false" customHeight="false" outlineLevel="0" collapsed="false">
      <c r="A4359" s="38" t="str">
        <f aca="false">CONCATENATE(D4359,"-",E4359)</f>
        <v>SANTA ISABEL-GO</v>
      </c>
      <c r="B4359" s="38" t="n">
        <v>-15.29</v>
      </c>
      <c r="C4359" s="38" t="n">
        <v>-49.42</v>
      </c>
      <c r="D4359" s="38" t="s">
        <v>4253</v>
      </c>
      <c r="E4359" s="38" t="s">
        <v>75</v>
      </c>
    </row>
    <row r="4360" customFormat="false" ht="15" hidden="false" customHeight="false" outlineLevel="0" collapsed="false">
      <c r="A4360" s="38" t="str">
        <f aca="false">CONCATENATE(D4360,"-",E4360)</f>
        <v>SANTA ISABEL-SP</v>
      </c>
      <c r="B4360" s="38" t="n">
        <v>-23.31</v>
      </c>
      <c r="C4360" s="38" t="n">
        <v>-46.22</v>
      </c>
      <c r="D4360" s="38" t="s">
        <v>4253</v>
      </c>
      <c r="E4360" s="38" t="s">
        <v>118</v>
      </c>
    </row>
    <row r="4361" customFormat="false" ht="15" hidden="false" customHeight="false" outlineLevel="0" collapsed="false">
      <c r="A4361" s="38" t="str">
        <f aca="false">CONCATENATE(D4361,"-",E4361)</f>
        <v>SANTA IZABEL DO OESTE-PR</v>
      </c>
      <c r="B4361" s="39" t="n">
        <v>-25.82</v>
      </c>
      <c r="C4361" s="39" t="n">
        <v>-53.48</v>
      </c>
      <c r="D4361" s="39" t="s">
        <v>4254</v>
      </c>
      <c r="E4361" s="39" t="s">
        <v>88</v>
      </c>
    </row>
    <row r="4362" customFormat="false" ht="15" hidden="false" customHeight="false" outlineLevel="0" collapsed="false">
      <c r="A4362" s="38" t="str">
        <f aca="false">CONCATENATE(D4362,"-",E4362)</f>
        <v>SANTA JULIANA-MG</v>
      </c>
      <c r="B4362" s="38" t="n">
        <v>-19.3</v>
      </c>
      <c r="C4362" s="38" t="n">
        <v>-47.52</v>
      </c>
      <c r="D4362" s="38" t="s">
        <v>4255</v>
      </c>
      <c r="E4362" s="38" t="s">
        <v>77</v>
      </c>
    </row>
    <row r="4363" customFormat="false" ht="15" hidden="false" customHeight="false" outlineLevel="0" collapsed="false">
      <c r="A4363" s="38" t="str">
        <f aca="false">CONCATENATE(D4363,"-",E4363)</f>
        <v>SANTA LEOPOLDINA-ES</v>
      </c>
      <c r="B4363" s="39" t="n">
        <v>-20.1</v>
      </c>
      <c r="C4363" s="39" t="n">
        <v>-40.53</v>
      </c>
      <c r="D4363" s="39" t="s">
        <v>4256</v>
      </c>
      <c r="E4363" s="39" t="s">
        <v>126</v>
      </c>
    </row>
    <row r="4364" customFormat="false" ht="15" hidden="false" customHeight="false" outlineLevel="0" collapsed="false">
      <c r="A4364" s="38" t="str">
        <f aca="false">CONCATENATE(D4364,"-",E4364)</f>
        <v>SANTA LUCIA-PR</v>
      </c>
      <c r="B4364" s="38" t="n">
        <v>-25.4</v>
      </c>
      <c r="C4364" s="38" t="n">
        <v>-53.56</v>
      </c>
      <c r="D4364" s="38" t="s">
        <v>4257</v>
      </c>
      <c r="E4364" s="38" t="s">
        <v>88</v>
      </c>
    </row>
    <row r="4365" customFormat="false" ht="15" hidden="false" customHeight="false" outlineLevel="0" collapsed="false">
      <c r="A4365" s="38" t="str">
        <f aca="false">CONCATENATE(D4365,"-",E4365)</f>
        <v>SANTA LUCIA-SP</v>
      </c>
      <c r="B4365" s="39" t="n">
        <v>-21.68</v>
      </c>
      <c r="C4365" s="39" t="n">
        <v>-48.08</v>
      </c>
      <c r="D4365" s="39" t="s">
        <v>4257</v>
      </c>
      <c r="E4365" s="39" t="s">
        <v>118</v>
      </c>
    </row>
    <row r="4366" customFormat="false" ht="15" hidden="false" customHeight="false" outlineLevel="0" collapsed="false">
      <c r="A4366" s="38" t="str">
        <f aca="false">CONCATENATE(D4366,"-",E4366)</f>
        <v>SANTA LUZIA DO ITANHY-SE</v>
      </c>
      <c r="B4366" s="39" t="n">
        <v>-11.35</v>
      </c>
      <c r="C4366" s="39" t="n">
        <v>-37.44</v>
      </c>
      <c r="D4366" s="39" t="s">
        <v>4258</v>
      </c>
      <c r="E4366" s="39" t="s">
        <v>294</v>
      </c>
    </row>
    <row r="4367" customFormat="false" ht="15" hidden="false" customHeight="false" outlineLevel="0" collapsed="false">
      <c r="A4367" s="38" t="str">
        <f aca="false">CONCATENATE(D4367,"-",E4367)</f>
        <v>SANTA LUZIA DO NORTE-AL</v>
      </c>
      <c r="B4367" s="39" t="n">
        <v>-9.6</v>
      </c>
      <c r="C4367" s="39" t="n">
        <v>-35.82</v>
      </c>
      <c r="D4367" s="39" t="s">
        <v>4259</v>
      </c>
      <c r="E4367" s="39" t="s">
        <v>137</v>
      </c>
    </row>
    <row r="4368" customFormat="false" ht="15" hidden="false" customHeight="false" outlineLevel="0" collapsed="false">
      <c r="A4368" s="38" t="str">
        <f aca="false">CONCATENATE(D4368,"-",E4368)</f>
        <v>SANTA LUZIA DO PARA-PA</v>
      </c>
      <c r="B4368" s="39" t="n">
        <v>-1.51</v>
      </c>
      <c r="C4368" s="39" t="n">
        <v>-46.94</v>
      </c>
      <c r="D4368" s="39" t="s">
        <v>4260</v>
      </c>
      <c r="E4368" s="39" t="s">
        <v>81</v>
      </c>
    </row>
    <row r="4369" customFormat="false" ht="15" hidden="false" customHeight="false" outlineLevel="0" collapsed="false">
      <c r="A4369" s="38" t="str">
        <f aca="false">CONCATENATE(D4369,"-",E4369)</f>
        <v>SANTA LUZIA DO PARUA-MA</v>
      </c>
      <c r="B4369" s="38" t="n">
        <v>-2.62</v>
      </c>
      <c r="C4369" s="38" t="n">
        <v>-45.77</v>
      </c>
      <c r="D4369" s="38" t="s">
        <v>4261</v>
      </c>
      <c r="E4369" s="38" t="s">
        <v>100</v>
      </c>
    </row>
    <row r="4370" customFormat="false" ht="15" hidden="false" customHeight="false" outlineLevel="0" collapsed="false">
      <c r="A4370" s="38" t="str">
        <f aca="false">CONCATENATE(D4370,"-",E4370)</f>
        <v>SANTA LUZIA D'OESTE-RO</v>
      </c>
      <c r="B4370" s="38" t="n">
        <v>-11.87</v>
      </c>
      <c r="C4370" s="38" t="n">
        <v>-61.78</v>
      </c>
      <c r="D4370" s="38" t="s">
        <v>4262</v>
      </c>
      <c r="E4370" s="38" t="s">
        <v>219</v>
      </c>
    </row>
    <row r="4371" customFormat="false" ht="15" hidden="false" customHeight="false" outlineLevel="0" collapsed="false">
      <c r="A4371" s="38" t="str">
        <f aca="false">CONCATENATE(D4371,"-",E4371)</f>
        <v>SANTA LUZIA-BA</v>
      </c>
      <c r="B4371" s="38" t="n">
        <v>-15.42</v>
      </c>
      <c r="C4371" s="38" t="n">
        <v>-39.33</v>
      </c>
      <c r="D4371" s="38" t="s">
        <v>4263</v>
      </c>
      <c r="E4371" s="38" t="s">
        <v>85</v>
      </c>
    </row>
    <row r="4372" customFormat="false" ht="15" hidden="false" customHeight="false" outlineLevel="0" collapsed="false">
      <c r="A4372" s="38" t="str">
        <f aca="false">CONCATENATE(D4372,"-",E4372)</f>
        <v>SANTA LUZIA-MA</v>
      </c>
      <c r="B4372" s="39" t="n">
        <v>-4.06</v>
      </c>
      <c r="C4372" s="39" t="n">
        <v>-45.69</v>
      </c>
      <c r="D4372" s="39" t="s">
        <v>4263</v>
      </c>
      <c r="E4372" s="39" t="s">
        <v>100</v>
      </c>
    </row>
    <row r="4373" customFormat="false" ht="15" hidden="false" customHeight="false" outlineLevel="0" collapsed="false">
      <c r="A4373" s="38" t="str">
        <f aca="false">CONCATENATE(D4373,"-",E4373)</f>
        <v>SANTA LUZIA-MG</v>
      </c>
      <c r="B4373" s="39" t="n">
        <v>-19.77</v>
      </c>
      <c r="C4373" s="39" t="n">
        <v>-43.85</v>
      </c>
      <c r="D4373" s="39" t="s">
        <v>4263</v>
      </c>
      <c r="E4373" s="39" t="s">
        <v>77</v>
      </c>
    </row>
    <row r="4374" customFormat="false" ht="15" hidden="false" customHeight="false" outlineLevel="0" collapsed="false">
      <c r="A4374" s="38" t="str">
        <f aca="false">CONCATENATE(D4374,"-",E4374)</f>
        <v>SANTA LUZIA-PB</v>
      </c>
      <c r="B4374" s="38" t="n">
        <v>-6.87</v>
      </c>
      <c r="C4374" s="38" t="n">
        <v>-36.91</v>
      </c>
      <c r="D4374" s="38" t="s">
        <v>4263</v>
      </c>
      <c r="E4374" s="38" t="s">
        <v>138</v>
      </c>
    </row>
    <row r="4375" customFormat="false" ht="15" hidden="false" customHeight="false" outlineLevel="0" collapsed="false">
      <c r="A4375" s="38" t="str">
        <f aca="false">CONCATENATE(D4375,"-",E4375)</f>
        <v>SANTA LUZ-PI</v>
      </c>
      <c r="B4375" s="38" t="n">
        <v>-8.95</v>
      </c>
      <c r="C4375" s="38" t="n">
        <v>-44.12</v>
      </c>
      <c r="D4375" s="38" t="s">
        <v>4264</v>
      </c>
      <c r="E4375" s="38" t="s">
        <v>108</v>
      </c>
    </row>
    <row r="4376" customFormat="false" ht="15" hidden="false" customHeight="false" outlineLevel="0" collapsed="false">
      <c r="A4376" s="38" t="str">
        <f aca="false">CONCATENATE(D4376,"-",E4376)</f>
        <v>SANTA MARGARIDA-MG</v>
      </c>
      <c r="B4376" s="38" t="n">
        <v>-20.38</v>
      </c>
      <c r="C4376" s="38" t="n">
        <v>-42.25</v>
      </c>
      <c r="D4376" s="38" t="s">
        <v>4265</v>
      </c>
      <c r="E4376" s="38" t="s">
        <v>77</v>
      </c>
    </row>
    <row r="4377" customFormat="false" ht="15" hidden="false" customHeight="false" outlineLevel="0" collapsed="false">
      <c r="A4377" s="38" t="str">
        <f aca="false">CONCATENATE(D4377,"-",E4377)</f>
        <v>SANTA MARIA DA BOA VISTA-PE</v>
      </c>
      <c r="B4377" s="38" t="n">
        <v>-8.8</v>
      </c>
      <c r="C4377" s="38" t="n">
        <v>-39.82</v>
      </c>
      <c r="D4377" s="38" t="s">
        <v>4266</v>
      </c>
      <c r="E4377" s="38" t="s">
        <v>95</v>
      </c>
    </row>
    <row r="4378" customFormat="false" ht="15" hidden="false" customHeight="false" outlineLevel="0" collapsed="false">
      <c r="A4378" s="38" t="str">
        <f aca="false">CONCATENATE(D4378,"-",E4378)</f>
        <v>SANTA MARIA DA SERRA-SP</v>
      </c>
      <c r="B4378" s="38" t="n">
        <v>-22.56</v>
      </c>
      <c r="C4378" s="38" t="n">
        <v>-48.16</v>
      </c>
      <c r="D4378" s="38" t="s">
        <v>4267</v>
      </c>
      <c r="E4378" s="38" t="s">
        <v>118</v>
      </c>
    </row>
    <row r="4379" customFormat="false" ht="15" hidden="false" customHeight="false" outlineLevel="0" collapsed="false">
      <c r="A4379" s="38" t="str">
        <f aca="false">CONCATENATE(D4379,"-",E4379)</f>
        <v>SANTA MARIA DA VITORIA-BA</v>
      </c>
      <c r="B4379" s="39" t="n">
        <v>-13.39</v>
      </c>
      <c r="C4379" s="39" t="n">
        <v>-44.19</v>
      </c>
      <c r="D4379" s="39" t="s">
        <v>4268</v>
      </c>
      <c r="E4379" s="39" t="s">
        <v>85</v>
      </c>
    </row>
    <row r="4380" customFormat="false" ht="15" hidden="false" customHeight="false" outlineLevel="0" collapsed="false">
      <c r="A4380" s="38" t="str">
        <f aca="false">CONCATENATE(D4380,"-",E4380)</f>
        <v>SANTA MARIA DAS BARREIRAS-PA</v>
      </c>
      <c r="B4380" s="38" t="n">
        <v>-8.85</v>
      </c>
      <c r="C4380" s="38" t="n">
        <v>-49.72</v>
      </c>
      <c r="D4380" s="38" t="s">
        <v>4269</v>
      </c>
      <c r="E4380" s="38" t="s">
        <v>81</v>
      </c>
    </row>
    <row r="4381" customFormat="false" ht="15" hidden="false" customHeight="false" outlineLevel="0" collapsed="false">
      <c r="A4381" s="38" t="str">
        <f aca="false">CONCATENATE(D4381,"-",E4381)</f>
        <v>SANTA MARIA DE ITABIRA-MG</v>
      </c>
      <c r="B4381" s="39" t="n">
        <v>-19.44</v>
      </c>
      <c r="C4381" s="39" t="n">
        <v>-43.11</v>
      </c>
      <c r="D4381" s="39" t="s">
        <v>4270</v>
      </c>
      <c r="E4381" s="39" t="s">
        <v>77</v>
      </c>
    </row>
    <row r="4382" customFormat="false" ht="15" hidden="false" customHeight="false" outlineLevel="0" collapsed="false">
      <c r="A4382" s="38" t="str">
        <f aca="false">CONCATENATE(D4382,"-",E4382)</f>
        <v>SANTA MARIA DE JETIBA-ES</v>
      </c>
      <c r="B4382" s="38" t="n">
        <v>-20.04</v>
      </c>
      <c r="C4382" s="38" t="n">
        <v>-40.74</v>
      </c>
      <c r="D4382" s="38" t="s">
        <v>4271</v>
      </c>
      <c r="E4382" s="38" t="s">
        <v>126</v>
      </c>
    </row>
    <row r="4383" customFormat="false" ht="15" hidden="false" customHeight="false" outlineLevel="0" collapsed="false">
      <c r="A4383" s="38" t="str">
        <f aca="false">CONCATENATE(D4383,"-",E4383)</f>
        <v>SANTA MARIA DO CAMBUCA-PE</v>
      </c>
      <c r="B4383" s="39" t="n">
        <v>-7.84</v>
      </c>
      <c r="C4383" s="39" t="n">
        <v>-35.9</v>
      </c>
      <c r="D4383" s="39" t="s">
        <v>4272</v>
      </c>
      <c r="E4383" s="39" t="s">
        <v>95</v>
      </c>
    </row>
    <row r="4384" customFormat="false" ht="15" hidden="false" customHeight="false" outlineLevel="0" collapsed="false">
      <c r="A4384" s="38" t="str">
        <f aca="false">CONCATENATE(D4384,"-",E4384)</f>
        <v>SANTA MARIA DO HERVAL-RS</v>
      </c>
      <c r="B4384" s="38" t="n">
        <v>-29.49</v>
      </c>
      <c r="C4384" s="38" t="n">
        <v>-50.99</v>
      </c>
      <c r="D4384" s="38" t="s">
        <v>4273</v>
      </c>
      <c r="E4384" s="38" t="s">
        <v>151</v>
      </c>
    </row>
    <row r="4385" customFormat="false" ht="15" hidden="false" customHeight="false" outlineLevel="0" collapsed="false">
      <c r="A4385" s="38" t="str">
        <f aca="false">CONCATENATE(D4385,"-",E4385)</f>
        <v>SANTA MARIA DO OESTE-PR</v>
      </c>
      <c r="B4385" s="39" t="n">
        <v>-24.93</v>
      </c>
      <c r="C4385" s="39" t="n">
        <v>-51.86</v>
      </c>
      <c r="D4385" s="39" t="s">
        <v>4274</v>
      </c>
      <c r="E4385" s="39" t="s">
        <v>88</v>
      </c>
    </row>
    <row r="4386" customFormat="false" ht="15" hidden="false" customHeight="false" outlineLevel="0" collapsed="false">
      <c r="A4386" s="38" t="str">
        <f aca="false">CONCATENATE(D4386,"-",E4386)</f>
        <v>SANTA MARIA DO PARA-PA</v>
      </c>
      <c r="B4386" s="39" t="n">
        <v>-1.35</v>
      </c>
      <c r="C4386" s="39" t="n">
        <v>-47.57</v>
      </c>
      <c r="D4386" s="39" t="s">
        <v>4275</v>
      </c>
      <c r="E4386" s="39" t="s">
        <v>81</v>
      </c>
    </row>
    <row r="4387" customFormat="false" ht="15" hidden="false" customHeight="false" outlineLevel="0" collapsed="false">
      <c r="A4387" s="38" t="str">
        <f aca="false">CONCATENATE(D4387,"-",E4387)</f>
        <v>SANTA MARIA DO SALTO-MG</v>
      </c>
      <c r="B4387" s="38" t="n">
        <v>-16.24</v>
      </c>
      <c r="C4387" s="38" t="n">
        <v>-40.14</v>
      </c>
      <c r="D4387" s="38" t="s">
        <v>4276</v>
      </c>
      <c r="E4387" s="38" t="s">
        <v>77</v>
      </c>
    </row>
    <row r="4388" customFormat="false" ht="15" hidden="false" customHeight="false" outlineLevel="0" collapsed="false">
      <c r="A4388" s="38" t="str">
        <f aca="false">CONCATENATE(D4388,"-",E4388)</f>
        <v>SANTA MARIA DO SUACUI-MG</v>
      </c>
      <c r="B4388" s="39" t="n">
        <v>-18.19</v>
      </c>
      <c r="C4388" s="39" t="n">
        <v>-42.41</v>
      </c>
      <c r="D4388" s="39" t="s">
        <v>4277</v>
      </c>
      <c r="E4388" s="39" t="s">
        <v>77</v>
      </c>
    </row>
    <row r="4389" customFormat="false" ht="15" hidden="false" customHeight="false" outlineLevel="0" collapsed="false">
      <c r="A4389" s="38" t="str">
        <f aca="false">CONCATENATE(D4389,"-",E4389)</f>
        <v>SANTA MARIA DO TOCANTINS-TO</v>
      </c>
      <c r="B4389" s="38" t="n">
        <v>-8.79</v>
      </c>
      <c r="C4389" s="38" t="n">
        <v>-47.79</v>
      </c>
      <c r="D4389" s="38" t="s">
        <v>4278</v>
      </c>
      <c r="E4389" s="38" t="s">
        <v>97</v>
      </c>
    </row>
    <row r="4390" customFormat="false" ht="15" hidden="false" customHeight="false" outlineLevel="0" collapsed="false">
      <c r="A4390" s="38" t="str">
        <f aca="false">CONCATENATE(D4390,"-",E4390)</f>
        <v>SANTA MARIA MADALENA-RJ</v>
      </c>
      <c r="B4390" s="39" t="n">
        <v>-21.95</v>
      </c>
      <c r="C4390" s="39" t="n">
        <v>-42</v>
      </c>
      <c r="D4390" s="39" t="s">
        <v>4279</v>
      </c>
      <c r="E4390" s="39" t="s">
        <v>330</v>
      </c>
    </row>
    <row r="4391" customFormat="false" ht="15" hidden="false" customHeight="false" outlineLevel="0" collapsed="false">
      <c r="A4391" s="38" t="str">
        <f aca="false">CONCATENATE(D4391,"-",E4391)</f>
        <v>SANTA MARIANA-PR</v>
      </c>
      <c r="B4391" s="38" t="n">
        <v>-23.15</v>
      </c>
      <c r="C4391" s="38" t="n">
        <v>-50.51</v>
      </c>
      <c r="D4391" s="38" t="s">
        <v>4280</v>
      </c>
      <c r="E4391" s="38" t="s">
        <v>88</v>
      </c>
    </row>
    <row r="4392" customFormat="false" ht="15" hidden="false" customHeight="false" outlineLevel="0" collapsed="false">
      <c r="A4392" s="38" t="str">
        <f aca="false">CONCATENATE(D4392,"-",E4392)</f>
        <v>SANTA MARIA-RN</v>
      </c>
      <c r="B4392" s="39" t="n">
        <v>-5.84</v>
      </c>
      <c r="C4392" s="39" t="n">
        <v>-35.69</v>
      </c>
      <c r="D4392" s="39" t="s">
        <v>4281</v>
      </c>
      <c r="E4392" s="39" t="s">
        <v>106</v>
      </c>
    </row>
    <row r="4393" customFormat="false" ht="15" hidden="false" customHeight="false" outlineLevel="0" collapsed="false">
      <c r="A4393" s="38" t="str">
        <f aca="false">CONCATENATE(D4393,"-",E4393)</f>
        <v>SANTA MARIA-RS</v>
      </c>
      <c r="B4393" s="39" t="n">
        <v>-29.68</v>
      </c>
      <c r="C4393" s="39" t="n">
        <v>-53.8</v>
      </c>
      <c r="D4393" s="39" t="s">
        <v>4281</v>
      </c>
      <c r="E4393" s="39" t="s">
        <v>151</v>
      </c>
    </row>
    <row r="4394" customFormat="false" ht="15" hidden="false" customHeight="false" outlineLevel="0" collapsed="false">
      <c r="A4394" s="38" t="str">
        <f aca="false">CONCATENATE(D4394,"-",E4394)</f>
        <v>SANTA MERCEDES-SP</v>
      </c>
      <c r="B4394" s="39" t="n">
        <v>-21.35</v>
      </c>
      <c r="C4394" s="39" t="n">
        <v>-51.75</v>
      </c>
      <c r="D4394" s="39" t="s">
        <v>4282</v>
      </c>
      <c r="E4394" s="39" t="s">
        <v>118</v>
      </c>
    </row>
    <row r="4395" customFormat="false" ht="15" hidden="false" customHeight="false" outlineLevel="0" collapsed="false">
      <c r="A4395" s="38" t="str">
        <f aca="false">CONCATENATE(D4395,"-",E4395)</f>
        <v>SANTA MONICA-PR</v>
      </c>
      <c r="B4395" s="39" t="n">
        <v>-23.1</v>
      </c>
      <c r="C4395" s="39" t="n">
        <v>-53.1</v>
      </c>
      <c r="D4395" s="39" t="s">
        <v>4283</v>
      </c>
      <c r="E4395" s="39" t="s">
        <v>88</v>
      </c>
    </row>
    <row r="4396" customFormat="false" ht="15" hidden="false" customHeight="false" outlineLevel="0" collapsed="false">
      <c r="A4396" s="38" t="str">
        <f aca="false">CONCATENATE(D4396,"-",E4396)</f>
        <v>SANTA QUITERIA DO MARANHAO-MA</v>
      </c>
      <c r="B4396" s="39" t="n">
        <v>-3.51</v>
      </c>
      <c r="C4396" s="39" t="n">
        <v>-42.54</v>
      </c>
      <c r="D4396" s="39" t="s">
        <v>4284</v>
      </c>
      <c r="E4396" s="39" t="s">
        <v>100</v>
      </c>
    </row>
    <row r="4397" customFormat="false" ht="15" hidden="false" customHeight="false" outlineLevel="0" collapsed="false">
      <c r="A4397" s="38" t="str">
        <f aca="false">CONCATENATE(D4397,"-",E4397)</f>
        <v>SANTA QUITERIA-CE</v>
      </c>
      <c r="B4397" s="39" t="n">
        <v>-4.33</v>
      </c>
      <c r="C4397" s="39" t="n">
        <v>-40.15</v>
      </c>
      <c r="D4397" s="39" t="s">
        <v>4285</v>
      </c>
      <c r="E4397" s="39" t="s">
        <v>83</v>
      </c>
    </row>
    <row r="4398" customFormat="false" ht="15" hidden="false" customHeight="false" outlineLevel="0" collapsed="false">
      <c r="A4398" s="38" t="str">
        <f aca="false">CONCATENATE(D4398,"-",E4398)</f>
        <v>SANTA RITA DE CALDAS-MG</v>
      </c>
      <c r="B4398" s="38" t="n">
        <v>-22.02</v>
      </c>
      <c r="C4398" s="38" t="n">
        <v>-46.33</v>
      </c>
      <c r="D4398" s="38" t="s">
        <v>4286</v>
      </c>
      <c r="E4398" s="38" t="s">
        <v>77</v>
      </c>
    </row>
    <row r="4399" customFormat="false" ht="15" hidden="false" customHeight="false" outlineLevel="0" collapsed="false">
      <c r="A4399" s="38" t="str">
        <f aca="false">CONCATENATE(D4399,"-",E4399)</f>
        <v>SANTA RITA DE CASSIA-BA</v>
      </c>
      <c r="B4399" s="38" t="n">
        <v>-11</v>
      </c>
      <c r="C4399" s="38" t="n">
        <v>-44.51</v>
      </c>
      <c r="D4399" s="38" t="s">
        <v>4287</v>
      </c>
      <c r="E4399" s="38" t="s">
        <v>85</v>
      </c>
    </row>
    <row r="4400" customFormat="false" ht="15" hidden="false" customHeight="false" outlineLevel="0" collapsed="false">
      <c r="A4400" s="38" t="str">
        <f aca="false">CONCATENATE(D4400,"-",E4400)</f>
        <v>SANTA RITA DE IBITIPOCA-MG</v>
      </c>
      <c r="B4400" s="39" t="n">
        <v>-21.56</v>
      </c>
      <c r="C4400" s="39" t="n">
        <v>-43.91</v>
      </c>
      <c r="D4400" s="39" t="s">
        <v>4288</v>
      </c>
      <c r="E4400" s="39" t="s">
        <v>77</v>
      </c>
    </row>
    <row r="4401" customFormat="false" ht="15" hidden="false" customHeight="false" outlineLevel="0" collapsed="false">
      <c r="A4401" s="38" t="str">
        <f aca="false">CONCATENATE(D4401,"-",E4401)</f>
        <v>SANTA RITA DE JACUTINGA-MG</v>
      </c>
      <c r="B4401" s="38" t="n">
        <v>-22.14</v>
      </c>
      <c r="C4401" s="38" t="n">
        <v>-44.09</v>
      </c>
      <c r="D4401" s="38" t="s">
        <v>4289</v>
      </c>
      <c r="E4401" s="38" t="s">
        <v>77</v>
      </c>
    </row>
    <row r="4402" customFormat="false" ht="15" hidden="false" customHeight="false" outlineLevel="0" collapsed="false">
      <c r="A4402" s="38" t="str">
        <f aca="false">CONCATENATE(D4402,"-",E4402)</f>
        <v>SANTA RITA DE MINAS-MG</v>
      </c>
      <c r="B4402" s="39" t="n">
        <v>-19.87</v>
      </c>
      <c r="C4402" s="39" t="n">
        <v>-42.13</v>
      </c>
      <c r="D4402" s="39" t="s">
        <v>4290</v>
      </c>
      <c r="E4402" s="39" t="s">
        <v>77</v>
      </c>
    </row>
    <row r="4403" customFormat="false" ht="15" hidden="false" customHeight="false" outlineLevel="0" collapsed="false">
      <c r="A4403" s="38" t="str">
        <f aca="false">CONCATENATE(D4403,"-",E4403)</f>
        <v>SANTA RITA DO ARAGUAIA-GO</v>
      </c>
      <c r="B4403" s="39" t="n">
        <v>-17.32</v>
      </c>
      <c r="C4403" s="39" t="n">
        <v>-53.2</v>
      </c>
      <c r="D4403" s="39" t="s">
        <v>4291</v>
      </c>
      <c r="E4403" s="39" t="s">
        <v>75</v>
      </c>
    </row>
    <row r="4404" customFormat="false" ht="15" hidden="false" customHeight="false" outlineLevel="0" collapsed="false">
      <c r="A4404" s="38" t="str">
        <f aca="false">CONCATENATE(D4404,"-",E4404)</f>
        <v>SANTA RITA DO ITUETO-MG</v>
      </c>
      <c r="B4404" s="38" t="n">
        <v>-19.36</v>
      </c>
      <c r="C4404" s="38" t="n">
        <v>-41.38</v>
      </c>
      <c r="D4404" s="38" t="s">
        <v>4292</v>
      </c>
      <c r="E4404" s="38" t="s">
        <v>77</v>
      </c>
    </row>
    <row r="4405" customFormat="false" ht="15" hidden="false" customHeight="false" outlineLevel="0" collapsed="false">
      <c r="A4405" s="38" t="str">
        <f aca="false">CONCATENATE(D4405,"-",E4405)</f>
        <v>SANTA RITA DO NOVO DESTINO-GO</v>
      </c>
      <c r="B4405" s="38" t="n">
        <v>-15.13</v>
      </c>
      <c r="C4405" s="38" t="n">
        <v>-49.12</v>
      </c>
      <c r="D4405" s="38" t="s">
        <v>4293</v>
      </c>
      <c r="E4405" s="38" t="s">
        <v>75</v>
      </c>
    </row>
    <row r="4406" customFormat="false" ht="15" hidden="false" customHeight="false" outlineLevel="0" collapsed="false">
      <c r="A4406" s="38" t="str">
        <f aca="false">CONCATENATE(D4406,"-",E4406)</f>
        <v>SANTA RITA DO PARDO-MS</v>
      </c>
      <c r="B4406" s="38" t="n">
        <v>-21.3</v>
      </c>
      <c r="C4406" s="38" t="n">
        <v>-52.83</v>
      </c>
      <c r="D4406" s="38" t="s">
        <v>4294</v>
      </c>
      <c r="E4406" s="38" t="s">
        <v>140</v>
      </c>
    </row>
    <row r="4407" customFormat="false" ht="15" hidden="false" customHeight="false" outlineLevel="0" collapsed="false">
      <c r="A4407" s="38" t="str">
        <f aca="false">CONCATENATE(D4407,"-",E4407)</f>
        <v>SANTA RITA DO PASSA QUATRO-SP</v>
      </c>
      <c r="B4407" s="38" t="n">
        <v>-21.71</v>
      </c>
      <c r="C4407" s="38" t="n">
        <v>-47.47</v>
      </c>
      <c r="D4407" s="38" t="s">
        <v>4295</v>
      </c>
      <c r="E4407" s="38" t="s">
        <v>118</v>
      </c>
    </row>
    <row r="4408" customFormat="false" ht="15" hidden="false" customHeight="false" outlineLevel="0" collapsed="false">
      <c r="A4408" s="38" t="str">
        <f aca="false">CONCATENATE(D4408,"-",E4408)</f>
        <v>SANTA RITA DO SAPUCAI-MG</v>
      </c>
      <c r="B4408" s="39" t="n">
        <v>-22.25</v>
      </c>
      <c r="C4408" s="39" t="n">
        <v>-45.7</v>
      </c>
      <c r="D4408" s="39" t="s">
        <v>4296</v>
      </c>
      <c r="E4408" s="39" t="s">
        <v>77</v>
      </c>
    </row>
    <row r="4409" customFormat="false" ht="15" hidden="false" customHeight="false" outlineLevel="0" collapsed="false">
      <c r="A4409" s="38" t="str">
        <f aca="false">CONCATENATE(D4409,"-",E4409)</f>
        <v>SANTA RITA DO TOCANTINS-TO</v>
      </c>
      <c r="B4409" s="39" t="n">
        <v>-10.86</v>
      </c>
      <c r="C4409" s="39" t="n">
        <v>-48.91</v>
      </c>
      <c r="D4409" s="39" t="s">
        <v>4297</v>
      </c>
      <c r="E4409" s="39" t="s">
        <v>97</v>
      </c>
    </row>
    <row r="4410" customFormat="false" ht="15" hidden="false" customHeight="false" outlineLevel="0" collapsed="false">
      <c r="A4410" s="38" t="str">
        <f aca="false">CONCATENATE(D4410,"-",E4410)</f>
        <v>SANTA RITA D'OESTE-SP</v>
      </c>
      <c r="B4410" s="39" t="n">
        <v>-20.14</v>
      </c>
      <c r="C4410" s="39" t="n">
        <v>-50.83</v>
      </c>
      <c r="D4410" s="39" t="s">
        <v>4298</v>
      </c>
      <c r="E4410" s="39" t="s">
        <v>118</v>
      </c>
    </row>
    <row r="4411" customFormat="false" ht="15" hidden="false" customHeight="false" outlineLevel="0" collapsed="false">
      <c r="A4411" s="38" t="str">
        <f aca="false">CONCATENATE(D4411,"-",E4411)</f>
        <v>SANTA RITA-MA</v>
      </c>
      <c r="B4411" s="38" t="n">
        <v>-3.14</v>
      </c>
      <c r="C4411" s="38" t="n">
        <v>-44.32</v>
      </c>
      <c r="D4411" s="38" t="s">
        <v>4299</v>
      </c>
      <c r="E4411" s="38" t="s">
        <v>100</v>
      </c>
    </row>
    <row r="4412" customFormat="false" ht="15" hidden="false" customHeight="false" outlineLevel="0" collapsed="false">
      <c r="A4412" s="38" t="str">
        <f aca="false">CONCATENATE(D4412,"-",E4412)</f>
        <v>SANTA RITA-PB</v>
      </c>
      <c r="B4412" s="39" t="n">
        <v>-7.11</v>
      </c>
      <c r="C4412" s="39" t="n">
        <v>-34.97</v>
      </c>
      <c r="D4412" s="39" t="s">
        <v>4299</v>
      </c>
      <c r="E4412" s="39" t="s">
        <v>138</v>
      </c>
    </row>
    <row r="4413" customFormat="false" ht="15" hidden="false" customHeight="false" outlineLevel="0" collapsed="false">
      <c r="A4413" s="38" t="str">
        <f aca="false">CONCATENATE(D4413,"-",E4413)</f>
        <v>SANTA ROSA DA SERRA-MG</v>
      </c>
      <c r="B4413" s="38" t="n">
        <v>-19.53</v>
      </c>
      <c r="C4413" s="38" t="n">
        <v>-45.96</v>
      </c>
      <c r="D4413" s="38" t="s">
        <v>4300</v>
      </c>
      <c r="E4413" s="38" t="s">
        <v>77</v>
      </c>
    </row>
    <row r="4414" customFormat="false" ht="15" hidden="false" customHeight="false" outlineLevel="0" collapsed="false">
      <c r="A4414" s="38" t="str">
        <f aca="false">CONCATENATE(D4414,"-",E4414)</f>
        <v>SANTA ROSA DE GOIAS-GO</v>
      </c>
      <c r="B4414" s="39" t="n">
        <v>-16.08</v>
      </c>
      <c r="C4414" s="39" t="n">
        <v>-49.49</v>
      </c>
      <c r="D4414" s="39" t="s">
        <v>4301</v>
      </c>
      <c r="E4414" s="39" t="s">
        <v>75</v>
      </c>
    </row>
    <row r="4415" customFormat="false" ht="15" hidden="false" customHeight="false" outlineLevel="0" collapsed="false">
      <c r="A4415" s="38" t="str">
        <f aca="false">CONCATENATE(D4415,"-",E4415)</f>
        <v>SANTA ROSA DE LIMA-SC</v>
      </c>
      <c r="B4415" s="38" t="n">
        <v>-28.03</v>
      </c>
      <c r="C4415" s="38" t="n">
        <v>-49.12</v>
      </c>
      <c r="D4415" s="38" t="s">
        <v>4302</v>
      </c>
      <c r="E4415" s="38" t="s">
        <v>90</v>
      </c>
    </row>
    <row r="4416" customFormat="false" ht="15" hidden="false" customHeight="false" outlineLevel="0" collapsed="false">
      <c r="A4416" s="38" t="str">
        <f aca="false">CONCATENATE(D4416,"-",E4416)</f>
        <v>SANTA ROSA DE LIMA-SE</v>
      </c>
      <c r="B4416" s="38" t="n">
        <v>-10.64</v>
      </c>
      <c r="C4416" s="38" t="n">
        <v>-37.19</v>
      </c>
      <c r="D4416" s="38" t="s">
        <v>4302</v>
      </c>
      <c r="E4416" s="38" t="s">
        <v>294</v>
      </c>
    </row>
    <row r="4417" customFormat="false" ht="15" hidden="false" customHeight="false" outlineLevel="0" collapsed="false">
      <c r="A4417" s="38" t="str">
        <f aca="false">CONCATENATE(D4417,"-",E4417)</f>
        <v>SANTA ROSA DE VITERBO-SP</v>
      </c>
      <c r="B4417" s="38" t="n">
        <v>-21.47</v>
      </c>
      <c r="C4417" s="38" t="n">
        <v>-47.36</v>
      </c>
      <c r="D4417" s="38" t="s">
        <v>4303</v>
      </c>
      <c r="E4417" s="38" t="s">
        <v>118</v>
      </c>
    </row>
    <row r="4418" customFormat="false" ht="15" hidden="false" customHeight="false" outlineLevel="0" collapsed="false">
      <c r="A4418" s="38" t="str">
        <f aca="false">CONCATENATE(D4418,"-",E4418)</f>
        <v>SANTA ROSA DO PIAUI-PI</v>
      </c>
      <c r="B4418" s="39" t="n">
        <v>-6.79</v>
      </c>
      <c r="C4418" s="39" t="n">
        <v>-42.28</v>
      </c>
      <c r="D4418" s="39" t="s">
        <v>4304</v>
      </c>
      <c r="E4418" s="39" t="s">
        <v>108</v>
      </c>
    </row>
    <row r="4419" customFormat="false" ht="15" hidden="false" customHeight="false" outlineLevel="0" collapsed="false">
      <c r="A4419" s="38" t="str">
        <f aca="false">CONCATENATE(D4419,"-",E4419)</f>
        <v>SANTA ROSA DO PURUS-AC</v>
      </c>
      <c r="B4419" s="39" t="n">
        <v>-9.43</v>
      </c>
      <c r="C4419" s="39" t="n">
        <v>-70.49</v>
      </c>
      <c r="D4419" s="39" t="s">
        <v>4305</v>
      </c>
      <c r="E4419" s="39" t="s">
        <v>113</v>
      </c>
    </row>
    <row r="4420" customFormat="false" ht="15" hidden="false" customHeight="false" outlineLevel="0" collapsed="false">
      <c r="A4420" s="38" t="str">
        <f aca="false">CONCATENATE(D4420,"-",E4420)</f>
        <v>SANTA ROSA DO SUL-SC</v>
      </c>
      <c r="B4420" s="39" t="n">
        <v>-29.13</v>
      </c>
      <c r="C4420" s="39" t="n">
        <v>-49.7</v>
      </c>
      <c r="D4420" s="39" t="s">
        <v>4306</v>
      </c>
      <c r="E4420" s="39" t="s">
        <v>90</v>
      </c>
    </row>
    <row r="4421" customFormat="false" ht="15" hidden="false" customHeight="false" outlineLevel="0" collapsed="false">
      <c r="A4421" s="38" t="str">
        <f aca="false">CONCATENATE(D4421,"-",E4421)</f>
        <v>SANTA ROSA DO TOCANTINS-TO</v>
      </c>
      <c r="B4421" s="38" t="n">
        <v>-11.44</v>
      </c>
      <c r="C4421" s="38" t="n">
        <v>-48.12</v>
      </c>
      <c r="D4421" s="38" t="s">
        <v>4307</v>
      </c>
      <c r="E4421" s="38" t="s">
        <v>97</v>
      </c>
    </row>
    <row r="4422" customFormat="false" ht="15" hidden="false" customHeight="false" outlineLevel="0" collapsed="false">
      <c r="A4422" s="38" t="str">
        <f aca="false">CONCATENATE(D4422,"-",E4422)</f>
        <v>SANTA ROSA-RS</v>
      </c>
      <c r="B4422" s="39" t="n">
        <v>-27.87</v>
      </c>
      <c r="C4422" s="39" t="n">
        <v>-54.48</v>
      </c>
      <c r="D4422" s="39" t="s">
        <v>4308</v>
      </c>
      <c r="E4422" s="39" t="s">
        <v>151</v>
      </c>
    </row>
    <row r="4423" customFormat="false" ht="15" hidden="false" customHeight="false" outlineLevel="0" collapsed="false">
      <c r="A4423" s="38" t="str">
        <f aca="false">CONCATENATE(D4423,"-",E4423)</f>
        <v>SANTA SALETE-SP</v>
      </c>
      <c r="B4423" s="39" t="n">
        <v>-20.24</v>
      </c>
      <c r="C4423" s="39" t="n">
        <v>-50.68</v>
      </c>
      <c r="D4423" s="39" t="s">
        <v>4309</v>
      </c>
      <c r="E4423" s="39" t="s">
        <v>118</v>
      </c>
    </row>
    <row r="4424" customFormat="false" ht="15" hidden="false" customHeight="false" outlineLevel="0" collapsed="false">
      <c r="A4424" s="38" t="str">
        <f aca="false">CONCATENATE(D4424,"-",E4424)</f>
        <v>SANTA TERESA-ES</v>
      </c>
      <c r="B4424" s="39" t="n">
        <v>-19.93</v>
      </c>
      <c r="C4424" s="39" t="n">
        <v>-40.6</v>
      </c>
      <c r="D4424" s="39" t="s">
        <v>4310</v>
      </c>
      <c r="E4424" s="39" t="s">
        <v>126</v>
      </c>
    </row>
    <row r="4425" customFormat="false" ht="15" hidden="false" customHeight="false" outlineLevel="0" collapsed="false">
      <c r="A4425" s="38" t="str">
        <f aca="false">CONCATENATE(D4425,"-",E4425)</f>
        <v>SANTA TERESINHA-BA</v>
      </c>
      <c r="B4425" s="39" t="n">
        <v>-12.77</v>
      </c>
      <c r="C4425" s="39" t="n">
        <v>-39.52</v>
      </c>
      <c r="D4425" s="39" t="s">
        <v>4311</v>
      </c>
      <c r="E4425" s="39" t="s">
        <v>85</v>
      </c>
    </row>
    <row r="4426" customFormat="false" ht="15" hidden="false" customHeight="false" outlineLevel="0" collapsed="false">
      <c r="A4426" s="38" t="str">
        <f aca="false">CONCATENATE(D4426,"-",E4426)</f>
        <v>SANTA TERESINHA-PB</v>
      </c>
      <c r="B4426" s="38" t="n">
        <v>-7.11</v>
      </c>
      <c r="C4426" s="38" t="n">
        <v>-37.45</v>
      </c>
      <c r="D4426" s="38" t="s">
        <v>4311</v>
      </c>
      <c r="E4426" s="38" t="s">
        <v>138</v>
      </c>
    </row>
    <row r="4427" customFormat="false" ht="15" hidden="false" customHeight="false" outlineLevel="0" collapsed="false">
      <c r="A4427" s="38" t="str">
        <f aca="false">CONCATENATE(D4427,"-",E4427)</f>
        <v>SANTA TEREZA DE GOIAS-GO</v>
      </c>
      <c r="B4427" s="38" t="n">
        <v>-13.71</v>
      </c>
      <c r="C4427" s="38" t="n">
        <v>-49.01</v>
      </c>
      <c r="D4427" s="38" t="s">
        <v>4312</v>
      </c>
      <c r="E4427" s="38" t="s">
        <v>75</v>
      </c>
    </row>
    <row r="4428" customFormat="false" ht="15" hidden="false" customHeight="false" outlineLevel="0" collapsed="false">
      <c r="A4428" s="38" t="str">
        <f aca="false">CONCATENATE(D4428,"-",E4428)</f>
        <v>SANTA TEREZA DO OESTE-PR</v>
      </c>
      <c r="B4428" s="38" t="n">
        <v>-25.05</v>
      </c>
      <c r="C4428" s="38" t="n">
        <v>-53.63</v>
      </c>
      <c r="D4428" s="38" t="s">
        <v>4313</v>
      </c>
      <c r="E4428" s="38" t="s">
        <v>88</v>
      </c>
    </row>
    <row r="4429" customFormat="false" ht="15" hidden="false" customHeight="false" outlineLevel="0" collapsed="false">
      <c r="A4429" s="38" t="str">
        <f aca="false">CONCATENATE(D4429,"-",E4429)</f>
        <v>SANTA TEREZA DO TOCANTINS-TO</v>
      </c>
      <c r="B4429" s="39" t="n">
        <v>-10.28</v>
      </c>
      <c r="C4429" s="39" t="n">
        <v>-47.8</v>
      </c>
      <c r="D4429" s="39" t="s">
        <v>4314</v>
      </c>
      <c r="E4429" s="39" t="s">
        <v>97</v>
      </c>
    </row>
    <row r="4430" customFormat="false" ht="15" hidden="false" customHeight="false" outlineLevel="0" collapsed="false">
      <c r="A4430" s="38" t="str">
        <f aca="false">CONCATENATE(D4430,"-",E4430)</f>
        <v>SANTA TEREZA-RS</v>
      </c>
      <c r="B4430" s="38" t="n">
        <v>-29.16</v>
      </c>
      <c r="C4430" s="38" t="n">
        <v>-51.73</v>
      </c>
      <c r="D4430" s="38" t="s">
        <v>4315</v>
      </c>
      <c r="E4430" s="38" t="s">
        <v>151</v>
      </c>
    </row>
    <row r="4431" customFormat="false" ht="15" hidden="false" customHeight="false" outlineLevel="0" collapsed="false">
      <c r="A4431" s="38" t="str">
        <f aca="false">CONCATENATE(D4431,"-",E4431)</f>
        <v>SANTA TEREZINHA DE GOIAS-GO</v>
      </c>
      <c r="B4431" s="39" t="n">
        <v>-14.43</v>
      </c>
      <c r="C4431" s="39" t="n">
        <v>-49.7</v>
      </c>
      <c r="D4431" s="39" t="s">
        <v>4316</v>
      </c>
      <c r="E4431" s="39" t="s">
        <v>75</v>
      </c>
    </row>
    <row r="4432" customFormat="false" ht="15" hidden="false" customHeight="false" outlineLevel="0" collapsed="false">
      <c r="A4432" s="38" t="str">
        <f aca="false">CONCATENATE(D4432,"-",E4432)</f>
        <v>SANTA TEREZINHA DE ITAIPU-PR</v>
      </c>
      <c r="B4432" s="39" t="n">
        <v>-25.36</v>
      </c>
      <c r="C4432" s="39" t="n">
        <v>-54.48</v>
      </c>
      <c r="D4432" s="39" t="s">
        <v>4317</v>
      </c>
      <c r="E4432" s="39" t="s">
        <v>88</v>
      </c>
    </row>
    <row r="4433" customFormat="false" ht="15" hidden="false" customHeight="false" outlineLevel="0" collapsed="false">
      <c r="A4433" s="38" t="str">
        <f aca="false">CONCATENATE(D4433,"-",E4433)</f>
        <v>SANTA TEREZINHA DO PROGRESSO-SC</v>
      </c>
      <c r="B4433" s="39" t="n">
        <v>-26.61</v>
      </c>
      <c r="C4433" s="39" t="n">
        <v>-53.2</v>
      </c>
      <c r="D4433" s="39" t="s">
        <v>4318</v>
      </c>
      <c r="E4433" s="39" t="s">
        <v>90</v>
      </c>
    </row>
    <row r="4434" customFormat="false" ht="15" hidden="false" customHeight="false" outlineLevel="0" collapsed="false">
      <c r="A4434" s="38" t="str">
        <f aca="false">CONCATENATE(D4434,"-",E4434)</f>
        <v>SANTA TEREZINHA DO TOCANTINS-TO</v>
      </c>
      <c r="B4434" s="38" t="n">
        <v>-6.43</v>
      </c>
      <c r="C4434" s="38" t="n">
        <v>-47.67</v>
      </c>
      <c r="D4434" s="38" t="s">
        <v>4319</v>
      </c>
      <c r="E4434" s="38" t="s">
        <v>97</v>
      </c>
    </row>
    <row r="4435" customFormat="false" ht="15" hidden="false" customHeight="false" outlineLevel="0" collapsed="false">
      <c r="A4435" s="38" t="str">
        <f aca="false">CONCATENATE(D4435,"-",E4435)</f>
        <v>SANTA TEREZINHA-MT</v>
      </c>
      <c r="B4435" s="38" t="n">
        <v>-10.47</v>
      </c>
      <c r="C4435" s="38" t="n">
        <v>-50.5</v>
      </c>
      <c r="D4435" s="38" t="s">
        <v>4320</v>
      </c>
      <c r="E4435" s="38" t="s">
        <v>111</v>
      </c>
    </row>
    <row r="4436" customFormat="false" ht="15" hidden="false" customHeight="false" outlineLevel="0" collapsed="false">
      <c r="A4436" s="38" t="str">
        <f aca="false">CONCATENATE(D4436,"-",E4436)</f>
        <v>SANTA TEREZINHA-PE</v>
      </c>
      <c r="B4436" s="38" t="n">
        <v>-7.37</v>
      </c>
      <c r="C4436" s="38" t="n">
        <v>-37.48</v>
      </c>
      <c r="D4436" s="38" t="s">
        <v>4320</v>
      </c>
      <c r="E4436" s="38" t="s">
        <v>95</v>
      </c>
    </row>
    <row r="4437" customFormat="false" ht="15" hidden="false" customHeight="false" outlineLevel="0" collapsed="false">
      <c r="A4437" s="38" t="str">
        <f aca="false">CONCATENATE(D4437,"-",E4437)</f>
        <v>SANTA TEREZINHA-SC</v>
      </c>
      <c r="B4437" s="38" t="n">
        <v>-26.77</v>
      </c>
      <c r="C4437" s="38" t="n">
        <v>-50</v>
      </c>
      <c r="D4437" s="38" t="s">
        <v>4320</v>
      </c>
      <c r="E4437" s="38" t="s">
        <v>90</v>
      </c>
    </row>
    <row r="4438" customFormat="false" ht="15" hidden="false" customHeight="false" outlineLevel="0" collapsed="false">
      <c r="A4438" s="38" t="str">
        <f aca="false">CONCATENATE(D4438,"-",E4438)</f>
        <v>SANTA VITORIA DO PALMAR-RS</v>
      </c>
      <c r="B4438" s="39" t="n">
        <v>-33.51</v>
      </c>
      <c r="C4438" s="39" t="n">
        <v>-53.36</v>
      </c>
      <c r="D4438" s="39" t="s">
        <v>4321</v>
      </c>
      <c r="E4438" s="39" t="s">
        <v>151</v>
      </c>
    </row>
    <row r="4439" customFormat="false" ht="15" hidden="false" customHeight="false" outlineLevel="0" collapsed="false">
      <c r="A4439" s="38" t="str">
        <f aca="false">CONCATENATE(D4439,"-",E4439)</f>
        <v>SANTA VITORIA-MG</v>
      </c>
      <c r="B4439" s="39" t="n">
        <v>-18.83</v>
      </c>
      <c r="C4439" s="39" t="n">
        <v>-50.12</v>
      </c>
      <c r="D4439" s="39" t="s">
        <v>4322</v>
      </c>
      <c r="E4439" s="39" t="s">
        <v>77</v>
      </c>
    </row>
    <row r="4440" customFormat="false" ht="15" hidden="false" customHeight="false" outlineLevel="0" collapsed="false">
      <c r="A4440" s="38" t="str">
        <f aca="false">CONCATENATE(D4440,"-",E4440)</f>
        <v>SANTALUZ-BA</v>
      </c>
      <c r="B4440" s="38" t="n">
        <v>-11.25</v>
      </c>
      <c r="C4440" s="38" t="n">
        <v>-39.37</v>
      </c>
      <c r="D4440" s="38" t="s">
        <v>4323</v>
      </c>
      <c r="E4440" s="38" t="s">
        <v>85</v>
      </c>
    </row>
    <row r="4441" customFormat="false" ht="15" hidden="false" customHeight="false" outlineLevel="0" collapsed="false">
      <c r="A4441" s="38" t="str">
        <f aca="false">CONCATENATE(D4441,"-",E4441)</f>
        <v>SANTANA DA BOA VISTA-RS</v>
      </c>
      <c r="B4441" s="38" t="n">
        <v>-30.87</v>
      </c>
      <c r="C4441" s="38" t="n">
        <v>-53.11</v>
      </c>
      <c r="D4441" s="38" t="s">
        <v>4324</v>
      </c>
      <c r="E4441" s="38" t="s">
        <v>151</v>
      </c>
    </row>
    <row r="4442" customFormat="false" ht="15" hidden="false" customHeight="false" outlineLevel="0" collapsed="false">
      <c r="A4442" s="38" t="str">
        <f aca="false">CONCATENATE(D4442,"-",E4442)</f>
        <v>SANTANA DA PONTE PENSA-SP</v>
      </c>
      <c r="B4442" s="38" t="n">
        <v>-20.25</v>
      </c>
      <c r="C4442" s="38" t="n">
        <v>-50.79</v>
      </c>
      <c r="D4442" s="38" t="s">
        <v>4325</v>
      </c>
      <c r="E4442" s="38" t="s">
        <v>118</v>
      </c>
    </row>
    <row r="4443" customFormat="false" ht="15" hidden="false" customHeight="false" outlineLevel="0" collapsed="false">
      <c r="A4443" s="38" t="str">
        <f aca="false">CONCATENATE(D4443,"-",E4443)</f>
        <v>SANTANA DA VARGEM-MG</v>
      </c>
      <c r="B4443" s="38" t="n">
        <v>-21.24</v>
      </c>
      <c r="C4443" s="38" t="n">
        <v>-45.5</v>
      </c>
      <c r="D4443" s="38" t="s">
        <v>4326</v>
      </c>
      <c r="E4443" s="38" t="s">
        <v>77</v>
      </c>
    </row>
    <row r="4444" customFormat="false" ht="15" hidden="false" customHeight="false" outlineLevel="0" collapsed="false">
      <c r="A4444" s="38" t="str">
        <f aca="false">CONCATENATE(D4444,"-",E4444)</f>
        <v>SANTANA DE CATAGUASES-MG</v>
      </c>
      <c r="B4444" s="39" t="n">
        <v>-21.28</v>
      </c>
      <c r="C4444" s="39" t="n">
        <v>-42.55</v>
      </c>
      <c r="D4444" s="39" t="s">
        <v>4327</v>
      </c>
      <c r="E4444" s="39" t="s">
        <v>77</v>
      </c>
    </row>
    <row r="4445" customFormat="false" ht="15" hidden="false" customHeight="false" outlineLevel="0" collapsed="false">
      <c r="A4445" s="38" t="str">
        <f aca="false">CONCATENATE(D4445,"-",E4445)</f>
        <v>SANTANA DE MANGUEIRA-PB</v>
      </c>
      <c r="B4445" s="39" t="n">
        <v>-7.55</v>
      </c>
      <c r="C4445" s="39" t="n">
        <v>-38.33</v>
      </c>
      <c r="D4445" s="39" t="s">
        <v>4328</v>
      </c>
      <c r="E4445" s="39" t="s">
        <v>138</v>
      </c>
    </row>
    <row r="4446" customFormat="false" ht="15" hidden="false" customHeight="false" outlineLevel="0" collapsed="false">
      <c r="A4446" s="38" t="str">
        <f aca="false">CONCATENATE(D4446,"-",E4446)</f>
        <v>SANTANA DE PARNAIBA-SP</v>
      </c>
      <c r="B4446" s="39" t="n">
        <v>-23.44</v>
      </c>
      <c r="C4446" s="39" t="n">
        <v>-46.91</v>
      </c>
      <c r="D4446" s="39" t="s">
        <v>4329</v>
      </c>
      <c r="E4446" s="39" t="s">
        <v>118</v>
      </c>
    </row>
    <row r="4447" customFormat="false" ht="15" hidden="false" customHeight="false" outlineLevel="0" collapsed="false">
      <c r="A4447" s="38" t="str">
        <f aca="false">CONCATENATE(D4447,"-",E4447)</f>
        <v>SANTANA DE PIRAPAMA-MG</v>
      </c>
      <c r="B4447" s="38" t="n">
        <v>-19</v>
      </c>
      <c r="C4447" s="38" t="n">
        <v>-44.04</v>
      </c>
      <c r="D4447" s="38" t="s">
        <v>4330</v>
      </c>
      <c r="E4447" s="38" t="s">
        <v>77</v>
      </c>
    </row>
    <row r="4448" customFormat="false" ht="15" hidden="false" customHeight="false" outlineLevel="0" collapsed="false">
      <c r="A4448" s="38" t="str">
        <f aca="false">CONCATENATE(D4448,"-",E4448)</f>
        <v>SANTANA DO ACARAU-CE</v>
      </c>
      <c r="B4448" s="38" t="n">
        <v>-3.46</v>
      </c>
      <c r="C4448" s="38" t="n">
        <v>-40.21</v>
      </c>
      <c r="D4448" s="38" t="s">
        <v>4331</v>
      </c>
      <c r="E4448" s="38" t="s">
        <v>83</v>
      </c>
    </row>
    <row r="4449" customFormat="false" ht="15" hidden="false" customHeight="false" outlineLevel="0" collapsed="false">
      <c r="A4449" s="38" t="str">
        <f aca="false">CONCATENATE(D4449,"-",E4449)</f>
        <v>SANTANA DO ARAGUAIA-PA</v>
      </c>
      <c r="B4449" s="38" t="n">
        <v>-9.5</v>
      </c>
      <c r="C4449" s="38" t="n">
        <v>-50.62</v>
      </c>
      <c r="D4449" s="38" t="s">
        <v>4332</v>
      </c>
      <c r="E4449" s="38" t="s">
        <v>81</v>
      </c>
    </row>
    <row r="4450" customFormat="false" ht="15" hidden="false" customHeight="false" outlineLevel="0" collapsed="false">
      <c r="A4450" s="38" t="str">
        <f aca="false">CONCATENATE(D4450,"-",E4450)</f>
        <v>SANTANA DO CARIRI-CE</v>
      </c>
      <c r="B4450" s="39" t="n">
        <v>-7.18</v>
      </c>
      <c r="C4450" s="39" t="n">
        <v>-39.73</v>
      </c>
      <c r="D4450" s="39" t="s">
        <v>4333</v>
      </c>
      <c r="E4450" s="39" t="s">
        <v>83</v>
      </c>
    </row>
    <row r="4451" customFormat="false" ht="15" hidden="false" customHeight="false" outlineLevel="0" collapsed="false">
      <c r="A4451" s="38" t="str">
        <f aca="false">CONCATENATE(D4451,"-",E4451)</f>
        <v>SANTANA DO DESERTO-MG</v>
      </c>
      <c r="B4451" s="39" t="n">
        <v>-21.95</v>
      </c>
      <c r="C4451" s="39" t="n">
        <v>-43.16</v>
      </c>
      <c r="D4451" s="39" t="s">
        <v>4334</v>
      </c>
      <c r="E4451" s="39" t="s">
        <v>77</v>
      </c>
    </row>
    <row r="4452" customFormat="false" ht="15" hidden="false" customHeight="false" outlineLevel="0" collapsed="false">
      <c r="A4452" s="38" t="str">
        <f aca="false">CONCATENATE(D4452,"-",E4452)</f>
        <v>SANTANA DO GARAMBEU-MG</v>
      </c>
      <c r="B4452" s="38" t="n">
        <v>-21.6</v>
      </c>
      <c r="C4452" s="38" t="n">
        <v>-44.1</v>
      </c>
      <c r="D4452" s="38" t="s">
        <v>4335</v>
      </c>
      <c r="E4452" s="38" t="s">
        <v>77</v>
      </c>
    </row>
    <row r="4453" customFormat="false" ht="15" hidden="false" customHeight="false" outlineLevel="0" collapsed="false">
      <c r="A4453" s="38" t="str">
        <f aca="false">CONCATENATE(D4453,"-",E4453)</f>
        <v>SANTANA DO IPANEMA-AL</v>
      </c>
      <c r="B4453" s="38" t="n">
        <v>-9.37</v>
      </c>
      <c r="C4453" s="38" t="n">
        <v>-37.24</v>
      </c>
      <c r="D4453" s="38" t="s">
        <v>4336</v>
      </c>
      <c r="E4453" s="38" t="s">
        <v>137</v>
      </c>
    </row>
    <row r="4454" customFormat="false" ht="15" hidden="false" customHeight="false" outlineLevel="0" collapsed="false">
      <c r="A4454" s="38" t="str">
        <f aca="false">CONCATENATE(D4454,"-",E4454)</f>
        <v>SANTANA DO ITARARE-PR</v>
      </c>
      <c r="B4454" s="38" t="n">
        <v>-23.75</v>
      </c>
      <c r="C4454" s="38" t="n">
        <v>-49.62</v>
      </c>
      <c r="D4454" s="38" t="s">
        <v>4337</v>
      </c>
      <c r="E4454" s="38" t="s">
        <v>88</v>
      </c>
    </row>
    <row r="4455" customFormat="false" ht="15" hidden="false" customHeight="false" outlineLevel="0" collapsed="false">
      <c r="A4455" s="38" t="str">
        <f aca="false">CONCATENATE(D4455,"-",E4455)</f>
        <v>SANTANA DO JACARE-MG</v>
      </c>
      <c r="B4455" s="39" t="n">
        <v>-20.89</v>
      </c>
      <c r="C4455" s="39" t="n">
        <v>-45.13</v>
      </c>
      <c r="D4455" s="39" t="s">
        <v>4338</v>
      </c>
      <c r="E4455" s="39" t="s">
        <v>77</v>
      </c>
    </row>
    <row r="4456" customFormat="false" ht="15" hidden="false" customHeight="false" outlineLevel="0" collapsed="false">
      <c r="A4456" s="38" t="str">
        <f aca="false">CONCATENATE(D4456,"-",E4456)</f>
        <v>SANTANA DO LIVRAMENTO-RS</v>
      </c>
      <c r="B4456" s="39" t="n">
        <v>-30.89</v>
      </c>
      <c r="C4456" s="39" t="n">
        <v>-55.53</v>
      </c>
      <c r="D4456" s="39" t="s">
        <v>4339</v>
      </c>
      <c r="E4456" s="39" t="s">
        <v>151</v>
      </c>
    </row>
    <row r="4457" customFormat="false" ht="15" hidden="false" customHeight="false" outlineLevel="0" collapsed="false">
      <c r="A4457" s="38" t="str">
        <f aca="false">CONCATENATE(D4457,"-",E4457)</f>
        <v>SANTANA DO MANHUACU-MG</v>
      </c>
      <c r="B4457" s="38" t="n">
        <v>-20.1</v>
      </c>
      <c r="C4457" s="38" t="n">
        <v>-41.92</v>
      </c>
      <c r="D4457" s="38" t="s">
        <v>4340</v>
      </c>
      <c r="E4457" s="38" t="s">
        <v>77</v>
      </c>
    </row>
    <row r="4458" customFormat="false" ht="15" hidden="false" customHeight="false" outlineLevel="0" collapsed="false">
      <c r="A4458" s="38" t="str">
        <f aca="false">CONCATENATE(D4458,"-",E4458)</f>
        <v>SANTANA DO MARANHAO-MA</v>
      </c>
      <c r="B4458" s="39" t="n">
        <v>-3.11</v>
      </c>
      <c r="C4458" s="39" t="n">
        <v>-42.41</v>
      </c>
      <c r="D4458" s="39" t="s">
        <v>4341</v>
      </c>
      <c r="E4458" s="39" t="s">
        <v>100</v>
      </c>
    </row>
    <row r="4459" customFormat="false" ht="15" hidden="false" customHeight="false" outlineLevel="0" collapsed="false">
      <c r="A4459" s="38" t="str">
        <f aca="false">CONCATENATE(D4459,"-",E4459)</f>
        <v>SANTANA DO MATOS-RN</v>
      </c>
      <c r="B4459" s="38" t="n">
        <v>-5.95</v>
      </c>
      <c r="C4459" s="38" t="n">
        <v>-36.65</v>
      </c>
      <c r="D4459" s="38" t="s">
        <v>4342</v>
      </c>
      <c r="E4459" s="38" t="s">
        <v>106</v>
      </c>
    </row>
    <row r="4460" customFormat="false" ht="15" hidden="false" customHeight="false" outlineLevel="0" collapsed="false">
      <c r="A4460" s="38" t="str">
        <f aca="false">CONCATENATE(D4460,"-",E4460)</f>
        <v>SANTANA DO MUNDAU-AL</v>
      </c>
      <c r="B4460" s="39" t="n">
        <v>-9.16</v>
      </c>
      <c r="C4460" s="39" t="n">
        <v>-36.22</v>
      </c>
      <c r="D4460" s="39" t="s">
        <v>4343</v>
      </c>
      <c r="E4460" s="39" t="s">
        <v>137</v>
      </c>
    </row>
    <row r="4461" customFormat="false" ht="15" hidden="false" customHeight="false" outlineLevel="0" collapsed="false">
      <c r="A4461" s="38" t="str">
        <f aca="false">CONCATENATE(D4461,"-",E4461)</f>
        <v>SANTANA DO PARAISO-MG</v>
      </c>
      <c r="B4461" s="39" t="n">
        <v>-19.36</v>
      </c>
      <c r="C4461" s="39" t="n">
        <v>-42.56</v>
      </c>
      <c r="D4461" s="39" t="s">
        <v>4344</v>
      </c>
      <c r="E4461" s="39" t="s">
        <v>77</v>
      </c>
    </row>
    <row r="4462" customFormat="false" ht="15" hidden="false" customHeight="false" outlineLevel="0" collapsed="false">
      <c r="A4462" s="38" t="str">
        <f aca="false">CONCATENATE(D4462,"-",E4462)</f>
        <v>SANTANA DO PIAUI-PI</v>
      </c>
      <c r="B4462" s="38" t="n">
        <v>-6.94</v>
      </c>
      <c r="C4462" s="38" t="n">
        <v>-41.51</v>
      </c>
      <c r="D4462" s="38" t="s">
        <v>4345</v>
      </c>
      <c r="E4462" s="38" t="s">
        <v>108</v>
      </c>
    </row>
    <row r="4463" customFormat="false" ht="15" hidden="false" customHeight="false" outlineLevel="0" collapsed="false">
      <c r="A4463" s="38" t="str">
        <f aca="false">CONCATENATE(D4463,"-",E4463)</f>
        <v>SANTANA DO RIACHO-MG</v>
      </c>
      <c r="B4463" s="38" t="n">
        <v>-19.16</v>
      </c>
      <c r="C4463" s="38" t="n">
        <v>-43.71</v>
      </c>
      <c r="D4463" s="38" t="s">
        <v>4346</v>
      </c>
      <c r="E4463" s="38" t="s">
        <v>77</v>
      </c>
    </row>
    <row r="4464" customFormat="false" ht="15" hidden="false" customHeight="false" outlineLevel="0" collapsed="false">
      <c r="A4464" s="38" t="str">
        <f aca="false">CONCATENATE(D4464,"-",E4464)</f>
        <v>SANTANA DO SAO FRANCISCO-SE</v>
      </c>
      <c r="B4464" s="39" t="n">
        <v>-10.29</v>
      </c>
      <c r="C4464" s="39" t="n">
        <v>-36.6</v>
      </c>
      <c r="D4464" s="39" t="s">
        <v>4347</v>
      </c>
      <c r="E4464" s="39" t="s">
        <v>294</v>
      </c>
    </row>
    <row r="4465" customFormat="false" ht="15" hidden="false" customHeight="false" outlineLevel="0" collapsed="false">
      <c r="A4465" s="38" t="str">
        <f aca="false">CONCATENATE(D4465,"-",E4465)</f>
        <v>SANTANA DO SERIDO-RN</v>
      </c>
      <c r="B4465" s="39" t="n">
        <v>-6.77</v>
      </c>
      <c r="C4465" s="39" t="n">
        <v>-36.73</v>
      </c>
      <c r="D4465" s="39" t="s">
        <v>4348</v>
      </c>
      <c r="E4465" s="39" t="s">
        <v>106</v>
      </c>
    </row>
    <row r="4466" customFormat="false" ht="15" hidden="false" customHeight="false" outlineLevel="0" collapsed="false">
      <c r="A4466" s="38" t="str">
        <f aca="false">CONCATENATE(D4466,"-",E4466)</f>
        <v>SANTANA DOS GARROTES-PB</v>
      </c>
      <c r="B4466" s="38" t="n">
        <v>-7.38</v>
      </c>
      <c r="C4466" s="38" t="n">
        <v>-37.98</v>
      </c>
      <c r="D4466" s="38" t="s">
        <v>4349</v>
      </c>
      <c r="E4466" s="38" t="s">
        <v>138</v>
      </c>
    </row>
    <row r="4467" customFormat="false" ht="15" hidden="false" customHeight="false" outlineLevel="0" collapsed="false">
      <c r="A4467" s="38" t="str">
        <f aca="false">CONCATENATE(D4467,"-",E4467)</f>
        <v>SANTANA DOS MONTES-MG</v>
      </c>
      <c r="B4467" s="39" t="n">
        <v>-20.78</v>
      </c>
      <c r="C4467" s="39" t="n">
        <v>-43.69</v>
      </c>
      <c r="D4467" s="39" t="s">
        <v>4350</v>
      </c>
      <c r="E4467" s="39" t="s">
        <v>77</v>
      </c>
    </row>
    <row r="4468" customFormat="false" ht="15" hidden="false" customHeight="false" outlineLevel="0" collapsed="false">
      <c r="A4468" s="38" t="str">
        <f aca="false">CONCATENATE(D4468,"-",E4468)</f>
        <v>SANTANA-AP</v>
      </c>
      <c r="B4468" s="39" t="n">
        <v>-0.05</v>
      </c>
      <c r="C4468" s="39" t="n">
        <v>-51.18</v>
      </c>
      <c r="D4468" s="39" t="s">
        <v>4351</v>
      </c>
      <c r="E4468" s="39" t="s">
        <v>275</v>
      </c>
    </row>
    <row r="4469" customFormat="false" ht="15" hidden="false" customHeight="false" outlineLevel="0" collapsed="false">
      <c r="A4469" s="38" t="str">
        <f aca="false">CONCATENATE(D4469,"-",E4469)</f>
        <v>SANTANA-BA</v>
      </c>
      <c r="B4469" s="39" t="n">
        <v>-12.98</v>
      </c>
      <c r="C4469" s="39" t="n">
        <v>-44.05</v>
      </c>
      <c r="D4469" s="39" t="s">
        <v>4351</v>
      </c>
      <c r="E4469" s="39" t="s">
        <v>85</v>
      </c>
    </row>
    <row r="4470" customFormat="false" ht="15" hidden="false" customHeight="false" outlineLevel="0" collapsed="false">
      <c r="A4470" s="38" t="str">
        <f aca="false">CONCATENATE(D4470,"-",E4470)</f>
        <v>SANTANOPOLIS-BA</v>
      </c>
      <c r="B4470" s="38" t="n">
        <v>-12.01</v>
      </c>
      <c r="C4470" s="38" t="n">
        <v>-38.86</v>
      </c>
      <c r="D4470" s="38" t="s">
        <v>4352</v>
      </c>
      <c r="E4470" s="38" t="s">
        <v>85</v>
      </c>
    </row>
    <row r="4471" customFormat="false" ht="15" hidden="false" customHeight="false" outlineLevel="0" collapsed="false">
      <c r="A4471" s="38" t="str">
        <f aca="false">CONCATENATE(D4471,"-",E4471)</f>
        <v>SANTAREM NOVO-PA</v>
      </c>
      <c r="B4471" s="38" t="n">
        <v>-0.92</v>
      </c>
      <c r="C4471" s="38" t="n">
        <v>-47.39</v>
      </c>
      <c r="D4471" s="38" t="s">
        <v>4353</v>
      </c>
      <c r="E4471" s="38" t="s">
        <v>81</v>
      </c>
    </row>
    <row r="4472" customFormat="false" ht="15" hidden="false" customHeight="false" outlineLevel="0" collapsed="false">
      <c r="A4472" s="38" t="str">
        <f aca="false">CONCATENATE(D4472,"-",E4472)</f>
        <v>SANTAREM-PA</v>
      </c>
      <c r="B4472" s="39" t="n">
        <v>-2.44</v>
      </c>
      <c r="C4472" s="39" t="n">
        <v>-54.7</v>
      </c>
      <c r="D4472" s="39" t="s">
        <v>4354</v>
      </c>
      <c r="E4472" s="39" t="s">
        <v>81</v>
      </c>
    </row>
    <row r="4473" customFormat="false" ht="15" hidden="false" customHeight="false" outlineLevel="0" collapsed="false">
      <c r="A4473" s="38" t="str">
        <f aca="false">CONCATENATE(D4473,"-",E4473)</f>
        <v>SANTAREM-PB</v>
      </c>
      <c r="B4473" s="39" t="n">
        <v>-6.49</v>
      </c>
      <c r="C4473" s="39" t="n">
        <v>-38.47</v>
      </c>
      <c r="D4473" s="39" t="s">
        <v>4354</v>
      </c>
      <c r="E4473" s="39" t="s">
        <v>138</v>
      </c>
    </row>
    <row r="4474" customFormat="false" ht="15" hidden="false" customHeight="false" outlineLevel="0" collapsed="false">
      <c r="A4474" s="38" t="str">
        <f aca="false">CONCATENATE(D4474,"-",E4474)</f>
        <v>SANTIAGO DO SUL-SC</v>
      </c>
      <c r="B4474" s="38" t="n">
        <v>-26.63</v>
      </c>
      <c r="C4474" s="38" t="n">
        <v>-52.68</v>
      </c>
      <c r="D4474" s="38" t="s">
        <v>4355</v>
      </c>
      <c r="E4474" s="38" t="s">
        <v>90</v>
      </c>
    </row>
    <row r="4475" customFormat="false" ht="15" hidden="false" customHeight="false" outlineLevel="0" collapsed="false">
      <c r="A4475" s="38" t="str">
        <f aca="false">CONCATENATE(D4475,"-",E4475)</f>
        <v>SANTIAGO-RS</v>
      </c>
      <c r="B4475" s="38" t="n">
        <v>-29.19</v>
      </c>
      <c r="C4475" s="38" t="n">
        <v>-54.86</v>
      </c>
      <c r="D4475" s="38" t="s">
        <v>4356</v>
      </c>
      <c r="E4475" s="38" t="s">
        <v>151</v>
      </c>
    </row>
    <row r="4476" customFormat="false" ht="15" hidden="false" customHeight="false" outlineLevel="0" collapsed="false">
      <c r="A4476" s="38" t="str">
        <f aca="false">CONCATENATE(D4476,"-",E4476)</f>
        <v>SANTO AFONSO-MT</v>
      </c>
      <c r="B4476" s="39" t="n">
        <v>-14.49</v>
      </c>
      <c r="C4476" s="39" t="n">
        <v>-57</v>
      </c>
      <c r="D4476" s="39" t="s">
        <v>4357</v>
      </c>
      <c r="E4476" s="39" t="s">
        <v>111</v>
      </c>
    </row>
    <row r="4477" customFormat="false" ht="15" hidden="false" customHeight="false" outlineLevel="0" collapsed="false">
      <c r="A4477" s="38" t="str">
        <f aca="false">CONCATENATE(D4477,"-",E4477)</f>
        <v>SANTO AMARO DA IMPERATRIZ-SC</v>
      </c>
      <c r="B4477" s="39" t="n">
        <v>-27.68</v>
      </c>
      <c r="C4477" s="39" t="n">
        <v>-48.77</v>
      </c>
      <c r="D4477" s="39" t="s">
        <v>4358</v>
      </c>
      <c r="E4477" s="39" t="s">
        <v>90</v>
      </c>
    </row>
    <row r="4478" customFormat="false" ht="15" hidden="false" customHeight="false" outlineLevel="0" collapsed="false">
      <c r="A4478" s="38" t="str">
        <f aca="false">CONCATENATE(D4478,"-",E4478)</f>
        <v>SANTO AMARO DAS BROTAS-SE</v>
      </c>
      <c r="B4478" s="38" t="n">
        <v>-10.78</v>
      </c>
      <c r="C4478" s="38" t="n">
        <v>-37.05</v>
      </c>
      <c r="D4478" s="38" t="s">
        <v>4359</v>
      </c>
      <c r="E4478" s="38" t="s">
        <v>294</v>
      </c>
    </row>
    <row r="4479" customFormat="false" ht="15" hidden="false" customHeight="false" outlineLevel="0" collapsed="false">
      <c r="A4479" s="38" t="str">
        <f aca="false">CONCATENATE(D4479,"-",E4479)</f>
        <v>SANTO AMARO DO MARANHAO-MA</v>
      </c>
      <c r="B4479" s="38" t="n">
        <v>-2.5</v>
      </c>
      <c r="C4479" s="38" t="n">
        <v>-43.25</v>
      </c>
      <c r="D4479" s="38" t="s">
        <v>4360</v>
      </c>
      <c r="E4479" s="38" t="s">
        <v>100</v>
      </c>
    </row>
    <row r="4480" customFormat="false" ht="15" hidden="false" customHeight="false" outlineLevel="0" collapsed="false">
      <c r="A4480" s="38" t="str">
        <f aca="false">CONCATENATE(D4480,"-",E4480)</f>
        <v>SANTO AMARO-BA</v>
      </c>
      <c r="B4480" s="39" t="n">
        <v>-12.54</v>
      </c>
      <c r="C4480" s="39" t="n">
        <v>-38.71</v>
      </c>
      <c r="D4480" s="39" t="s">
        <v>4361</v>
      </c>
      <c r="E4480" s="39" t="s">
        <v>85</v>
      </c>
    </row>
    <row r="4481" customFormat="false" ht="15" hidden="false" customHeight="false" outlineLevel="0" collapsed="false">
      <c r="A4481" s="38" t="str">
        <f aca="false">CONCATENATE(D4481,"-",E4481)</f>
        <v>SANTO ANASTACIO-SP</v>
      </c>
      <c r="B4481" s="38" t="n">
        <v>-21.97</v>
      </c>
      <c r="C4481" s="38" t="n">
        <v>-51.65</v>
      </c>
      <c r="D4481" s="38" t="s">
        <v>4362</v>
      </c>
      <c r="E4481" s="38" t="s">
        <v>118</v>
      </c>
    </row>
    <row r="4482" customFormat="false" ht="15" hidden="false" customHeight="false" outlineLevel="0" collapsed="false">
      <c r="A4482" s="38" t="str">
        <f aca="false">CONCATENATE(D4482,"-",E4482)</f>
        <v>SANTO ANDRE-PB</v>
      </c>
      <c r="B4482" s="38" t="n">
        <v>-7.21</v>
      </c>
      <c r="C4482" s="38" t="n">
        <v>-36.63</v>
      </c>
      <c r="D4482" s="38" t="s">
        <v>4363</v>
      </c>
      <c r="E4482" s="38" t="s">
        <v>138</v>
      </c>
    </row>
    <row r="4483" customFormat="false" ht="15" hidden="false" customHeight="false" outlineLevel="0" collapsed="false">
      <c r="A4483" s="38" t="str">
        <f aca="false">CONCATENATE(D4483,"-",E4483)</f>
        <v>SANTO ANDRE-SP</v>
      </c>
      <c r="B4483" s="39" t="n">
        <v>-23.66</v>
      </c>
      <c r="C4483" s="39" t="n">
        <v>-46.53</v>
      </c>
      <c r="D4483" s="39" t="s">
        <v>4363</v>
      </c>
      <c r="E4483" s="39" t="s">
        <v>118</v>
      </c>
    </row>
    <row r="4484" customFormat="false" ht="15" hidden="false" customHeight="false" outlineLevel="0" collapsed="false">
      <c r="A4484" s="38" t="str">
        <f aca="false">CONCATENATE(D4484,"-",E4484)</f>
        <v>SANTO ANGELO-RS</v>
      </c>
      <c r="B4484" s="39" t="n">
        <v>-28.29</v>
      </c>
      <c r="C4484" s="39" t="n">
        <v>-54.26</v>
      </c>
      <c r="D4484" s="39" t="s">
        <v>4364</v>
      </c>
      <c r="E4484" s="39" t="s">
        <v>151</v>
      </c>
    </row>
    <row r="4485" customFormat="false" ht="15" hidden="false" customHeight="false" outlineLevel="0" collapsed="false">
      <c r="A4485" s="38" t="str">
        <f aca="false">CONCATENATE(D4485,"-",E4485)</f>
        <v>SANTO ANTONIO DA ALEGRIA-SP</v>
      </c>
      <c r="B4485" s="38" t="n">
        <v>-21.08</v>
      </c>
      <c r="C4485" s="38" t="n">
        <v>-47.15</v>
      </c>
      <c r="D4485" s="38" t="s">
        <v>4365</v>
      </c>
      <c r="E4485" s="38" t="s">
        <v>118</v>
      </c>
    </row>
    <row r="4486" customFormat="false" ht="15" hidden="false" customHeight="false" outlineLevel="0" collapsed="false">
      <c r="A4486" s="38" t="str">
        <f aca="false">CONCATENATE(D4486,"-",E4486)</f>
        <v>SANTO ANTONIO DA BARRA-GO</v>
      </c>
      <c r="B4486" s="38" t="n">
        <v>-17.56</v>
      </c>
      <c r="C4486" s="38" t="n">
        <v>-50.63</v>
      </c>
      <c r="D4486" s="38" t="s">
        <v>4366</v>
      </c>
      <c r="E4486" s="38" t="s">
        <v>75</v>
      </c>
    </row>
    <row r="4487" customFormat="false" ht="15" hidden="false" customHeight="false" outlineLevel="0" collapsed="false">
      <c r="A4487" s="38" t="str">
        <f aca="false">CONCATENATE(D4487,"-",E4487)</f>
        <v>SANTO ANTONIO DA PATRULHA-RS</v>
      </c>
      <c r="B4487" s="38" t="n">
        <v>-29.81</v>
      </c>
      <c r="C4487" s="38" t="n">
        <v>-50.52</v>
      </c>
      <c r="D4487" s="38" t="s">
        <v>4367</v>
      </c>
      <c r="E4487" s="38" t="s">
        <v>151</v>
      </c>
    </row>
    <row r="4488" customFormat="false" ht="15" hidden="false" customHeight="false" outlineLevel="0" collapsed="false">
      <c r="A4488" s="38" t="str">
        <f aca="false">CONCATENATE(D4488,"-",E4488)</f>
        <v>SANTO ANTONIO DA PLATINA-PR</v>
      </c>
      <c r="B4488" s="39" t="n">
        <v>-23.29</v>
      </c>
      <c r="C4488" s="39" t="n">
        <v>-50.07</v>
      </c>
      <c r="D4488" s="39" t="s">
        <v>4368</v>
      </c>
      <c r="E4488" s="39" t="s">
        <v>88</v>
      </c>
    </row>
    <row r="4489" customFormat="false" ht="15" hidden="false" customHeight="false" outlineLevel="0" collapsed="false">
      <c r="A4489" s="38" t="str">
        <f aca="false">CONCATENATE(D4489,"-",E4489)</f>
        <v>SANTO ANTONIO DAS MISSOES-RS</v>
      </c>
      <c r="B4489" s="39" t="n">
        <v>-28.51</v>
      </c>
      <c r="C4489" s="39" t="n">
        <v>-55.22</v>
      </c>
      <c r="D4489" s="39" t="s">
        <v>4369</v>
      </c>
      <c r="E4489" s="39" t="s">
        <v>151</v>
      </c>
    </row>
    <row r="4490" customFormat="false" ht="15" hidden="false" customHeight="false" outlineLevel="0" collapsed="false">
      <c r="A4490" s="38" t="str">
        <f aca="false">CONCATENATE(D4490,"-",E4490)</f>
        <v>SANTO ANTONIO DE GOIAS-GO</v>
      </c>
      <c r="B4490" s="39" t="n">
        <v>-16.48</v>
      </c>
      <c r="C4490" s="39" t="n">
        <v>-49.31</v>
      </c>
      <c r="D4490" s="39" t="s">
        <v>4370</v>
      </c>
      <c r="E4490" s="39" t="s">
        <v>75</v>
      </c>
    </row>
    <row r="4491" customFormat="false" ht="15" hidden="false" customHeight="false" outlineLevel="0" collapsed="false">
      <c r="A4491" s="38" t="str">
        <f aca="false">CONCATENATE(D4491,"-",E4491)</f>
        <v>SANTO ANTONIO DE JESUS-BA</v>
      </c>
      <c r="B4491" s="38" t="n">
        <v>-12.96</v>
      </c>
      <c r="C4491" s="38" t="n">
        <v>-39.26</v>
      </c>
      <c r="D4491" s="38" t="s">
        <v>4371</v>
      </c>
      <c r="E4491" s="38" t="s">
        <v>85</v>
      </c>
    </row>
    <row r="4492" customFormat="false" ht="15" hidden="false" customHeight="false" outlineLevel="0" collapsed="false">
      <c r="A4492" s="38" t="str">
        <f aca="false">CONCATENATE(D4492,"-",E4492)</f>
        <v>SANTO ANTONIO DE LISBOA-PI</v>
      </c>
      <c r="B4492" s="39" t="n">
        <v>-6.98</v>
      </c>
      <c r="C4492" s="39" t="n">
        <v>-41.23</v>
      </c>
      <c r="D4492" s="39" t="s">
        <v>4372</v>
      </c>
      <c r="E4492" s="39" t="s">
        <v>108</v>
      </c>
    </row>
    <row r="4493" customFormat="false" ht="15" hidden="false" customHeight="false" outlineLevel="0" collapsed="false">
      <c r="A4493" s="38" t="str">
        <f aca="false">CONCATENATE(D4493,"-",E4493)</f>
        <v>SANTO ANTONIO DE PADUA-RJ</v>
      </c>
      <c r="B4493" s="38" t="n">
        <v>-21.53</v>
      </c>
      <c r="C4493" s="38" t="n">
        <v>-42.18</v>
      </c>
      <c r="D4493" s="38" t="s">
        <v>4373</v>
      </c>
      <c r="E4493" s="38" t="s">
        <v>330</v>
      </c>
    </row>
    <row r="4494" customFormat="false" ht="15" hidden="false" customHeight="false" outlineLevel="0" collapsed="false">
      <c r="A4494" s="38" t="str">
        <f aca="false">CONCATENATE(D4494,"-",E4494)</f>
        <v>SANTO ANTONIO DE POSSE-SP</v>
      </c>
      <c r="B4494" s="39" t="n">
        <v>-22.6</v>
      </c>
      <c r="C4494" s="39" t="n">
        <v>-46.91</v>
      </c>
      <c r="D4494" s="39" t="s">
        <v>4374</v>
      </c>
      <c r="E4494" s="39" t="s">
        <v>118</v>
      </c>
    </row>
    <row r="4495" customFormat="false" ht="15" hidden="false" customHeight="false" outlineLevel="0" collapsed="false">
      <c r="A4495" s="38" t="str">
        <f aca="false">CONCATENATE(D4495,"-",E4495)</f>
        <v>SANTO ANTONIO DO AMPARO-MG</v>
      </c>
      <c r="B4495" s="38" t="n">
        <v>-20.94</v>
      </c>
      <c r="C4495" s="38" t="n">
        <v>-44.91</v>
      </c>
      <c r="D4495" s="38" t="s">
        <v>4375</v>
      </c>
      <c r="E4495" s="38" t="s">
        <v>77</v>
      </c>
    </row>
    <row r="4496" customFormat="false" ht="15" hidden="false" customHeight="false" outlineLevel="0" collapsed="false">
      <c r="A4496" s="38" t="str">
        <f aca="false">CONCATENATE(D4496,"-",E4496)</f>
        <v>SANTO ANTONIO DO ARACANGUA-SP</v>
      </c>
      <c r="B4496" s="38" t="n">
        <v>-20.93</v>
      </c>
      <c r="C4496" s="38" t="n">
        <v>-50.49</v>
      </c>
      <c r="D4496" s="38" t="s">
        <v>4376</v>
      </c>
      <c r="E4496" s="38" t="s">
        <v>118</v>
      </c>
    </row>
    <row r="4497" customFormat="false" ht="15" hidden="false" customHeight="false" outlineLevel="0" collapsed="false">
      <c r="A4497" s="38" t="str">
        <f aca="false">CONCATENATE(D4497,"-",E4497)</f>
        <v>SANTO ANTONIO DO AVENTUREIRO-MG</v>
      </c>
      <c r="B4497" s="39" t="n">
        <v>-21.75</v>
      </c>
      <c r="C4497" s="39" t="n">
        <v>-42.81</v>
      </c>
      <c r="D4497" s="39" t="s">
        <v>4377</v>
      </c>
      <c r="E4497" s="39" t="s">
        <v>77</v>
      </c>
    </row>
    <row r="4498" customFormat="false" ht="15" hidden="false" customHeight="false" outlineLevel="0" collapsed="false">
      <c r="A4498" s="38" t="str">
        <f aca="false">CONCATENATE(D4498,"-",E4498)</f>
        <v>SANTO ANTONIO DO CAIUA-PR</v>
      </c>
      <c r="B4498" s="38" t="n">
        <v>-22.73</v>
      </c>
      <c r="C4498" s="38" t="n">
        <v>-52.34</v>
      </c>
      <c r="D4498" s="38" t="s">
        <v>4378</v>
      </c>
      <c r="E4498" s="38" t="s">
        <v>88</v>
      </c>
    </row>
    <row r="4499" customFormat="false" ht="15" hidden="false" customHeight="false" outlineLevel="0" collapsed="false">
      <c r="A4499" s="38" t="str">
        <f aca="false">CONCATENATE(D4499,"-",E4499)</f>
        <v>SANTO ANTONIO DO DESCOBERTO-GO</v>
      </c>
      <c r="B4499" s="38" t="n">
        <v>-15.94</v>
      </c>
      <c r="C4499" s="38" t="n">
        <v>-48.25</v>
      </c>
      <c r="D4499" s="38" t="s">
        <v>4379</v>
      </c>
      <c r="E4499" s="38" t="s">
        <v>75</v>
      </c>
    </row>
    <row r="4500" customFormat="false" ht="15" hidden="false" customHeight="false" outlineLevel="0" collapsed="false">
      <c r="A4500" s="38" t="str">
        <f aca="false">CONCATENATE(D4500,"-",E4500)</f>
        <v>SANTO ANTONIO DO GRAMA-MG</v>
      </c>
      <c r="B4500" s="38" t="n">
        <v>-20.31</v>
      </c>
      <c r="C4500" s="38" t="n">
        <v>-42.6</v>
      </c>
      <c r="D4500" s="38" t="s">
        <v>4380</v>
      </c>
      <c r="E4500" s="38" t="s">
        <v>77</v>
      </c>
    </row>
    <row r="4501" customFormat="false" ht="15" hidden="false" customHeight="false" outlineLevel="0" collapsed="false">
      <c r="A4501" s="38" t="str">
        <f aca="false">CONCATENATE(D4501,"-",E4501)</f>
        <v>SANTO ANTONIO DO ICA-AM</v>
      </c>
      <c r="B4501" s="39" t="n">
        <v>-3.1</v>
      </c>
      <c r="C4501" s="39" t="n">
        <v>-67.94</v>
      </c>
      <c r="D4501" s="39" t="s">
        <v>4381</v>
      </c>
      <c r="E4501" s="39" t="s">
        <v>258</v>
      </c>
    </row>
    <row r="4502" customFormat="false" ht="15" hidden="false" customHeight="false" outlineLevel="0" collapsed="false">
      <c r="A4502" s="38" t="str">
        <f aca="false">CONCATENATE(D4502,"-",E4502)</f>
        <v>SANTO ANTONIO DO ITAMBE-MG</v>
      </c>
      <c r="B4502" s="39" t="n">
        <v>-18.46</v>
      </c>
      <c r="C4502" s="39" t="n">
        <v>-43.3</v>
      </c>
      <c r="D4502" s="39" t="s">
        <v>4382</v>
      </c>
      <c r="E4502" s="39" t="s">
        <v>77</v>
      </c>
    </row>
    <row r="4503" customFormat="false" ht="15" hidden="false" customHeight="false" outlineLevel="0" collapsed="false">
      <c r="A4503" s="38" t="str">
        <f aca="false">CONCATENATE(D4503,"-",E4503)</f>
        <v>SANTO ANTONIO DO JACINTO-MG</v>
      </c>
      <c r="B4503" s="38" t="n">
        <v>-16.53</v>
      </c>
      <c r="C4503" s="38" t="n">
        <v>-40.17</v>
      </c>
      <c r="D4503" s="38" t="s">
        <v>4383</v>
      </c>
      <c r="E4503" s="38" t="s">
        <v>77</v>
      </c>
    </row>
    <row r="4504" customFormat="false" ht="15" hidden="false" customHeight="false" outlineLevel="0" collapsed="false">
      <c r="A4504" s="38" t="str">
        <f aca="false">CONCATENATE(D4504,"-",E4504)</f>
        <v>SANTO ANTONIO DO JARDIM-SP</v>
      </c>
      <c r="B4504" s="39" t="n">
        <v>-22.11</v>
      </c>
      <c r="C4504" s="39" t="n">
        <v>-46.68</v>
      </c>
      <c r="D4504" s="39" t="s">
        <v>4384</v>
      </c>
      <c r="E4504" s="39" t="s">
        <v>118</v>
      </c>
    </row>
    <row r="4505" customFormat="false" ht="15" hidden="false" customHeight="false" outlineLevel="0" collapsed="false">
      <c r="A4505" s="38" t="str">
        <f aca="false">CONCATENATE(D4505,"-",E4505)</f>
        <v>SANTO ANTONIO DO LEVERGER-MT</v>
      </c>
      <c r="B4505" s="38" t="n">
        <v>-15.86</v>
      </c>
      <c r="C4505" s="38" t="n">
        <v>-56.07</v>
      </c>
      <c r="D4505" s="38" t="s">
        <v>4385</v>
      </c>
      <c r="E4505" s="38" t="s">
        <v>111</v>
      </c>
    </row>
    <row r="4506" customFormat="false" ht="15" hidden="false" customHeight="false" outlineLevel="0" collapsed="false">
      <c r="A4506" s="38" t="str">
        <f aca="false">CONCATENATE(D4506,"-",E4506)</f>
        <v>SANTO ANTONIO DO MONTE-MG</v>
      </c>
      <c r="B4506" s="39" t="n">
        <v>-20.08</v>
      </c>
      <c r="C4506" s="39" t="n">
        <v>-45.29</v>
      </c>
      <c r="D4506" s="39" t="s">
        <v>4386</v>
      </c>
      <c r="E4506" s="39" t="s">
        <v>77</v>
      </c>
    </row>
    <row r="4507" customFormat="false" ht="15" hidden="false" customHeight="false" outlineLevel="0" collapsed="false">
      <c r="A4507" s="38" t="str">
        <f aca="false">CONCATENATE(D4507,"-",E4507)</f>
        <v>SANTO ANTONIO DO PALMA-RS</v>
      </c>
      <c r="B4507" s="38" t="n">
        <v>-28.49</v>
      </c>
      <c r="C4507" s="38" t="n">
        <v>-52.02</v>
      </c>
      <c r="D4507" s="38" t="s">
        <v>4387</v>
      </c>
      <c r="E4507" s="38" t="s">
        <v>151</v>
      </c>
    </row>
    <row r="4508" customFormat="false" ht="15" hidden="false" customHeight="false" outlineLevel="0" collapsed="false">
      <c r="A4508" s="38" t="str">
        <f aca="false">CONCATENATE(D4508,"-",E4508)</f>
        <v>SANTO ANTONIO DO PARAISO-PR</v>
      </c>
      <c r="B4508" s="39" t="n">
        <v>-23.49</v>
      </c>
      <c r="C4508" s="39" t="n">
        <v>-50.64</v>
      </c>
      <c r="D4508" s="39" t="s">
        <v>4388</v>
      </c>
      <c r="E4508" s="39" t="s">
        <v>88</v>
      </c>
    </row>
    <row r="4509" customFormat="false" ht="15" hidden="false" customHeight="false" outlineLevel="0" collapsed="false">
      <c r="A4509" s="38" t="str">
        <f aca="false">CONCATENATE(D4509,"-",E4509)</f>
        <v>SANTO ANTONIO DO PINHAL-SP</v>
      </c>
      <c r="B4509" s="38" t="n">
        <v>-22.82</v>
      </c>
      <c r="C4509" s="38" t="n">
        <v>-45.66</v>
      </c>
      <c r="D4509" s="38" t="s">
        <v>4389</v>
      </c>
      <c r="E4509" s="38" t="s">
        <v>118</v>
      </c>
    </row>
    <row r="4510" customFormat="false" ht="15" hidden="false" customHeight="false" outlineLevel="0" collapsed="false">
      <c r="A4510" s="38" t="str">
        <f aca="false">CONCATENATE(D4510,"-",E4510)</f>
        <v>SANTO ANTONIO DO PLANALTO-RS</v>
      </c>
      <c r="B4510" s="39" t="n">
        <v>-28.39</v>
      </c>
      <c r="C4510" s="39" t="n">
        <v>-52.69</v>
      </c>
      <c r="D4510" s="39" t="s">
        <v>4390</v>
      </c>
      <c r="E4510" s="39" t="s">
        <v>151</v>
      </c>
    </row>
    <row r="4511" customFormat="false" ht="15" hidden="false" customHeight="false" outlineLevel="0" collapsed="false">
      <c r="A4511" s="38" t="str">
        <f aca="false">CONCATENATE(D4511,"-",E4511)</f>
        <v>SANTO ANTONIO DO RETIRO-MG</v>
      </c>
      <c r="B4511" s="38" t="n">
        <v>-15.33</v>
      </c>
      <c r="C4511" s="38" t="n">
        <v>-42.62</v>
      </c>
      <c r="D4511" s="38" t="s">
        <v>4391</v>
      </c>
      <c r="E4511" s="38" t="s">
        <v>77</v>
      </c>
    </row>
    <row r="4512" customFormat="false" ht="15" hidden="false" customHeight="false" outlineLevel="0" collapsed="false">
      <c r="A4512" s="38" t="str">
        <f aca="false">CONCATENATE(D4512,"-",E4512)</f>
        <v>SANTO ANTONIO DO RIO ABAIXO-MG</v>
      </c>
      <c r="B4512" s="39" t="n">
        <v>-19.22</v>
      </c>
      <c r="C4512" s="39" t="n">
        <v>-43.25</v>
      </c>
      <c r="D4512" s="39" t="s">
        <v>4392</v>
      </c>
      <c r="E4512" s="39" t="s">
        <v>77</v>
      </c>
    </row>
    <row r="4513" customFormat="false" ht="15" hidden="false" customHeight="false" outlineLevel="0" collapsed="false">
      <c r="A4513" s="38" t="str">
        <f aca="false">CONCATENATE(D4513,"-",E4513)</f>
        <v>SANTO ANTONIO DO SUDOESTE-PR</v>
      </c>
      <c r="B4513" s="38" t="n">
        <v>-26.07</v>
      </c>
      <c r="C4513" s="38" t="n">
        <v>-53.72</v>
      </c>
      <c r="D4513" s="38" t="s">
        <v>4393</v>
      </c>
      <c r="E4513" s="38" t="s">
        <v>88</v>
      </c>
    </row>
    <row r="4514" customFormat="false" ht="15" hidden="false" customHeight="false" outlineLevel="0" collapsed="false">
      <c r="A4514" s="38" t="str">
        <f aca="false">CONCATENATE(D4514,"-",E4514)</f>
        <v>SANTO ANTONIO DO TAUA-PA</v>
      </c>
      <c r="B4514" s="39" t="n">
        <v>-1.15</v>
      </c>
      <c r="C4514" s="39" t="n">
        <v>-48.12</v>
      </c>
      <c r="D4514" s="39" t="s">
        <v>4394</v>
      </c>
      <c r="E4514" s="39" t="s">
        <v>81</v>
      </c>
    </row>
    <row r="4515" customFormat="false" ht="15" hidden="false" customHeight="false" outlineLevel="0" collapsed="false">
      <c r="A4515" s="38" t="str">
        <f aca="false">CONCATENATE(D4515,"-",E4515)</f>
        <v>SANTO ANTONIO DOS LOPES-MA</v>
      </c>
      <c r="B4515" s="39" t="n">
        <v>-4.86</v>
      </c>
      <c r="C4515" s="39" t="n">
        <v>-44.36</v>
      </c>
      <c r="D4515" s="39" t="s">
        <v>4395</v>
      </c>
      <c r="E4515" s="39" t="s">
        <v>100</v>
      </c>
    </row>
    <row r="4516" customFormat="false" ht="15" hidden="false" customHeight="false" outlineLevel="0" collapsed="false">
      <c r="A4516" s="38" t="str">
        <f aca="false">CONCATENATE(D4516,"-",E4516)</f>
        <v>SANTO ANTONIO DOS MILAGRES-PI</v>
      </c>
      <c r="B4516" s="38" t="n">
        <v>-6.04</v>
      </c>
      <c r="C4516" s="38" t="n">
        <v>-42.71</v>
      </c>
      <c r="D4516" s="38" t="s">
        <v>4396</v>
      </c>
      <c r="E4516" s="38" t="s">
        <v>108</v>
      </c>
    </row>
    <row r="4517" customFormat="false" ht="15" hidden="false" customHeight="false" outlineLevel="0" collapsed="false">
      <c r="A4517" s="38" t="str">
        <f aca="false">CONCATENATE(D4517,"-",E4517)</f>
        <v>SANTO ANTONIO-RN</v>
      </c>
      <c r="B4517" s="38" t="n">
        <v>-6.31</v>
      </c>
      <c r="C4517" s="38" t="n">
        <v>-35.47</v>
      </c>
      <c r="D4517" s="38" t="s">
        <v>4397</v>
      </c>
      <c r="E4517" s="38" t="s">
        <v>106</v>
      </c>
    </row>
    <row r="4518" customFormat="false" ht="15" hidden="false" customHeight="false" outlineLevel="0" collapsed="false">
      <c r="A4518" s="38" t="str">
        <f aca="false">CONCATENATE(D4518,"-",E4518)</f>
        <v>SANTO AUGUSTO-RS</v>
      </c>
      <c r="B4518" s="38" t="n">
        <v>-27.85</v>
      </c>
      <c r="C4518" s="38" t="n">
        <v>-53.77</v>
      </c>
      <c r="D4518" s="38" t="s">
        <v>4398</v>
      </c>
      <c r="E4518" s="38" t="s">
        <v>151</v>
      </c>
    </row>
    <row r="4519" customFormat="false" ht="15" hidden="false" customHeight="false" outlineLevel="0" collapsed="false">
      <c r="A4519" s="38" t="str">
        <f aca="false">CONCATENATE(D4519,"-",E4519)</f>
        <v>SANTO CRISTO-RS</v>
      </c>
      <c r="B4519" s="39" t="n">
        <v>-27.82</v>
      </c>
      <c r="C4519" s="39" t="n">
        <v>-54.66</v>
      </c>
      <c r="D4519" s="39" t="s">
        <v>4399</v>
      </c>
      <c r="E4519" s="39" t="s">
        <v>151</v>
      </c>
    </row>
    <row r="4520" customFormat="false" ht="15" hidden="false" customHeight="false" outlineLevel="0" collapsed="false">
      <c r="A4520" s="38" t="str">
        <f aca="false">CONCATENATE(D4520,"-",E4520)</f>
        <v>SANTO ESTEVAO-BA</v>
      </c>
      <c r="B4520" s="39" t="n">
        <v>-12.43</v>
      </c>
      <c r="C4520" s="39" t="n">
        <v>-39.25</v>
      </c>
      <c r="D4520" s="39" t="s">
        <v>4400</v>
      </c>
      <c r="E4520" s="39" t="s">
        <v>85</v>
      </c>
    </row>
    <row r="4521" customFormat="false" ht="15" hidden="false" customHeight="false" outlineLevel="0" collapsed="false">
      <c r="A4521" s="38" t="str">
        <f aca="false">CONCATENATE(D4521,"-",E4521)</f>
        <v>SANTO EXPEDITO DO SUL-RS</v>
      </c>
      <c r="B4521" s="38" t="n">
        <v>-27.9</v>
      </c>
      <c r="C4521" s="38" t="n">
        <v>-51.64</v>
      </c>
      <c r="D4521" s="38" t="s">
        <v>4401</v>
      </c>
      <c r="E4521" s="38" t="s">
        <v>151</v>
      </c>
    </row>
    <row r="4522" customFormat="false" ht="15" hidden="false" customHeight="false" outlineLevel="0" collapsed="false">
      <c r="A4522" s="38" t="str">
        <f aca="false">CONCATENATE(D4522,"-",E4522)</f>
        <v>SANTO EXPEDITO-SP</v>
      </c>
      <c r="B4522" s="39" t="n">
        <v>-21.85</v>
      </c>
      <c r="C4522" s="39" t="n">
        <v>-51.39</v>
      </c>
      <c r="D4522" s="39" t="s">
        <v>4402</v>
      </c>
      <c r="E4522" s="39" t="s">
        <v>118</v>
      </c>
    </row>
    <row r="4523" customFormat="false" ht="15" hidden="false" customHeight="false" outlineLevel="0" collapsed="false">
      <c r="A4523" s="38" t="str">
        <f aca="false">CONCATENATE(D4523,"-",E4523)</f>
        <v>SANTO HIPOLITO-MG</v>
      </c>
      <c r="B4523" s="38" t="n">
        <v>-18.29</v>
      </c>
      <c r="C4523" s="38" t="n">
        <v>-44.22</v>
      </c>
      <c r="D4523" s="38" t="s">
        <v>4403</v>
      </c>
      <c r="E4523" s="38" t="s">
        <v>77</v>
      </c>
    </row>
    <row r="4524" customFormat="false" ht="15" hidden="false" customHeight="false" outlineLevel="0" collapsed="false">
      <c r="A4524" s="38" t="str">
        <f aca="false">CONCATENATE(D4524,"-",E4524)</f>
        <v>SANTO INACIO DO PIAUI-PI</v>
      </c>
      <c r="B4524" s="39" t="n">
        <v>-7.43</v>
      </c>
      <c r="C4524" s="39" t="n">
        <v>-41.91</v>
      </c>
      <c r="D4524" s="39" t="s">
        <v>4404</v>
      </c>
      <c r="E4524" s="39" t="s">
        <v>108</v>
      </c>
    </row>
    <row r="4525" customFormat="false" ht="15" hidden="false" customHeight="false" outlineLevel="0" collapsed="false">
      <c r="A4525" s="38" t="str">
        <f aca="false">CONCATENATE(D4525,"-",E4525)</f>
        <v>SANTO INACIO-PR</v>
      </c>
      <c r="B4525" s="39" t="n">
        <v>-22.69</v>
      </c>
      <c r="C4525" s="39" t="n">
        <v>-51.79</v>
      </c>
      <c r="D4525" s="39" t="s">
        <v>4405</v>
      </c>
      <c r="E4525" s="39" t="s">
        <v>88</v>
      </c>
    </row>
    <row r="4526" customFormat="false" ht="15" hidden="false" customHeight="false" outlineLevel="0" collapsed="false">
      <c r="A4526" s="38" t="str">
        <f aca="false">CONCATENATE(D4526,"-",E4526)</f>
        <v>SANTOPOLIS DO AGUAPEI-SP</v>
      </c>
      <c r="B4526" s="38" t="n">
        <v>-21.63</v>
      </c>
      <c r="C4526" s="38" t="n">
        <v>-50.5</v>
      </c>
      <c r="D4526" s="38" t="s">
        <v>4406</v>
      </c>
      <c r="E4526" s="38" t="s">
        <v>118</v>
      </c>
    </row>
    <row r="4527" customFormat="false" ht="15" hidden="false" customHeight="false" outlineLevel="0" collapsed="false">
      <c r="A4527" s="38" t="str">
        <f aca="false">CONCATENATE(D4527,"-",E4527)</f>
        <v>SANTOS DUMONT-MG</v>
      </c>
      <c r="B4527" s="39" t="n">
        <v>-21.45</v>
      </c>
      <c r="C4527" s="39" t="n">
        <v>-43.55</v>
      </c>
      <c r="D4527" s="39" t="s">
        <v>4407</v>
      </c>
      <c r="E4527" s="39" t="s">
        <v>77</v>
      </c>
    </row>
    <row r="4528" customFormat="false" ht="15" hidden="false" customHeight="false" outlineLevel="0" collapsed="false">
      <c r="A4528" s="38" t="str">
        <f aca="false">CONCATENATE(D4528,"-",E4528)</f>
        <v>SANTOS-SP</v>
      </c>
      <c r="B4528" s="39" t="n">
        <v>-23.96</v>
      </c>
      <c r="C4528" s="39" t="n">
        <v>-46.33</v>
      </c>
      <c r="D4528" s="39" t="s">
        <v>4408</v>
      </c>
      <c r="E4528" s="39" t="s">
        <v>118</v>
      </c>
    </row>
    <row r="4529" customFormat="false" ht="15" hidden="false" customHeight="false" outlineLevel="0" collapsed="false">
      <c r="A4529" s="38" t="str">
        <f aca="false">CONCATENATE(D4529,"-",E4529)</f>
        <v>SAO BENEDITO DO RIO PRETO-MA</v>
      </c>
      <c r="B4529" s="38" t="n">
        <v>-3.33</v>
      </c>
      <c r="C4529" s="38" t="n">
        <v>-43.52</v>
      </c>
      <c r="D4529" s="38" t="s">
        <v>4409</v>
      </c>
      <c r="E4529" s="38" t="s">
        <v>100</v>
      </c>
    </row>
    <row r="4530" customFormat="false" ht="15" hidden="false" customHeight="false" outlineLevel="0" collapsed="false">
      <c r="A4530" s="38" t="str">
        <f aca="false">CONCATENATE(D4530,"-",E4530)</f>
        <v>SAO BENEDITO DO SUL-PE</v>
      </c>
      <c r="B4530" s="39" t="n">
        <v>-8.8</v>
      </c>
      <c r="C4530" s="39" t="n">
        <v>-35.95</v>
      </c>
      <c r="D4530" s="39" t="s">
        <v>4410</v>
      </c>
      <c r="E4530" s="39" t="s">
        <v>95</v>
      </c>
    </row>
    <row r="4531" customFormat="false" ht="15" hidden="false" customHeight="false" outlineLevel="0" collapsed="false">
      <c r="A4531" s="38" t="str">
        <f aca="false">CONCATENATE(D4531,"-",E4531)</f>
        <v>SAO BENEDITO-CE</v>
      </c>
      <c r="B4531" s="38" t="n">
        <v>-4.04</v>
      </c>
      <c r="C4531" s="38" t="n">
        <v>-40.86</v>
      </c>
      <c r="D4531" s="38" t="s">
        <v>4411</v>
      </c>
      <c r="E4531" s="38" t="s">
        <v>83</v>
      </c>
    </row>
    <row r="4532" customFormat="false" ht="15" hidden="false" customHeight="false" outlineLevel="0" collapsed="false">
      <c r="A4532" s="38" t="str">
        <f aca="false">CONCATENATE(D4532,"-",E4532)</f>
        <v>SAO BENTO ABADE-MG</v>
      </c>
      <c r="B4532" s="38" t="n">
        <v>-21.58</v>
      </c>
      <c r="C4532" s="38" t="n">
        <v>-45.07</v>
      </c>
      <c r="D4532" s="38" t="s">
        <v>4412</v>
      </c>
      <c r="E4532" s="38" t="s">
        <v>77</v>
      </c>
    </row>
    <row r="4533" customFormat="false" ht="15" hidden="false" customHeight="false" outlineLevel="0" collapsed="false">
      <c r="A4533" s="38" t="str">
        <f aca="false">CONCATENATE(D4533,"-",E4533)</f>
        <v>SAO BENTO DE POMBAL-PB</v>
      </c>
      <c r="B4533" s="38" t="n">
        <v>-6.9</v>
      </c>
      <c r="C4533" s="38" t="n">
        <v>-37.72</v>
      </c>
      <c r="D4533" s="38" t="s">
        <v>4413</v>
      </c>
      <c r="E4533" s="38" t="s">
        <v>138</v>
      </c>
    </row>
    <row r="4534" customFormat="false" ht="15" hidden="false" customHeight="false" outlineLevel="0" collapsed="false">
      <c r="A4534" s="38" t="str">
        <f aca="false">CONCATENATE(D4534,"-",E4534)</f>
        <v>SAO BENTO DO NORTE-RN</v>
      </c>
      <c r="B4534" s="39" t="n">
        <v>-5.07</v>
      </c>
      <c r="C4534" s="39" t="n">
        <v>-36.06</v>
      </c>
      <c r="D4534" s="39" t="s">
        <v>4414</v>
      </c>
      <c r="E4534" s="39" t="s">
        <v>106</v>
      </c>
    </row>
    <row r="4535" customFormat="false" ht="15" hidden="false" customHeight="false" outlineLevel="0" collapsed="false">
      <c r="A4535" s="38" t="str">
        <f aca="false">CONCATENATE(D4535,"-",E4535)</f>
        <v>SAO BENTO DO SAPUCAI-SP</v>
      </c>
      <c r="B4535" s="38" t="n">
        <v>-22.68</v>
      </c>
      <c r="C4535" s="38" t="n">
        <v>-45.73</v>
      </c>
      <c r="D4535" s="38" t="s">
        <v>4415</v>
      </c>
      <c r="E4535" s="38" t="s">
        <v>118</v>
      </c>
    </row>
    <row r="4536" customFormat="false" ht="15" hidden="false" customHeight="false" outlineLevel="0" collapsed="false">
      <c r="A4536" s="38" t="str">
        <f aca="false">CONCATENATE(D4536,"-",E4536)</f>
        <v>SAO BENTO DO SUL-SC</v>
      </c>
      <c r="B4536" s="38" t="n">
        <v>-26.25</v>
      </c>
      <c r="C4536" s="38" t="n">
        <v>-49.37</v>
      </c>
      <c r="D4536" s="38" t="s">
        <v>4416</v>
      </c>
      <c r="E4536" s="38" t="s">
        <v>90</v>
      </c>
    </row>
    <row r="4537" customFormat="false" ht="15" hidden="false" customHeight="false" outlineLevel="0" collapsed="false">
      <c r="A4537" s="38" t="str">
        <f aca="false">CONCATENATE(D4537,"-",E4537)</f>
        <v>SAO BENTO DO TOCANTINS-TO</v>
      </c>
      <c r="B4537" s="39" t="n">
        <v>-5.91</v>
      </c>
      <c r="C4537" s="39" t="n">
        <v>-48.06</v>
      </c>
      <c r="D4537" s="39" t="s">
        <v>4417</v>
      </c>
      <c r="E4537" s="39" t="s">
        <v>97</v>
      </c>
    </row>
    <row r="4538" customFormat="false" ht="15" hidden="false" customHeight="false" outlineLevel="0" collapsed="false">
      <c r="A4538" s="38" t="str">
        <f aca="false">CONCATENATE(D4538,"-",E4538)</f>
        <v>SAO BENTO DO TRAIRI-RN</v>
      </c>
      <c r="B4538" s="38" t="n">
        <v>-6.34</v>
      </c>
      <c r="C4538" s="38" t="n">
        <v>-36.08</v>
      </c>
      <c r="D4538" s="38" t="s">
        <v>4418</v>
      </c>
      <c r="E4538" s="38" t="s">
        <v>106</v>
      </c>
    </row>
    <row r="4539" customFormat="false" ht="15" hidden="false" customHeight="false" outlineLevel="0" collapsed="false">
      <c r="A4539" s="38" t="str">
        <f aca="false">CONCATENATE(D4539,"-",E4539)</f>
        <v>SAO BENTO DO UNA-PE</v>
      </c>
      <c r="B4539" s="38" t="n">
        <v>-8.52</v>
      </c>
      <c r="C4539" s="38" t="n">
        <v>-36.44</v>
      </c>
      <c r="D4539" s="38" t="s">
        <v>4419</v>
      </c>
      <c r="E4539" s="38" t="s">
        <v>95</v>
      </c>
    </row>
    <row r="4540" customFormat="false" ht="15" hidden="false" customHeight="false" outlineLevel="0" collapsed="false">
      <c r="A4540" s="38" t="str">
        <f aca="false">CONCATENATE(D4540,"-",E4540)</f>
        <v>SAO BENTO-MA</v>
      </c>
      <c r="B4540" s="39" t="n">
        <v>-2.69</v>
      </c>
      <c r="C4540" s="39" t="n">
        <v>-44.82</v>
      </c>
      <c r="D4540" s="39" t="s">
        <v>4420</v>
      </c>
      <c r="E4540" s="39" t="s">
        <v>100</v>
      </c>
    </row>
    <row r="4541" customFormat="false" ht="15" hidden="false" customHeight="false" outlineLevel="0" collapsed="false">
      <c r="A4541" s="38" t="str">
        <f aca="false">CONCATENATE(D4541,"-",E4541)</f>
        <v>SAO BENTO-PB</v>
      </c>
      <c r="B4541" s="39" t="n">
        <v>-6.48</v>
      </c>
      <c r="C4541" s="39" t="n">
        <v>-37.45</v>
      </c>
      <c r="D4541" s="39" t="s">
        <v>4420</v>
      </c>
      <c r="E4541" s="39" t="s">
        <v>138</v>
      </c>
    </row>
    <row r="4542" customFormat="false" ht="15" hidden="false" customHeight="false" outlineLevel="0" collapsed="false">
      <c r="A4542" s="38" t="str">
        <f aca="false">CONCATENATE(D4542,"-",E4542)</f>
        <v>SAO BERNARDINO-SC</v>
      </c>
      <c r="B4542" s="39" t="n">
        <v>-26.47</v>
      </c>
      <c r="C4542" s="39" t="n">
        <v>-52.96</v>
      </c>
      <c r="D4542" s="39" t="s">
        <v>4421</v>
      </c>
      <c r="E4542" s="39" t="s">
        <v>90</v>
      </c>
    </row>
    <row r="4543" customFormat="false" ht="15" hidden="false" customHeight="false" outlineLevel="0" collapsed="false">
      <c r="A4543" s="38" t="str">
        <f aca="false">CONCATENATE(D4543,"-",E4543)</f>
        <v>SAO BERNARDO DO CAMPO-SP</v>
      </c>
      <c r="B4543" s="39" t="n">
        <v>-23.69</v>
      </c>
      <c r="C4543" s="39" t="n">
        <v>-46.56</v>
      </c>
      <c r="D4543" s="39" t="s">
        <v>4422</v>
      </c>
      <c r="E4543" s="39" t="s">
        <v>118</v>
      </c>
    </row>
    <row r="4544" customFormat="false" ht="15" hidden="false" customHeight="false" outlineLevel="0" collapsed="false">
      <c r="A4544" s="38" t="str">
        <f aca="false">CONCATENATE(D4544,"-",E4544)</f>
        <v>SAO BERNARDO-MA</v>
      </c>
      <c r="B4544" s="38" t="n">
        <v>-3.36</v>
      </c>
      <c r="C4544" s="38" t="n">
        <v>-42.41</v>
      </c>
      <c r="D4544" s="38" t="s">
        <v>4423</v>
      </c>
      <c r="E4544" s="38" t="s">
        <v>100</v>
      </c>
    </row>
    <row r="4545" customFormat="false" ht="15" hidden="false" customHeight="false" outlineLevel="0" collapsed="false">
      <c r="A4545" s="38" t="str">
        <f aca="false">CONCATENATE(D4545,"-",E4545)</f>
        <v>SAO BONIFACIO-SC</v>
      </c>
      <c r="B4545" s="38" t="n">
        <v>-27.9</v>
      </c>
      <c r="C4545" s="38" t="n">
        <v>-48.92</v>
      </c>
      <c r="D4545" s="38" t="s">
        <v>4424</v>
      </c>
      <c r="E4545" s="38" t="s">
        <v>90</v>
      </c>
    </row>
    <row r="4546" customFormat="false" ht="15" hidden="false" customHeight="false" outlineLevel="0" collapsed="false">
      <c r="A4546" s="38" t="str">
        <f aca="false">CONCATENATE(D4546,"-",E4546)</f>
        <v>SAO BORJA-RS</v>
      </c>
      <c r="B4546" s="39" t="n">
        <v>-28.66</v>
      </c>
      <c r="C4546" s="39" t="n">
        <v>-56</v>
      </c>
      <c r="D4546" s="39" t="s">
        <v>4425</v>
      </c>
      <c r="E4546" s="39" t="s">
        <v>151</v>
      </c>
    </row>
    <row r="4547" customFormat="false" ht="15" hidden="false" customHeight="false" outlineLevel="0" collapsed="false">
      <c r="A4547" s="38" t="str">
        <f aca="false">CONCATENATE(D4547,"-",E4547)</f>
        <v>SAO BRAS DO SUACUI-MG</v>
      </c>
      <c r="B4547" s="39" t="n">
        <v>-20.62</v>
      </c>
      <c r="C4547" s="39" t="n">
        <v>-43.94</v>
      </c>
      <c r="D4547" s="39" t="s">
        <v>4426</v>
      </c>
      <c r="E4547" s="39" t="s">
        <v>77</v>
      </c>
    </row>
    <row r="4548" customFormat="false" ht="15" hidden="false" customHeight="false" outlineLevel="0" collapsed="false">
      <c r="A4548" s="38" t="str">
        <f aca="false">CONCATENATE(D4548,"-",E4548)</f>
        <v>SAO BRAS-AL</v>
      </c>
      <c r="B4548" s="38" t="n">
        <v>-10.12</v>
      </c>
      <c r="C4548" s="38" t="n">
        <v>-36.9</v>
      </c>
      <c r="D4548" s="38" t="s">
        <v>4427</v>
      </c>
      <c r="E4548" s="38" t="s">
        <v>137</v>
      </c>
    </row>
    <row r="4549" customFormat="false" ht="15" hidden="false" customHeight="false" outlineLevel="0" collapsed="false">
      <c r="A4549" s="38" t="str">
        <f aca="false">CONCATENATE(D4549,"-",E4549)</f>
        <v>SAO BRAZ DO PIAUI-PI</v>
      </c>
      <c r="B4549" s="38" t="n">
        <v>-8.96</v>
      </c>
      <c r="C4549" s="38" t="n">
        <v>-43</v>
      </c>
      <c r="D4549" s="38" t="s">
        <v>4428</v>
      </c>
      <c r="E4549" s="38" t="s">
        <v>108</v>
      </c>
    </row>
    <row r="4550" customFormat="false" ht="15" hidden="false" customHeight="false" outlineLevel="0" collapsed="false">
      <c r="A4550" s="38" t="str">
        <f aca="false">CONCATENATE(D4550,"-",E4550)</f>
        <v>SAO CAETANO DE ODIVELAS-PA</v>
      </c>
      <c r="B4550" s="38" t="n">
        <v>-0.75</v>
      </c>
      <c r="C4550" s="38" t="n">
        <v>-48.02</v>
      </c>
      <c r="D4550" s="38" t="s">
        <v>4429</v>
      </c>
      <c r="E4550" s="38" t="s">
        <v>81</v>
      </c>
    </row>
    <row r="4551" customFormat="false" ht="15" hidden="false" customHeight="false" outlineLevel="0" collapsed="false">
      <c r="A4551" s="38" t="str">
        <f aca="false">CONCATENATE(D4551,"-",E4551)</f>
        <v>SAO CAETANO DO SUL-SP</v>
      </c>
      <c r="B4551" s="38" t="n">
        <v>-23.62</v>
      </c>
      <c r="C4551" s="38" t="n">
        <v>-46.55</v>
      </c>
      <c r="D4551" s="38" t="s">
        <v>4430</v>
      </c>
      <c r="E4551" s="38" t="s">
        <v>118</v>
      </c>
    </row>
    <row r="4552" customFormat="false" ht="15" hidden="false" customHeight="false" outlineLevel="0" collapsed="false">
      <c r="A4552" s="38" t="str">
        <f aca="false">CONCATENATE(D4552,"-",E4552)</f>
        <v>SAO CAITANO-PE</v>
      </c>
      <c r="B4552" s="39" t="n">
        <v>-8.32</v>
      </c>
      <c r="C4552" s="39" t="n">
        <v>-36.14</v>
      </c>
      <c r="D4552" s="39" t="s">
        <v>4431</v>
      </c>
      <c r="E4552" s="39" t="s">
        <v>95</v>
      </c>
    </row>
    <row r="4553" customFormat="false" ht="15" hidden="false" customHeight="false" outlineLevel="0" collapsed="false">
      <c r="A4553" s="38" t="str">
        <f aca="false">CONCATENATE(D4553,"-",E4553)</f>
        <v>SAO CARLOS DO IVAI-PR</v>
      </c>
      <c r="B4553" s="38" t="n">
        <v>-23.31</v>
      </c>
      <c r="C4553" s="38" t="n">
        <v>-52.47</v>
      </c>
      <c r="D4553" s="38" t="s">
        <v>4432</v>
      </c>
      <c r="E4553" s="38" t="s">
        <v>88</v>
      </c>
    </row>
    <row r="4554" customFormat="false" ht="15" hidden="false" customHeight="false" outlineLevel="0" collapsed="false">
      <c r="A4554" s="38" t="str">
        <f aca="false">CONCATENATE(D4554,"-",E4554)</f>
        <v>SAO CARLOS-SC</v>
      </c>
      <c r="B4554" s="39" t="n">
        <v>-27.07</v>
      </c>
      <c r="C4554" s="39" t="n">
        <v>-53</v>
      </c>
      <c r="D4554" s="39" t="s">
        <v>4433</v>
      </c>
      <c r="E4554" s="39" t="s">
        <v>90</v>
      </c>
    </row>
    <row r="4555" customFormat="false" ht="15" hidden="false" customHeight="false" outlineLevel="0" collapsed="false">
      <c r="A4555" s="38" t="str">
        <f aca="false">CONCATENATE(D4555,"-",E4555)</f>
        <v>SAO CARLOS-SP</v>
      </c>
      <c r="B4555" s="39" t="n">
        <v>-22.01</v>
      </c>
      <c r="C4555" s="39" t="n">
        <v>-47.89</v>
      </c>
      <c r="D4555" s="39" t="s">
        <v>4433</v>
      </c>
      <c r="E4555" s="39" t="s">
        <v>118</v>
      </c>
    </row>
    <row r="4556" customFormat="false" ht="15" hidden="false" customHeight="false" outlineLevel="0" collapsed="false">
      <c r="A4556" s="38" t="str">
        <f aca="false">CONCATENATE(D4556,"-",E4556)</f>
        <v>SAO CRISTOVAO DO SUL-SC</v>
      </c>
      <c r="B4556" s="38" t="n">
        <v>-27.26</v>
      </c>
      <c r="C4556" s="38" t="n">
        <v>-50.44</v>
      </c>
      <c r="D4556" s="38" t="s">
        <v>4434</v>
      </c>
      <c r="E4556" s="38" t="s">
        <v>90</v>
      </c>
    </row>
    <row r="4557" customFormat="false" ht="15" hidden="false" customHeight="false" outlineLevel="0" collapsed="false">
      <c r="A4557" s="38" t="str">
        <f aca="false">CONCATENATE(D4557,"-",E4557)</f>
        <v>SAO CRISTOVAO-SE</v>
      </c>
      <c r="B4557" s="39" t="n">
        <v>-11.01</v>
      </c>
      <c r="C4557" s="39" t="n">
        <v>-37.2</v>
      </c>
      <c r="D4557" s="39" t="s">
        <v>4435</v>
      </c>
      <c r="E4557" s="39" t="s">
        <v>294</v>
      </c>
    </row>
    <row r="4558" customFormat="false" ht="15" hidden="false" customHeight="false" outlineLevel="0" collapsed="false">
      <c r="A4558" s="38" t="str">
        <f aca="false">CONCATENATE(D4558,"-",E4558)</f>
        <v>SAO DESIDERIO-BA</v>
      </c>
      <c r="B4558" s="38" t="n">
        <v>-12.36</v>
      </c>
      <c r="C4558" s="38" t="n">
        <v>-44.97</v>
      </c>
      <c r="D4558" s="38" t="s">
        <v>4436</v>
      </c>
      <c r="E4558" s="38" t="s">
        <v>85</v>
      </c>
    </row>
    <row r="4559" customFormat="false" ht="15" hidden="false" customHeight="false" outlineLevel="0" collapsed="false">
      <c r="A4559" s="38" t="str">
        <f aca="false">CONCATENATE(D4559,"-",E4559)</f>
        <v>SAO DOMINGOS DAS DORES-MG</v>
      </c>
      <c r="B4559" s="38" t="n">
        <v>-19.52</v>
      </c>
      <c r="C4559" s="38" t="n">
        <v>-42.01</v>
      </c>
      <c r="D4559" s="38" t="s">
        <v>4437</v>
      </c>
      <c r="E4559" s="38" t="s">
        <v>77</v>
      </c>
    </row>
    <row r="4560" customFormat="false" ht="15" hidden="false" customHeight="false" outlineLevel="0" collapsed="false">
      <c r="A4560" s="38" t="str">
        <f aca="false">CONCATENATE(D4560,"-",E4560)</f>
        <v>SAO DOMINGOS DE POMBAL-PB</v>
      </c>
      <c r="B4560" s="39" t="n">
        <v>-6.81</v>
      </c>
      <c r="C4560" s="39" t="n">
        <v>-37.94</v>
      </c>
      <c r="D4560" s="39" t="s">
        <v>4438</v>
      </c>
      <c r="E4560" s="39" t="s">
        <v>138</v>
      </c>
    </row>
    <row r="4561" customFormat="false" ht="15" hidden="false" customHeight="false" outlineLevel="0" collapsed="false">
      <c r="A4561" s="38" t="str">
        <f aca="false">CONCATENATE(D4561,"-",E4561)</f>
        <v>SAO DOMINGOS DO ARAGUAIA-PA</v>
      </c>
      <c r="B4561" s="39" t="n">
        <v>-5.53</v>
      </c>
      <c r="C4561" s="39" t="n">
        <v>-48.73</v>
      </c>
      <c r="D4561" s="39" t="s">
        <v>4439</v>
      </c>
      <c r="E4561" s="39" t="s">
        <v>81</v>
      </c>
    </row>
    <row r="4562" customFormat="false" ht="15" hidden="false" customHeight="false" outlineLevel="0" collapsed="false">
      <c r="A4562" s="38" t="str">
        <f aca="false">CONCATENATE(D4562,"-",E4562)</f>
        <v>SAO DOMINGOS DO AZEITAO-MA</v>
      </c>
      <c r="B4562" s="39" t="n">
        <v>-6.81</v>
      </c>
      <c r="C4562" s="39" t="n">
        <v>-44.64</v>
      </c>
      <c r="D4562" s="39" t="s">
        <v>4440</v>
      </c>
      <c r="E4562" s="39" t="s">
        <v>100</v>
      </c>
    </row>
    <row r="4563" customFormat="false" ht="15" hidden="false" customHeight="false" outlineLevel="0" collapsed="false">
      <c r="A4563" s="38" t="str">
        <f aca="false">CONCATENATE(D4563,"-",E4563)</f>
        <v>SAO DOMINGOS DO CAPIM-PA</v>
      </c>
      <c r="B4563" s="38" t="n">
        <v>-1.67</v>
      </c>
      <c r="C4563" s="38" t="n">
        <v>-47.77</v>
      </c>
      <c r="D4563" s="38" t="s">
        <v>4441</v>
      </c>
      <c r="E4563" s="38" t="s">
        <v>81</v>
      </c>
    </row>
    <row r="4564" customFormat="false" ht="15" hidden="false" customHeight="false" outlineLevel="0" collapsed="false">
      <c r="A4564" s="38" t="str">
        <f aca="false">CONCATENATE(D4564,"-",E4564)</f>
        <v>SAO DOMINGOS DO CARIRI-PB</v>
      </c>
      <c r="B4564" s="38" t="n">
        <v>-7.63</v>
      </c>
      <c r="C4564" s="38" t="n">
        <v>-36.43</v>
      </c>
      <c r="D4564" s="38" t="s">
        <v>4442</v>
      </c>
      <c r="E4564" s="38" t="s">
        <v>138</v>
      </c>
    </row>
    <row r="4565" customFormat="false" ht="15" hidden="false" customHeight="false" outlineLevel="0" collapsed="false">
      <c r="A4565" s="38" t="str">
        <f aca="false">CONCATENATE(D4565,"-",E4565)</f>
        <v>SAO DOMINGOS DO MARANHAO-MA</v>
      </c>
      <c r="B4565" s="38" t="n">
        <v>-5.57</v>
      </c>
      <c r="C4565" s="38" t="n">
        <v>-44.38</v>
      </c>
      <c r="D4565" s="38" t="s">
        <v>4443</v>
      </c>
      <c r="E4565" s="38" t="s">
        <v>100</v>
      </c>
    </row>
    <row r="4566" customFormat="false" ht="15" hidden="false" customHeight="false" outlineLevel="0" collapsed="false">
      <c r="A4566" s="38" t="str">
        <f aca="false">CONCATENATE(D4566,"-",E4566)</f>
        <v>SAO DOMINGOS DO NORTE-ES</v>
      </c>
      <c r="B4566" s="38" t="n">
        <v>-19.14</v>
      </c>
      <c r="C4566" s="38" t="n">
        <v>-40.62</v>
      </c>
      <c r="D4566" s="38" t="s">
        <v>4444</v>
      </c>
      <c r="E4566" s="38" t="s">
        <v>126</v>
      </c>
    </row>
    <row r="4567" customFormat="false" ht="15" hidden="false" customHeight="false" outlineLevel="0" collapsed="false">
      <c r="A4567" s="38" t="str">
        <f aca="false">CONCATENATE(D4567,"-",E4567)</f>
        <v>SAO DOMINGOS DO PRATA-MG</v>
      </c>
      <c r="B4567" s="39" t="n">
        <v>-19.86</v>
      </c>
      <c r="C4567" s="39" t="n">
        <v>-42.96</v>
      </c>
      <c r="D4567" s="39" t="s">
        <v>4445</v>
      </c>
      <c r="E4567" s="39" t="s">
        <v>77</v>
      </c>
    </row>
    <row r="4568" customFormat="false" ht="15" hidden="false" customHeight="false" outlineLevel="0" collapsed="false">
      <c r="A4568" s="38" t="str">
        <f aca="false">CONCATENATE(D4568,"-",E4568)</f>
        <v>SAO DOMINGOS DO SUL-RS</v>
      </c>
      <c r="B4568" s="38" t="n">
        <v>-28.53</v>
      </c>
      <c r="C4568" s="38" t="n">
        <v>-51.88</v>
      </c>
      <c r="D4568" s="38" t="s">
        <v>4446</v>
      </c>
      <c r="E4568" s="38" t="s">
        <v>151</v>
      </c>
    </row>
    <row r="4569" customFormat="false" ht="15" hidden="false" customHeight="false" outlineLevel="0" collapsed="false">
      <c r="A4569" s="38" t="str">
        <f aca="false">CONCATENATE(D4569,"-",E4569)</f>
        <v>SAO DOMINGOS-BA</v>
      </c>
      <c r="B4569" s="39" t="n">
        <v>-11.5</v>
      </c>
      <c r="C4569" s="39" t="n">
        <v>-39.54</v>
      </c>
      <c r="D4569" s="39" t="s">
        <v>4447</v>
      </c>
      <c r="E4569" s="39" t="s">
        <v>85</v>
      </c>
    </row>
    <row r="4570" customFormat="false" ht="15" hidden="false" customHeight="false" outlineLevel="0" collapsed="false">
      <c r="A4570" s="38" t="str">
        <f aca="false">CONCATENATE(D4570,"-",E4570)</f>
        <v>SAO DOMINGOS-GO</v>
      </c>
      <c r="B4570" s="39" t="n">
        <v>-13.39</v>
      </c>
      <c r="C4570" s="39" t="n">
        <v>-46.31</v>
      </c>
      <c r="D4570" s="39" t="s">
        <v>4447</v>
      </c>
      <c r="E4570" s="39" t="s">
        <v>75</v>
      </c>
    </row>
    <row r="4571" customFormat="false" ht="15" hidden="false" customHeight="false" outlineLevel="0" collapsed="false">
      <c r="A4571" s="38" t="str">
        <f aca="false">CONCATENATE(D4571,"-",E4571)</f>
        <v>SAO DOMINGOS-SC</v>
      </c>
      <c r="B4571" s="39" t="n">
        <v>-26.55</v>
      </c>
      <c r="C4571" s="39" t="n">
        <v>-52.53</v>
      </c>
      <c r="D4571" s="39" t="s">
        <v>4447</v>
      </c>
      <c r="E4571" s="39" t="s">
        <v>90</v>
      </c>
    </row>
    <row r="4572" customFormat="false" ht="15" hidden="false" customHeight="false" outlineLevel="0" collapsed="false">
      <c r="A4572" s="38" t="str">
        <f aca="false">CONCATENATE(D4572,"-",E4572)</f>
        <v>SAO DOMINGOS-SE</v>
      </c>
      <c r="B4572" s="38" t="n">
        <v>-10.79</v>
      </c>
      <c r="C4572" s="38" t="n">
        <v>-37.56</v>
      </c>
      <c r="D4572" s="38" t="s">
        <v>4447</v>
      </c>
      <c r="E4572" s="38" t="s">
        <v>294</v>
      </c>
    </row>
    <row r="4573" customFormat="false" ht="15" hidden="false" customHeight="false" outlineLevel="0" collapsed="false">
      <c r="A4573" s="38" t="str">
        <f aca="false">CONCATENATE(D4573,"-",E4573)</f>
        <v>SAO FELIPE D'OESTE-RO</v>
      </c>
      <c r="B4573" s="39" t="n">
        <v>-11.9</v>
      </c>
      <c r="C4573" s="39" t="n">
        <v>-61.5</v>
      </c>
      <c r="D4573" s="39" t="s">
        <v>4448</v>
      </c>
      <c r="E4573" s="39" t="s">
        <v>219</v>
      </c>
    </row>
    <row r="4574" customFormat="false" ht="15" hidden="false" customHeight="false" outlineLevel="0" collapsed="false">
      <c r="A4574" s="38" t="str">
        <f aca="false">CONCATENATE(D4574,"-",E4574)</f>
        <v>SAO FELIPE-BA</v>
      </c>
      <c r="B4574" s="38" t="n">
        <v>-12.84</v>
      </c>
      <c r="C4574" s="38" t="n">
        <v>-39.08</v>
      </c>
      <c r="D4574" s="38" t="s">
        <v>4449</v>
      </c>
      <c r="E4574" s="38" t="s">
        <v>85</v>
      </c>
    </row>
    <row r="4575" customFormat="false" ht="15" hidden="false" customHeight="false" outlineLevel="0" collapsed="false">
      <c r="A4575" s="38" t="str">
        <f aca="false">CONCATENATE(D4575,"-",E4575)</f>
        <v>SAO FELIX DE BALSAS-MA</v>
      </c>
      <c r="B4575" s="39" t="n">
        <v>-7.08</v>
      </c>
      <c r="C4575" s="39" t="n">
        <v>-44.81</v>
      </c>
      <c r="D4575" s="39" t="s">
        <v>4450</v>
      </c>
      <c r="E4575" s="39" t="s">
        <v>100</v>
      </c>
    </row>
    <row r="4576" customFormat="false" ht="15" hidden="false" customHeight="false" outlineLevel="0" collapsed="false">
      <c r="A4576" s="38" t="str">
        <f aca="false">CONCATENATE(D4576,"-",E4576)</f>
        <v>SAO FELIX DE MINAS-MG</v>
      </c>
      <c r="B4576" s="38" t="n">
        <v>-18.59</v>
      </c>
      <c r="C4576" s="38" t="n">
        <v>-41.48</v>
      </c>
      <c r="D4576" s="38" t="s">
        <v>4451</v>
      </c>
      <c r="E4576" s="38" t="s">
        <v>77</v>
      </c>
    </row>
    <row r="4577" customFormat="false" ht="15" hidden="false" customHeight="false" outlineLevel="0" collapsed="false">
      <c r="A4577" s="38" t="str">
        <f aca="false">CONCATENATE(D4577,"-",E4577)</f>
        <v>SAO FELIX DO ARAGUAIA-MT</v>
      </c>
      <c r="B4577" s="39" t="n">
        <v>-11.61</v>
      </c>
      <c r="C4577" s="39" t="n">
        <v>-50.66</v>
      </c>
      <c r="D4577" s="39" t="s">
        <v>4452</v>
      </c>
      <c r="E4577" s="39" t="s">
        <v>111</v>
      </c>
    </row>
    <row r="4578" customFormat="false" ht="15" hidden="false" customHeight="false" outlineLevel="0" collapsed="false">
      <c r="A4578" s="38" t="str">
        <f aca="false">CONCATENATE(D4578,"-",E4578)</f>
        <v>SAO FELIX DO CORIBE-BA</v>
      </c>
      <c r="B4578" s="38" t="n">
        <v>-13.4</v>
      </c>
      <c r="C4578" s="38" t="n">
        <v>-44.19</v>
      </c>
      <c r="D4578" s="38" t="s">
        <v>4453</v>
      </c>
      <c r="E4578" s="38" t="s">
        <v>85</v>
      </c>
    </row>
    <row r="4579" customFormat="false" ht="15" hidden="false" customHeight="false" outlineLevel="0" collapsed="false">
      <c r="A4579" s="38" t="str">
        <f aca="false">CONCATENATE(D4579,"-",E4579)</f>
        <v>SAO FELIX DO PIAUI-PI</v>
      </c>
      <c r="B4579" s="39" t="n">
        <v>-5.93</v>
      </c>
      <c r="C4579" s="39" t="n">
        <v>-42.11</v>
      </c>
      <c r="D4579" s="39" t="s">
        <v>4454</v>
      </c>
      <c r="E4579" s="39" t="s">
        <v>108</v>
      </c>
    </row>
    <row r="4580" customFormat="false" ht="15" hidden="false" customHeight="false" outlineLevel="0" collapsed="false">
      <c r="A4580" s="38" t="str">
        <f aca="false">CONCATENATE(D4580,"-",E4580)</f>
        <v>SAO FELIX DO TOCANTINS-TO</v>
      </c>
      <c r="B4580" s="38" t="n">
        <v>-10.16</v>
      </c>
      <c r="C4580" s="38" t="n">
        <v>-46.65</v>
      </c>
      <c r="D4580" s="38" t="s">
        <v>4455</v>
      </c>
      <c r="E4580" s="38" t="s">
        <v>97</v>
      </c>
    </row>
    <row r="4581" customFormat="false" ht="15" hidden="false" customHeight="false" outlineLevel="0" collapsed="false">
      <c r="A4581" s="38" t="str">
        <f aca="false">CONCATENATE(D4581,"-",E4581)</f>
        <v>SAO FELIX DO XINGU-PA</v>
      </c>
      <c r="B4581" s="39" t="n">
        <v>-6.64</v>
      </c>
      <c r="C4581" s="39" t="n">
        <v>-51.99</v>
      </c>
      <c r="D4581" s="39" t="s">
        <v>4456</v>
      </c>
      <c r="E4581" s="39" t="s">
        <v>81</v>
      </c>
    </row>
    <row r="4582" customFormat="false" ht="15" hidden="false" customHeight="false" outlineLevel="0" collapsed="false">
      <c r="A4582" s="38" t="str">
        <f aca="false">CONCATENATE(D4582,"-",E4582)</f>
        <v>SAO FELIX-BA</v>
      </c>
      <c r="B4582" s="39" t="n">
        <v>-12.6</v>
      </c>
      <c r="C4582" s="39" t="n">
        <v>-38.97</v>
      </c>
      <c r="D4582" s="39" t="s">
        <v>4457</v>
      </c>
      <c r="E4582" s="39" t="s">
        <v>85</v>
      </c>
    </row>
    <row r="4583" customFormat="false" ht="15" hidden="false" customHeight="false" outlineLevel="0" collapsed="false">
      <c r="A4583" s="38" t="str">
        <f aca="false">CONCATENATE(D4583,"-",E4583)</f>
        <v>SAO FERNANDO-RN</v>
      </c>
      <c r="B4583" s="39" t="n">
        <v>-6.37</v>
      </c>
      <c r="C4583" s="39" t="n">
        <v>-37.18</v>
      </c>
      <c r="D4583" s="39" t="s">
        <v>4458</v>
      </c>
      <c r="E4583" s="39" t="s">
        <v>106</v>
      </c>
    </row>
    <row r="4584" customFormat="false" ht="15" hidden="false" customHeight="false" outlineLevel="0" collapsed="false">
      <c r="A4584" s="38" t="str">
        <f aca="false">CONCATENATE(D4584,"-",E4584)</f>
        <v>SAO FIDELIS-RJ</v>
      </c>
      <c r="B4584" s="39" t="n">
        <v>-21.64</v>
      </c>
      <c r="C4584" s="39" t="n">
        <v>-41.74</v>
      </c>
      <c r="D4584" s="39" t="s">
        <v>4459</v>
      </c>
      <c r="E4584" s="39" t="s">
        <v>330</v>
      </c>
    </row>
    <row r="4585" customFormat="false" ht="15" hidden="false" customHeight="false" outlineLevel="0" collapsed="false">
      <c r="A4585" s="38" t="str">
        <f aca="false">CONCATENATE(D4585,"-",E4585)</f>
        <v>SAO FRANCISCO DE ASSIS DO PIAUI-PI</v>
      </c>
      <c r="B4585" s="38" t="n">
        <v>-8.23</v>
      </c>
      <c r="C4585" s="38" t="n">
        <v>-41.68</v>
      </c>
      <c r="D4585" s="38" t="s">
        <v>4460</v>
      </c>
      <c r="E4585" s="38" t="s">
        <v>108</v>
      </c>
    </row>
    <row r="4586" customFormat="false" ht="15" hidden="false" customHeight="false" outlineLevel="0" collapsed="false">
      <c r="A4586" s="38" t="str">
        <f aca="false">CONCATENATE(D4586,"-",E4586)</f>
        <v>SAO FRANCISCO DE ASSIS-RS</v>
      </c>
      <c r="B4586" s="39" t="n">
        <v>-29.55</v>
      </c>
      <c r="C4586" s="39" t="n">
        <v>-55.13</v>
      </c>
      <c r="D4586" s="39" t="s">
        <v>4461</v>
      </c>
      <c r="E4586" s="39" t="s">
        <v>151</v>
      </c>
    </row>
    <row r="4587" customFormat="false" ht="15" hidden="false" customHeight="false" outlineLevel="0" collapsed="false">
      <c r="A4587" s="38" t="str">
        <f aca="false">CONCATENATE(D4587,"-",E4587)</f>
        <v>SAO FRANCISCO DE GOIAS-GO</v>
      </c>
      <c r="B4587" s="38" t="n">
        <v>-15.93</v>
      </c>
      <c r="C4587" s="38" t="n">
        <v>-49.26</v>
      </c>
      <c r="D4587" s="38" t="s">
        <v>4462</v>
      </c>
      <c r="E4587" s="38" t="s">
        <v>75</v>
      </c>
    </row>
    <row r="4588" customFormat="false" ht="15" hidden="false" customHeight="false" outlineLevel="0" collapsed="false">
      <c r="A4588" s="38" t="str">
        <f aca="false">CONCATENATE(D4588,"-",E4588)</f>
        <v>SAO FRANCISCO DE ITABAPOANA-RJ</v>
      </c>
      <c r="B4588" s="38" t="n">
        <v>-21.3</v>
      </c>
      <c r="C4588" s="38" t="n">
        <v>-40.96</v>
      </c>
      <c r="D4588" s="38" t="s">
        <v>4463</v>
      </c>
      <c r="E4588" s="38" t="s">
        <v>330</v>
      </c>
    </row>
    <row r="4589" customFormat="false" ht="15" hidden="false" customHeight="false" outlineLevel="0" collapsed="false">
      <c r="A4589" s="38" t="str">
        <f aca="false">CONCATENATE(D4589,"-",E4589)</f>
        <v>SAO FRANCISCO DE PAULA-MG</v>
      </c>
      <c r="B4589" s="38" t="n">
        <v>-20.71</v>
      </c>
      <c r="C4589" s="38" t="n">
        <v>-44.98</v>
      </c>
      <c r="D4589" s="38" t="s">
        <v>4464</v>
      </c>
      <c r="E4589" s="38" t="s">
        <v>77</v>
      </c>
    </row>
    <row r="4590" customFormat="false" ht="15" hidden="false" customHeight="false" outlineLevel="0" collapsed="false">
      <c r="A4590" s="38" t="str">
        <f aca="false">CONCATENATE(D4590,"-",E4590)</f>
        <v>SAO FRANCISCO DE PAULA-RS</v>
      </c>
      <c r="B4590" s="38" t="n">
        <v>-29.44</v>
      </c>
      <c r="C4590" s="38" t="n">
        <v>-50.58</v>
      </c>
      <c r="D4590" s="38" t="s">
        <v>4464</v>
      </c>
      <c r="E4590" s="38" t="s">
        <v>151</v>
      </c>
    </row>
    <row r="4591" customFormat="false" ht="15" hidden="false" customHeight="false" outlineLevel="0" collapsed="false">
      <c r="A4591" s="38" t="str">
        <f aca="false">CONCATENATE(D4591,"-",E4591)</f>
        <v>SAO FRANCISCO DE SALES-MG</v>
      </c>
      <c r="B4591" s="39" t="n">
        <v>-19.86</v>
      </c>
      <c r="C4591" s="39" t="n">
        <v>-49.77</v>
      </c>
      <c r="D4591" s="39" t="s">
        <v>4465</v>
      </c>
      <c r="E4591" s="39" t="s">
        <v>77</v>
      </c>
    </row>
    <row r="4592" customFormat="false" ht="15" hidden="false" customHeight="false" outlineLevel="0" collapsed="false">
      <c r="A4592" s="38" t="str">
        <f aca="false">CONCATENATE(D4592,"-",E4592)</f>
        <v>SAO FRANCISCO DO BREJAO-MA</v>
      </c>
      <c r="B4592" s="38" t="n">
        <v>-5.12</v>
      </c>
      <c r="C4592" s="38" t="n">
        <v>-47.38</v>
      </c>
      <c r="D4592" s="38" t="s">
        <v>4466</v>
      </c>
      <c r="E4592" s="38" t="s">
        <v>100</v>
      </c>
    </row>
    <row r="4593" customFormat="false" ht="15" hidden="false" customHeight="false" outlineLevel="0" collapsed="false">
      <c r="A4593" s="38" t="str">
        <f aca="false">CONCATENATE(D4593,"-",E4593)</f>
        <v>SAO FRANCISCO DO CONDE-BA</v>
      </c>
      <c r="B4593" s="39" t="n">
        <v>-12.62</v>
      </c>
      <c r="C4593" s="39" t="n">
        <v>-38.68</v>
      </c>
      <c r="D4593" s="39" t="s">
        <v>4467</v>
      </c>
      <c r="E4593" s="39" t="s">
        <v>85</v>
      </c>
    </row>
    <row r="4594" customFormat="false" ht="15" hidden="false" customHeight="false" outlineLevel="0" collapsed="false">
      <c r="A4594" s="38" t="str">
        <f aca="false">CONCATENATE(D4594,"-",E4594)</f>
        <v>SAO FRANCISCO DO GLORIA-MG</v>
      </c>
      <c r="B4594" s="38" t="n">
        <v>-20.78</v>
      </c>
      <c r="C4594" s="38" t="n">
        <v>-42.26</v>
      </c>
      <c r="D4594" s="38" t="s">
        <v>4468</v>
      </c>
      <c r="E4594" s="38" t="s">
        <v>77</v>
      </c>
    </row>
    <row r="4595" customFormat="false" ht="15" hidden="false" customHeight="false" outlineLevel="0" collapsed="false">
      <c r="A4595" s="38" t="str">
        <f aca="false">CONCATENATE(D4595,"-",E4595)</f>
        <v>SAO FRANCISCO DO GUAPORE-RO</v>
      </c>
      <c r="B4595" s="38" t="n">
        <v>-12.05</v>
      </c>
      <c r="C4595" s="38" t="n">
        <v>-63.56</v>
      </c>
      <c r="D4595" s="38" t="s">
        <v>4469</v>
      </c>
      <c r="E4595" s="38" t="s">
        <v>219</v>
      </c>
    </row>
    <row r="4596" customFormat="false" ht="15" hidden="false" customHeight="false" outlineLevel="0" collapsed="false">
      <c r="A4596" s="38" t="str">
        <f aca="false">CONCATENATE(D4596,"-",E4596)</f>
        <v>SAO FRANCISCO DO MARANHAO-MA</v>
      </c>
      <c r="B4596" s="39" t="n">
        <v>-6.25</v>
      </c>
      <c r="C4596" s="39" t="n">
        <v>-42.85</v>
      </c>
      <c r="D4596" s="39" t="s">
        <v>4470</v>
      </c>
      <c r="E4596" s="39" t="s">
        <v>100</v>
      </c>
    </row>
    <row r="4597" customFormat="false" ht="15" hidden="false" customHeight="false" outlineLevel="0" collapsed="false">
      <c r="A4597" s="38" t="str">
        <f aca="false">CONCATENATE(D4597,"-",E4597)</f>
        <v>SAO FRANCISCO DO OESTE-RN</v>
      </c>
      <c r="B4597" s="38" t="n">
        <v>-5.97</v>
      </c>
      <c r="C4597" s="38" t="n">
        <v>-38.15</v>
      </c>
      <c r="D4597" s="38" t="s">
        <v>4471</v>
      </c>
      <c r="E4597" s="38" t="s">
        <v>106</v>
      </c>
    </row>
    <row r="4598" customFormat="false" ht="15" hidden="false" customHeight="false" outlineLevel="0" collapsed="false">
      <c r="A4598" s="38" t="str">
        <f aca="false">CONCATENATE(D4598,"-",E4598)</f>
        <v>SAO FRANCISCO DO PARA-PA</v>
      </c>
      <c r="B4598" s="38" t="n">
        <v>-1.16</v>
      </c>
      <c r="C4598" s="38" t="n">
        <v>-47.79</v>
      </c>
      <c r="D4598" s="38" t="s">
        <v>4472</v>
      </c>
      <c r="E4598" s="38" t="s">
        <v>81</v>
      </c>
    </row>
    <row r="4599" customFormat="false" ht="15" hidden="false" customHeight="false" outlineLevel="0" collapsed="false">
      <c r="A4599" s="38" t="str">
        <f aca="false">CONCATENATE(D4599,"-",E4599)</f>
        <v>SAO FRANCISCO DO PIAUI-PI</v>
      </c>
      <c r="B4599" s="39" t="n">
        <v>-7.25</v>
      </c>
      <c r="C4599" s="39" t="n">
        <v>-42.54</v>
      </c>
      <c r="D4599" s="39" t="s">
        <v>4473</v>
      </c>
      <c r="E4599" s="39" t="s">
        <v>108</v>
      </c>
    </row>
    <row r="4600" customFormat="false" ht="15" hidden="false" customHeight="false" outlineLevel="0" collapsed="false">
      <c r="A4600" s="38" t="str">
        <f aca="false">CONCATENATE(D4600,"-",E4600)</f>
        <v>SAO FRANCISCO DO SUL-SC</v>
      </c>
      <c r="B4600" s="38" t="n">
        <v>-26.24</v>
      </c>
      <c r="C4600" s="38" t="n">
        <v>-48.63</v>
      </c>
      <c r="D4600" s="38" t="s">
        <v>4474</v>
      </c>
      <c r="E4600" s="38" t="s">
        <v>90</v>
      </c>
    </row>
    <row r="4601" customFormat="false" ht="15" hidden="false" customHeight="false" outlineLevel="0" collapsed="false">
      <c r="A4601" s="38" t="str">
        <f aca="false">CONCATENATE(D4601,"-",E4601)</f>
        <v>SAO FRANCISCO-MG</v>
      </c>
      <c r="B4601" s="39" t="n">
        <v>-15.94</v>
      </c>
      <c r="C4601" s="39" t="n">
        <v>-44.86</v>
      </c>
      <c r="D4601" s="39" t="s">
        <v>4475</v>
      </c>
      <c r="E4601" s="39" t="s">
        <v>77</v>
      </c>
    </row>
    <row r="4602" customFormat="false" ht="15" hidden="false" customHeight="false" outlineLevel="0" collapsed="false">
      <c r="A4602" s="38" t="str">
        <f aca="false">CONCATENATE(D4602,"-",E4602)</f>
        <v>SAO FRANCISCO-PB</v>
      </c>
      <c r="B4602" s="39" t="n">
        <v>-6.61</v>
      </c>
      <c r="C4602" s="39" t="n">
        <v>-38.09</v>
      </c>
      <c r="D4602" s="39" t="s">
        <v>4475</v>
      </c>
      <c r="E4602" s="39" t="s">
        <v>138</v>
      </c>
    </row>
    <row r="4603" customFormat="false" ht="15" hidden="false" customHeight="false" outlineLevel="0" collapsed="false">
      <c r="A4603" s="38" t="str">
        <f aca="false">CONCATENATE(D4603,"-",E4603)</f>
        <v>SAO FRANCISCO-SE</v>
      </c>
      <c r="B4603" s="39" t="n">
        <v>-10.33</v>
      </c>
      <c r="C4603" s="39" t="n">
        <v>-36.88</v>
      </c>
      <c r="D4603" s="39" t="s">
        <v>4475</v>
      </c>
      <c r="E4603" s="39" t="s">
        <v>294</v>
      </c>
    </row>
    <row r="4604" customFormat="false" ht="15" hidden="false" customHeight="false" outlineLevel="0" collapsed="false">
      <c r="A4604" s="38" t="str">
        <f aca="false">CONCATENATE(D4604,"-",E4604)</f>
        <v>SAO FRANCISCO-SP</v>
      </c>
      <c r="B4604" s="38" t="n">
        <v>-20.35</v>
      </c>
      <c r="C4604" s="38" t="n">
        <v>-50.69</v>
      </c>
      <c r="D4604" s="38" t="s">
        <v>4475</v>
      </c>
      <c r="E4604" s="38" t="s">
        <v>118</v>
      </c>
    </row>
    <row r="4605" customFormat="false" ht="15" hidden="false" customHeight="false" outlineLevel="0" collapsed="false">
      <c r="A4605" s="38" t="str">
        <f aca="false">CONCATENATE(D4605,"-",E4605)</f>
        <v>SAO GABRIEL DA CACHOEIRA-AM</v>
      </c>
      <c r="B4605" s="38" t="n">
        <v>-0.13</v>
      </c>
      <c r="C4605" s="38" t="n">
        <v>-67.08</v>
      </c>
      <c r="D4605" s="38" t="s">
        <v>4476</v>
      </c>
      <c r="E4605" s="38" t="s">
        <v>258</v>
      </c>
    </row>
    <row r="4606" customFormat="false" ht="15" hidden="false" customHeight="false" outlineLevel="0" collapsed="false">
      <c r="A4606" s="38" t="str">
        <f aca="false">CONCATENATE(D4606,"-",E4606)</f>
        <v>SAO GABRIEL DA PALHA-ES</v>
      </c>
      <c r="B4606" s="39" t="n">
        <v>-19.01</v>
      </c>
      <c r="C4606" s="39" t="n">
        <v>-40.53</v>
      </c>
      <c r="D4606" s="39" t="s">
        <v>4477</v>
      </c>
      <c r="E4606" s="39" t="s">
        <v>126</v>
      </c>
    </row>
    <row r="4607" customFormat="false" ht="15" hidden="false" customHeight="false" outlineLevel="0" collapsed="false">
      <c r="A4607" s="38" t="str">
        <f aca="false">CONCATENATE(D4607,"-",E4607)</f>
        <v>SAO GABRIEL DO OESTE-MS</v>
      </c>
      <c r="B4607" s="39" t="n">
        <v>-19.39</v>
      </c>
      <c r="C4607" s="39" t="n">
        <v>-54.56</v>
      </c>
      <c r="D4607" s="39" t="s">
        <v>4478</v>
      </c>
      <c r="E4607" s="39" t="s">
        <v>140</v>
      </c>
    </row>
    <row r="4608" customFormat="false" ht="15" hidden="false" customHeight="false" outlineLevel="0" collapsed="false">
      <c r="A4608" s="38" t="str">
        <f aca="false">CONCATENATE(D4608,"-",E4608)</f>
        <v>SAO GABRIEL-BA</v>
      </c>
      <c r="B4608" s="38" t="n">
        <v>-11.22</v>
      </c>
      <c r="C4608" s="38" t="n">
        <v>-41.91</v>
      </c>
      <c r="D4608" s="38" t="s">
        <v>4479</v>
      </c>
      <c r="E4608" s="38" t="s">
        <v>85</v>
      </c>
    </row>
    <row r="4609" customFormat="false" ht="15" hidden="false" customHeight="false" outlineLevel="0" collapsed="false">
      <c r="A4609" s="38" t="str">
        <f aca="false">CONCATENATE(D4609,"-",E4609)</f>
        <v>SAO GABRIEL-RS</v>
      </c>
      <c r="B4609" s="39" t="n">
        <v>-30.33</v>
      </c>
      <c r="C4609" s="39" t="n">
        <v>-54.32</v>
      </c>
      <c r="D4609" s="39" t="s">
        <v>4479</v>
      </c>
      <c r="E4609" s="39" t="s">
        <v>151</v>
      </c>
    </row>
    <row r="4610" customFormat="false" ht="15" hidden="false" customHeight="false" outlineLevel="0" collapsed="false">
      <c r="A4610" s="38" t="str">
        <f aca="false">CONCATENATE(D4610,"-",E4610)</f>
        <v>SAO GERALDO DA PIEDADE-MG</v>
      </c>
      <c r="B4610" s="38" t="n">
        <v>-18.83</v>
      </c>
      <c r="C4610" s="38" t="n">
        <v>-42.28</v>
      </c>
      <c r="D4610" s="38" t="s">
        <v>4480</v>
      </c>
      <c r="E4610" s="38" t="s">
        <v>77</v>
      </c>
    </row>
    <row r="4611" customFormat="false" ht="15" hidden="false" customHeight="false" outlineLevel="0" collapsed="false">
      <c r="A4611" s="38" t="str">
        <f aca="false">CONCATENATE(D4611,"-",E4611)</f>
        <v>SAO GERALDO DO ARAGUAIA-PA</v>
      </c>
      <c r="B4611" s="39" t="n">
        <v>-6.4</v>
      </c>
      <c r="C4611" s="39" t="n">
        <v>-48.55</v>
      </c>
      <c r="D4611" s="39" t="s">
        <v>4481</v>
      </c>
      <c r="E4611" s="39" t="s">
        <v>81</v>
      </c>
    </row>
    <row r="4612" customFormat="false" ht="15" hidden="false" customHeight="false" outlineLevel="0" collapsed="false">
      <c r="A4612" s="38" t="str">
        <f aca="false">CONCATENATE(D4612,"-",E4612)</f>
        <v>SAO GERALDO DO BAIXIO-MG</v>
      </c>
      <c r="B4612" s="39" t="n">
        <v>-18.9</v>
      </c>
      <c r="C4612" s="39" t="n">
        <v>-41.36</v>
      </c>
      <c r="D4612" s="39" t="s">
        <v>4482</v>
      </c>
      <c r="E4612" s="39" t="s">
        <v>77</v>
      </c>
    </row>
    <row r="4613" customFormat="false" ht="15" hidden="false" customHeight="false" outlineLevel="0" collapsed="false">
      <c r="A4613" s="38" t="str">
        <f aca="false">CONCATENATE(D4613,"-",E4613)</f>
        <v>SAO GERALDO-MG</v>
      </c>
      <c r="B4613" s="39" t="n">
        <v>-20.92</v>
      </c>
      <c r="C4613" s="39" t="n">
        <v>-42.83</v>
      </c>
      <c r="D4613" s="39" t="s">
        <v>4483</v>
      </c>
      <c r="E4613" s="39" t="s">
        <v>77</v>
      </c>
    </row>
    <row r="4614" customFormat="false" ht="15" hidden="false" customHeight="false" outlineLevel="0" collapsed="false">
      <c r="A4614" s="38" t="str">
        <f aca="false">CONCATENATE(D4614,"-",E4614)</f>
        <v>SAO GONCALO DO ABAETE-MG</v>
      </c>
      <c r="B4614" s="38" t="n">
        <v>-18.33</v>
      </c>
      <c r="C4614" s="38" t="n">
        <v>-45.83</v>
      </c>
      <c r="D4614" s="38" t="s">
        <v>4484</v>
      </c>
      <c r="E4614" s="38" t="s">
        <v>77</v>
      </c>
    </row>
    <row r="4615" customFormat="false" ht="15" hidden="false" customHeight="false" outlineLevel="0" collapsed="false">
      <c r="A4615" s="38" t="str">
        <f aca="false">CONCATENATE(D4615,"-",E4615)</f>
        <v>SAO GONCALO DO AMARANTE-CE</v>
      </c>
      <c r="B4615" s="39" t="n">
        <v>-3.6</v>
      </c>
      <c r="C4615" s="39" t="n">
        <v>-38.96</v>
      </c>
      <c r="D4615" s="39" t="s">
        <v>4485</v>
      </c>
      <c r="E4615" s="39" t="s">
        <v>83</v>
      </c>
    </row>
    <row r="4616" customFormat="false" ht="15" hidden="false" customHeight="false" outlineLevel="0" collapsed="false">
      <c r="A4616" s="38" t="str">
        <f aca="false">CONCATENATE(D4616,"-",E4616)</f>
        <v>SAO GONCALO DO AMARANTE-RN</v>
      </c>
      <c r="B4616" s="39" t="n">
        <v>-5.79</v>
      </c>
      <c r="C4616" s="39" t="n">
        <v>-35.32</v>
      </c>
      <c r="D4616" s="39" t="s">
        <v>4485</v>
      </c>
      <c r="E4616" s="39" t="s">
        <v>106</v>
      </c>
    </row>
    <row r="4617" customFormat="false" ht="15" hidden="false" customHeight="false" outlineLevel="0" collapsed="false">
      <c r="A4617" s="38" t="str">
        <f aca="false">CONCATENATE(D4617,"-",E4617)</f>
        <v>SAO GONCALO DO GURGUEIA-PI</v>
      </c>
      <c r="B4617" s="38" t="n">
        <v>-10.03</v>
      </c>
      <c r="C4617" s="38" t="n">
        <v>-45.3</v>
      </c>
      <c r="D4617" s="38" t="s">
        <v>4486</v>
      </c>
      <c r="E4617" s="38" t="s">
        <v>108</v>
      </c>
    </row>
    <row r="4618" customFormat="false" ht="15" hidden="false" customHeight="false" outlineLevel="0" collapsed="false">
      <c r="A4618" s="38" t="str">
        <f aca="false">CONCATENATE(D4618,"-",E4618)</f>
        <v>SAO GONCALO DO PARA-MG</v>
      </c>
      <c r="B4618" s="39" t="n">
        <v>-19.98</v>
      </c>
      <c r="C4618" s="39" t="n">
        <v>-44.85</v>
      </c>
      <c r="D4618" s="39" t="s">
        <v>4487</v>
      </c>
      <c r="E4618" s="39" t="s">
        <v>77</v>
      </c>
    </row>
    <row r="4619" customFormat="false" ht="15" hidden="false" customHeight="false" outlineLevel="0" collapsed="false">
      <c r="A4619" s="38" t="str">
        <f aca="false">CONCATENATE(D4619,"-",E4619)</f>
        <v>SAO GONCALO DO PIAUI-PI</v>
      </c>
      <c r="B4619" s="39" t="n">
        <v>-5.99</v>
      </c>
      <c r="C4619" s="39" t="n">
        <v>-42.7</v>
      </c>
      <c r="D4619" s="39" t="s">
        <v>4488</v>
      </c>
      <c r="E4619" s="39" t="s">
        <v>108</v>
      </c>
    </row>
    <row r="4620" customFormat="false" ht="15" hidden="false" customHeight="false" outlineLevel="0" collapsed="false">
      <c r="A4620" s="38" t="str">
        <f aca="false">CONCATENATE(D4620,"-",E4620)</f>
        <v>SAO GONCALO DO RIO ABAIXO-MG</v>
      </c>
      <c r="B4620" s="38" t="n">
        <v>-19.82</v>
      </c>
      <c r="C4620" s="38" t="n">
        <v>-43.36</v>
      </c>
      <c r="D4620" s="38" t="s">
        <v>4489</v>
      </c>
      <c r="E4620" s="38" t="s">
        <v>77</v>
      </c>
    </row>
    <row r="4621" customFormat="false" ht="15" hidden="false" customHeight="false" outlineLevel="0" collapsed="false">
      <c r="A4621" s="38" t="str">
        <f aca="false">CONCATENATE(D4621,"-",E4621)</f>
        <v>SAO GONCALO DO RIO PRETO-MG</v>
      </c>
      <c r="B4621" s="39" t="n">
        <v>-18</v>
      </c>
      <c r="C4621" s="39" t="n">
        <v>-43.39</v>
      </c>
      <c r="D4621" s="39" t="s">
        <v>4490</v>
      </c>
      <c r="E4621" s="39" t="s">
        <v>77</v>
      </c>
    </row>
    <row r="4622" customFormat="false" ht="15" hidden="false" customHeight="false" outlineLevel="0" collapsed="false">
      <c r="A4622" s="38" t="str">
        <f aca="false">CONCATENATE(D4622,"-",E4622)</f>
        <v>SAO GONCALO DO SAPUCAI-MG</v>
      </c>
      <c r="B4622" s="38" t="n">
        <v>-21.89</v>
      </c>
      <c r="C4622" s="38" t="n">
        <v>-45.59</v>
      </c>
      <c r="D4622" s="38" t="s">
        <v>4491</v>
      </c>
      <c r="E4622" s="38" t="s">
        <v>77</v>
      </c>
    </row>
    <row r="4623" customFormat="false" ht="15" hidden="false" customHeight="false" outlineLevel="0" collapsed="false">
      <c r="A4623" s="38" t="str">
        <f aca="false">CONCATENATE(D4623,"-",E4623)</f>
        <v>SAO GONCALO DOS CAMPOS-BA</v>
      </c>
      <c r="B4623" s="39" t="n">
        <v>-12.43</v>
      </c>
      <c r="C4623" s="39" t="n">
        <v>-38.96</v>
      </c>
      <c r="D4623" s="39" t="s">
        <v>4492</v>
      </c>
      <c r="E4623" s="39" t="s">
        <v>85</v>
      </c>
    </row>
    <row r="4624" customFormat="false" ht="15" hidden="false" customHeight="false" outlineLevel="0" collapsed="false">
      <c r="A4624" s="38" t="str">
        <f aca="false">CONCATENATE(D4624,"-",E4624)</f>
        <v>SAO GONCALO-RJ</v>
      </c>
      <c r="B4624" s="39" t="n">
        <v>-22.82</v>
      </c>
      <c r="C4624" s="39" t="n">
        <v>-43.05</v>
      </c>
      <c r="D4624" s="39" t="s">
        <v>4493</v>
      </c>
      <c r="E4624" s="39" t="s">
        <v>330</v>
      </c>
    </row>
    <row r="4625" customFormat="false" ht="15" hidden="false" customHeight="false" outlineLevel="0" collapsed="false">
      <c r="A4625" s="38" t="str">
        <f aca="false">CONCATENATE(D4625,"-",E4625)</f>
        <v>SAO GOTARDO-MG</v>
      </c>
      <c r="B4625" s="39" t="n">
        <v>-19.31</v>
      </c>
      <c r="C4625" s="39" t="n">
        <v>-46.04</v>
      </c>
      <c r="D4625" s="39" t="s">
        <v>4494</v>
      </c>
      <c r="E4625" s="39" t="s">
        <v>77</v>
      </c>
    </row>
    <row r="4626" customFormat="false" ht="15" hidden="false" customHeight="false" outlineLevel="0" collapsed="false">
      <c r="A4626" s="38" t="str">
        <f aca="false">CONCATENATE(D4626,"-",E4626)</f>
        <v>SAO JERONIMO DA SERRA-PR</v>
      </c>
      <c r="B4626" s="39" t="n">
        <v>-23.72</v>
      </c>
      <c r="C4626" s="39" t="n">
        <v>-50.74</v>
      </c>
      <c r="D4626" s="39" t="s">
        <v>4495</v>
      </c>
      <c r="E4626" s="39" t="s">
        <v>88</v>
      </c>
    </row>
    <row r="4627" customFormat="false" ht="15" hidden="false" customHeight="false" outlineLevel="0" collapsed="false">
      <c r="A4627" s="38" t="str">
        <f aca="false">CONCATENATE(D4627,"-",E4627)</f>
        <v>SAO JERONIMO-RS</v>
      </c>
      <c r="B4627" s="38" t="n">
        <v>-29.95</v>
      </c>
      <c r="C4627" s="38" t="n">
        <v>-51.72</v>
      </c>
      <c r="D4627" s="38" t="s">
        <v>4496</v>
      </c>
      <c r="E4627" s="38" t="s">
        <v>151</v>
      </c>
    </row>
    <row r="4628" customFormat="false" ht="15" hidden="false" customHeight="false" outlineLevel="0" collapsed="false">
      <c r="A4628" s="38" t="str">
        <f aca="false">CONCATENATE(D4628,"-",E4628)</f>
        <v>SAO JOAO BATISTA DO GLORIA-MG</v>
      </c>
      <c r="B4628" s="38" t="n">
        <v>-20.64</v>
      </c>
      <c r="C4628" s="38" t="n">
        <v>-46.5</v>
      </c>
      <c r="D4628" s="38" t="s">
        <v>4497</v>
      </c>
      <c r="E4628" s="38" t="s">
        <v>77</v>
      </c>
    </row>
    <row r="4629" customFormat="false" ht="15" hidden="false" customHeight="false" outlineLevel="0" collapsed="false">
      <c r="A4629" s="38" t="str">
        <f aca="false">CONCATENATE(D4629,"-",E4629)</f>
        <v>SAO JOAO BATISTA-MA</v>
      </c>
      <c r="B4629" s="38" t="n">
        <v>-2.95</v>
      </c>
      <c r="C4629" s="38" t="n">
        <v>-44.8</v>
      </c>
      <c r="D4629" s="38" t="s">
        <v>4498</v>
      </c>
      <c r="E4629" s="38" t="s">
        <v>100</v>
      </c>
    </row>
    <row r="4630" customFormat="false" ht="15" hidden="false" customHeight="false" outlineLevel="0" collapsed="false">
      <c r="A4630" s="38" t="str">
        <f aca="false">CONCATENATE(D4630,"-",E4630)</f>
        <v>SAO JOAO BATISTA-SC</v>
      </c>
      <c r="B4630" s="39" t="n">
        <v>-27.27</v>
      </c>
      <c r="C4630" s="39" t="n">
        <v>-48.84</v>
      </c>
      <c r="D4630" s="39" t="s">
        <v>4498</v>
      </c>
      <c r="E4630" s="39" t="s">
        <v>90</v>
      </c>
    </row>
    <row r="4631" customFormat="false" ht="15" hidden="false" customHeight="false" outlineLevel="0" collapsed="false">
      <c r="A4631" s="38" t="str">
        <f aca="false">CONCATENATE(D4631,"-",E4631)</f>
        <v>SAO JOAO DA BALIZA-RR</v>
      </c>
      <c r="B4631" s="39" t="n">
        <v>0.95</v>
      </c>
      <c r="C4631" s="39" t="n">
        <v>-59.91</v>
      </c>
      <c r="D4631" s="39" t="s">
        <v>4499</v>
      </c>
      <c r="E4631" s="39" t="s">
        <v>233</v>
      </c>
    </row>
    <row r="4632" customFormat="false" ht="15" hidden="false" customHeight="false" outlineLevel="0" collapsed="false">
      <c r="A4632" s="38" t="str">
        <f aca="false">CONCATENATE(D4632,"-",E4632)</f>
        <v>SAO JOAO DA BARRA-RJ</v>
      </c>
      <c r="B4632" s="38" t="n">
        <v>-21.64</v>
      </c>
      <c r="C4632" s="38" t="n">
        <v>-41.05</v>
      </c>
      <c r="D4632" s="38" t="s">
        <v>4500</v>
      </c>
      <c r="E4632" s="38" t="s">
        <v>330</v>
      </c>
    </row>
    <row r="4633" customFormat="false" ht="15" hidden="false" customHeight="false" outlineLevel="0" collapsed="false">
      <c r="A4633" s="38" t="str">
        <f aca="false">CONCATENATE(D4633,"-",E4633)</f>
        <v>SAO JOAO DA BOA VISTA-SP</v>
      </c>
      <c r="B4633" s="39" t="n">
        <v>-21.96</v>
      </c>
      <c r="C4633" s="39" t="n">
        <v>-46.79</v>
      </c>
      <c r="D4633" s="39" t="s">
        <v>4501</v>
      </c>
      <c r="E4633" s="39" t="s">
        <v>118</v>
      </c>
    </row>
    <row r="4634" customFormat="false" ht="15" hidden="false" customHeight="false" outlineLevel="0" collapsed="false">
      <c r="A4634" s="38" t="str">
        <f aca="false">CONCATENATE(D4634,"-",E4634)</f>
        <v>SAO JOAO DA CANABRAVA-PI</v>
      </c>
      <c r="B4634" s="38" t="n">
        <v>-6.81</v>
      </c>
      <c r="C4634" s="38" t="n">
        <v>-41.34</v>
      </c>
      <c r="D4634" s="38" t="s">
        <v>4502</v>
      </c>
      <c r="E4634" s="38" t="s">
        <v>108</v>
      </c>
    </row>
    <row r="4635" customFormat="false" ht="15" hidden="false" customHeight="false" outlineLevel="0" collapsed="false">
      <c r="A4635" s="38" t="str">
        <f aca="false">CONCATENATE(D4635,"-",E4635)</f>
        <v>SAO JOAO DA FRONTEIRA-PI</v>
      </c>
      <c r="B4635" s="39" t="n">
        <v>-3.95</v>
      </c>
      <c r="C4635" s="39" t="n">
        <v>-41.25</v>
      </c>
      <c r="D4635" s="39" t="s">
        <v>4503</v>
      </c>
      <c r="E4635" s="39" t="s">
        <v>108</v>
      </c>
    </row>
    <row r="4636" customFormat="false" ht="15" hidden="false" customHeight="false" outlineLevel="0" collapsed="false">
      <c r="A4636" s="38" t="str">
        <f aca="false">CONCATENATE(D4636,"-",E4636)</f>
        <v>SAO JOAO DA LAGOA-MG</v>
      </c>
      <c r="B4636" s="39" t="n">
        <v>-16.85</v>
      </c>
      <c r="C4636" s="39" t="n">
        <v>-44.35</v>
      </c>
      <c r="D4636" s="39" t="s">
        <v>4504</v>
      </c>
      <c r="E4636" s="39" t="s">
        <v>77</v>
      </c>
    </row>
    <row r="4637" customFormat="false" ht="15" hidden="false" customHeight="false" outlineLevel="0" collapsed="false">
      <c r="A4637" s="38" t="str">
        <f aca="false">CONCATENATE(D4637,"-",E4637)</f>
        <v>SAO JOAO DA MATA-MG</v>
      </c>
      <c r="B4637" s="38" t="n">
        <v>-21.93</v>
      </c>
      <c r="C4637" s="38" t="n">
        <v>-45.92</v>
      </c>
      <c r="D4637" s="38" t="s">
        <v>4505</v>
      </c>
      <c r="E4637" s="38" t="s">
        <v>77</v>
      </c>
    </row>
    <row r="4638" customFormat="false" ht="15" hidden="false" customHeight="false" outlineLevel="0" collapsed="false">
      <c r="A4638" s="38" t="str">
        <f aca="false">CONCATENATE(D4638,"-",E4638)</f>
        <v>SAO JOAO DA PARAUNA-GO</v>
      </c>
      <c r="B4638" s="39" t="n">
        <v>-16.81</v>
      </c>
      <c r="C4638" s="39" t="n">
        <v>-50.41</v>
      </c>
      <c r="D4638" s="39" t="s">
        <v>4506</v>
      </c>
      <c r="E4638" s="39" t="s">
        <v>75</v>
      </c>
    </row>
    <row r="4639" customFormat="false" ht="15" hidden="false" customHeight="false" outlineLevel="0" collapsed="false">
      <c r="A4639" s="38" t="str">
        <f aca="false">CONCATENATE(D4639,"-",E4639)</f>
        <v>SAO JOAO DA PONTA-PA</v>
      </c>
      <c r="B4639" s="38" t="n">
        <v>-0.85</v>
      </c>
      <c r="C4639" s="38" t="n">
        <v>-47.92</v>
      </c>
      <c r="D4639" s="38" t="s">
        <v>4507</v>
      </c>
      <c r="E4639" s="38" t="s">
        <v>81</v>
      </c>
    </row>
    <row r="4640" customFormat="false" ht="15" hidden="false" customHeight="false" outlineLevel="0" collapsed="false">
      <c r="A4640" s="38" t="str">
        <f aca="false">CONCATENATE(D4640,"-",E4640)</f>
        <v>SAO JOAO DA PONTE-MG</v>
      </c>
      <c r="B4640" s="39" t="n">
        <v>-15.92</v>
      </c>
      <c r="C4640" s="39" t="n">
        <v>-44</v>
      </c>
      <c r="D4640" s="39" t="s">
        <v>4508</v>
      </c>
      <c r="E4640" s="39" t="s">
        <v>77</v>
      </c>
    </row>
    <row r="4641" customFormat="false" ht="15" hidden="false" customHeight="false" outlineLevel="0" collapsed="false">
      <c r="A4641" s="38" t="str">
        <f aca="false">CONCATENATE(D4641,"-",E4641)</f>
        <v>SAO JOAO DA SERRA-PI</v>
      </c>
      <c r="B4641" s="38" t="n">
        <v>-5.51</v>
      </c>
      <c r="C4641" s="38" t="n">
        <v>-41.89</v>
      </c>
      <c r="D4641" s="38" t="s">
        <v>4509</v>
      </c>
      <c r="E4641" s="38" t="s">
        <v>108</v>
      </c>
    </row>
    <row r="4642" customFormat="false" ht="15" hidden="false" customHeight="false" outlineLevel="0" collapsed="false">
      <c r="A4642" s="38" t="str">
        <f aca="false">CONCATENATE(D4642,"-",E4642)</f>
        <v>SAO JOAO DA URTIGA-RS</v>
      </c>
      <c r="B4642" s="39" t="n">
        <v>-27.82</v>
      </c>
      <c r="C4642" s="39" t="n">
        <v>-51.82</v>
      </c>
      <c r="D4642" s="39" t="s">
        <v>4510</v>
      </c>
      <c r="E4642" s="39" t="s">
        <v>151</v>
      </c>
    </row>
    <row r="4643" customFormat="false" ht="15" hidden="false" customHeight="false" outlineLevel="0" collapsed="false">
      <c r="A4643" s="38" t="str">
        <f aca="false">CONCATENATE(D4643,"-",E4643)</f>
        <v>SAO JOAO DA VARJOTA-PI</v>
      </c>
      <c r="B4643" s="39" t="n">
        <v>-6.94</v>
      </c>
      <c r="C4643" s="39" t="n">
        <v>-41.89</v>
      </c>
      <c r="D4643" s="39" t="s">
        <v>4511</v>
      </c>
      <c r="E4643" s="39" t="s">
        <v>108</v>
      </c>
    </row>
    <row r="4644" customFormat="false" ht="15" hidden="false" customHeight="false" outlineLevel="0" collapsed="false">
      <c r="A4644" s="38" t="str">
        <f aca="false">CONCATENATE(D4644,"-",E4644)</f>
        <v>SAO JOAO D'ALIANCA-GO</v>
      </c>
      <c r="B4644" s="38" t="n">
        <v>-14.7</v>
      </c>
      <c r="C4644" s="38" t="n">
        <v>-47.52</v>
      </c>
      <c r="D4644" s="38" t="s">
        <v>4512</v>
      </c>
      <c r="E4644" s="38" t="s">
        <v>75</v>
      </c>
    </row>
    <row r="4645" customFormat="false" ht="15" hidden="false" customHeight="false" outlineLevel="0" collapsed="false">
      <c r="A4645" s="38" t="str">
        <f aca="false">CONCATENATE(D4645,"-",E4645)</f>
        <v>SAO JOAO DAS DUAS PONTES-SP</v>
      </c>
      <c r="B4645" s="38" t="n">
        <v>-20.38</v>
      </c>
      <c r="C4645" s="38" t="n">
        <v>-50.37</v>
      </c>
      <c r="D4645" s="38" t="s">
        <v>4513</v>
      </c>
      <c r="E4645" s="38" t="s">
        <v>118</v>
      </c>
    </row>
    <row r="4646" customFormat="false" ht="15" hidden="false" customHeight="false" outlineLevel="0" collapsed="false">
      <c r="A4646" s="38" t="str">
        <f aca="false">CONCATENATE(D4646,"-",E4646)</f>
        <v>SAO JOAO DAS MISSOES-MG</v>
      </c>
      <c r="B4646" s="38" t="n">
        <v>-14.88</v>
      </c>
      <c r="C4646" s="38" t="n">
        <v>-44.09</v>
      </c>
      <c r="D4646" s="38" t="s">
        <v>4514</v>
      </c>
      <c r="E4646" s="38" t="s">
        <v>77</v>
      </c>
    </row>
    <row r="4647" customFormat="false" ht="15" hidden="false" customHeight="false" outlineLevel="0" collapsed="false">
      <c r="A4647" s="38" t="str">
        <f aca="false">CONCATENATE(D4647,"-",E4647)</f>
        <v>SAO JOAO DE IRACEMA-SP</v>
      </c>
      <c r="B4647" s="39" t="n">
        <v>-20.51</v>
      </c>
      <c r="C4647" s="39" t="n">
        <v>-50.35</v>
      </c>
      <c r="D4647" s="39" t="s">
        <v>4515</v>
      </c>
      <c r="E4647" s="39" t="s">
        <v>118</v>
      </c>
    </row>
    <row r="4648" customFormat="false" ht="15" hidden="false" customHeight="false" outlineLevel="0" collapsed="false">
      <c r="A4648" s="38" t="str">
        <f aca="false">CONCATENATE(D4648,"-",E4648)</f>
        <v>SAO JOAO DE MERITI-RJ</v>
      </c>
      <c r="B4648" s="39" t="n">
        <v>-22.8</v>
      </c>
      <c r="C4648" s="39" t="n">
        <v>-43.37</v>
      </c>
      <c r="D4648" s="39" t="s">
        <v>4516</v>
      </c>
      <c r="E4648" s="39" t="s">
        <v>330</v>
      </c>
    </row>
    <row r="4649" customFormat="false" ht="15" hidden="false" customHeight="false" outlineLevel="0" collapsed="false">
      <c r="A4649" s="38" t="str">
        <f aca="false">CONCATENATE(D4649,"-",E4649)</f>
        <v>SAO JOAO DE PIRABAS-PA</v>
      </c>
      <c r="B4649" s="39" t="n">
        <v>-0.76</v>
      </c>
      <c r="C4649" s="39" t="n">
        <v>-47.17</v>
      </c>
      <c r="D4649" s="39" t="s">
        <v>4517</v>
      </c>
      <c r="E4649" s="39" t="s">
        <v>81</v>
      </c>
    </row>
    <row r="4650" customFormat="false" ht="15" hidden="false" customHeight="false" outlineLevel="0" collapsed="false">
      <c r="A4650" s="38" t="str">
        <f aca="false">CONCATENATE(D4650,"-",E4650)</f>
        <v>SAO JOAO DEL REI-MG</v>
      </c>
      <c r="B4650" s="39" t="n">
        <v>-21.13</v>
      </c>
      <c r="C4650" s="39" t="n">
        <v>-44.26</v>
      </c>
      <c r="D4650" s="39" t="s">
        <v>4518</v>
      </c>
      <c r="E4650" s="39" t="s">
        <v>77</v>
      </c>
    </row>
    <row r="4651" customFormat="false" ht="15" hidden="false" customHeight="false" outlineLevel="0" collapsed="false">
      <c r="A4651" s="38" t="str">
        <f aca="false">CONCATENATE(D4651,"-",E4651)</f>
        <v>SAO JOAO DO ARAGUAIA-PA</v>
      </c>
      <c r="B4651" s="38" t="n">
        <v>-5.35</v>
      </c>
      <c r="C4651" s="38" t="n">
        <v>-48.79</v>
      </c>
      <c r="D4651" s="38" t="s">
        <v>4519</v>
      </c>
      <c r="E4651" s="38" t="s">
        <v>81</v>
      </c>
    </row>
    <row r="4652" customFormat="false" ht="15" hidden="false" customHeight="false" outlineLevel="0" collapsed="false">
      <c r="A4652" s="38" t="str">
        <f aca="false">CONCATENATE(D4652,"-",E4652)</f>
        <v>SAO JOAO DO ARRAIAL-PI</v>
      </c>
      <c r="B4652" s="38" t="n">
        <v>-3.81</v>
      </c>
      <c r="C4652" s="38" t="n">
        <v>-42.44</v>
      </c>
      <c r="D4652" s="38" t="s">
        <v>4520</v>
      </c>
      <c r="E4652" s="38" t="s">
        <v>108</v>
      </c>
    </row>
    <row r="4653" customFormat="false" ht="15" hidden="false" customHeight="false" outlineLevel="0" collapsed="false">
      <c r="A4653" s="38" t="str">
        <f aca="false">CONCATENATE(D4653,"-",E4653)</f>
        <v>SAO JOAO DO CAIUA-PR</v>
      </c>
      <c r="B4653" s="39" t="n">
        <v>-22.85</v>
      </c>
      <c r="C4653" s="39" t="n">
        <v>-52.33</v>
      </c>
      <c r="D4653" s="39" t="s">
        <v>4521</v>
      </c>
      <c r="E4653" s="39" t="s">
        <v>88</v>
      </c>
    </row>
    <row r="4654" customFormat="false" ht="15" hidden="false" customHeight="false" outlineLevel="0" collapsed="false">
      <c r="A4654" s="38" t="str">
        <f aca="false">CONCATENATE(D4654,"-",E4654)</f>
        <v>SAO JOAO DO CARIRI-PB</v>
      </c>
      <c r="B4654" s="38" t="n">
        <v>-7.39</v>
      </c>
      <c r="C4654" s="38" t="n">
        <v>-36.53</v>
      </c>
      <c r="D4654" s="38" t="s">
        <v>4522</v>
      </c>
      <c r="E4654" s="38" t="s">
        <v>138</v>
      </c>
    </row>
    <row r="4655" customFormat="false" ht="15" hidden="false" customHeight="false" outlineLevel="0" collapsed="false">
      <c r="A4655" s="38" t="str">
        <f aca="false">CONCATENATE(D4655,"-",E4655)</f>
        <v>SAO JOAO DO CARU-MA</v>
      </c>
      <c r="B4655" s="39" t="n">
        <v>-3.55</v>
      </c>
      <c r="C4655" s="39" t="n">
        <v>-46.25</v>
      </c>
      <c r="D4655" s="39" t="s">
        <v>4523</v>
      </c>
      <c r="E4655" s="39" t="s">
        <v>100</v>
      </c>
    </row>
    <row r="4656" customFormat="false" ht="15" hidden="false" customHeight="false" outlineLevel="0" collapsed="false">
      <c r="A4656" s="38" t="str">
        <f aca="false">CONCATENATE(D4656,"-",E4656)</f>
        <v>SAO JOAO DO ITAPERIU-SC</v>
      </c>
      <c r="B4656" s="38" t="n">
        <v>-26.61</v>
      </c>
      <c r="C4656" s="38" t="n">
        <v>-48.76</v>
      </c>
      <c r="D4656" s="38" t="s">
        <v>4524</v>
      </c>
      <c r="E4656" s="38" t="s">
        <v>90</v>
      </c>
    </row>
    <row r="4657" customFormat="false" ht="15" hidden="false" customHeight="false" outlineLevel="0" collapsed="false">
      <c r="A4657" s="38" t="str">
        <f aca="false">CONCATENATE(D4657,"-",E4657)</f>
        <v>SAO JOAO DO IVAI-PR</v>
      </c>
      <c r="B4657" s="38" t="n">
        <v>-23.98</v>
      </c>
      <c r="C4657" s="38" t="n">
        <v>-51.81</v>
      </c>
      <c r="D4657" s="38" t="s">
        <v>4525</v>
      </c>
      <c r="E4657" s="38" t="s">
        <v>88</v>
      </c>
    </row>
    <row r="4658" customFormat="false" ht="15" hidden="false" customHeight="false" outlineLevel="0" collapsed="false">
      <c r="A4658" s="38" t="str">
        <f aca="false">CONCATENATE(D4658,"-",E4658)</f>
        <v>SAO JOAO DO JAGUARIBE-CE</v>
      </c>
      <c r="B4658" s="38" t="n">
        <v>-5.27</v>
      </c>
      <c r="C4658" s="38" t="n">
        <v>-38.27</v>
      </c>
      <c r="D4658" s="38" t="s">
        <v>4526</v>
      </c>
      <c r="E4658" s="38" t="s">
        <v>83</v>
      </c>
    </row>
    <row r="4659" customFormat="false" ht="15" hidden="false" customHeight="false" outlineLevel="0" collapsed="false">
      <c r="A4659" s="38" t="str">
        <f aca="false">CONCATENATE(D4659,"-",E4659)</f>
        <v>SAO JOAO DO MANHUACU-MG</v>
      </c>
      <c r="B4659" s="38" t="n">
        <v>-20.39</v>
      </c>
      <c r="C4659" s="38" t="n">
        <v>-42.15</v>
      </c>
      <c r="D4659" s="38" t="s">
        <v>4527</v>
      </c>
      <c r="E4659" s="38" t="s">
        <v>77</v>
      </c>
    </row>
    <row r="4660" customFormat="false" ht="15" hidden="false" customHeight="false" outlineLevel="0" collapsed="false">
      <c r="A4660" s="38" t="str">
        <f aca="false">CONCATENATE(D4660,"-",E4660)</f>
        <v>SAO JOAO DO MANTENINHA-MG</v>
      </c>
      <c r="B4660" s="39" t="n">
        <v>-18.72</v>
      </c>
      <c r="C4660" s="39" t="n">
        <v>-41.16</v>
      </c>
      <c r="D4660" s="39" t="s">
        <v>4528</v>
      </c>
      <c r="E4660" s="39" t="s">
        <v>77</v>
      </c>
    </row>
    <row r="4661" customFormat="false" ht="15" hidden="false" customHeight="false" outlineLevel="0" collapsed="false">
      <c r="A4661" s="38" t="str">
        <f aca="false">CONCATENATE(D4661,"-",E4661)</f>
        <v>SAO JOAO DO OESTE-SC</v>
      </c>
      <c r="B4661" s="39" t="n">
        <v>-27.09</v>
      </c>
      <c r="C4661" s="39" t="n">
        <v>-53.59</v>
      </c>
      <c r="D4661" s="39" t="s">
        <v>4529</v>
      </c>
      <c r="E4661" s="39" t="s">
        <v>90</v>
      </c>
    </row>
    <row r="4662" customFormat="false" ht="15" hidden="false" customHeight="false" outlineLevel="0" collapsed="false">
      <c r="A4662" s="38" t="str">
        <f aca="false">CONCATENATE(D4662,"-",E4662)</f>
        <v>SAO JOAO DO ORIENTE-MG</v>
      </c>
      <c r="B4662" s="38" t="n">
        <v>-19.33</v>
      </c>
      <c r="C4662" s="38" t="n">
        <v>-42.15</v>
      </c>
      <c r="D4662" s="38" t="s">
        <v>4530</v>
      </c>
      <c r="E4662" s="38" t="s">
        <v>77</v>
      </c>
    </row>
    <row r="4663" customFormat="false" ht="15" hidden="false" customHeight="false" outlineLevel="0" collapsed="false">
      <c r="A4663" s="38" t="str">
        <f aca="false">CONCATENATE(D4663,"-",E4663)</f>
        <v>SAO JOAO DO PACUI-MG</v>
      </c>
      <c r="B4663" s="39" t="n">
        <v>-16.54</v>
      </c>
      <c r="C4663" s="39" t="n">
        <v>-44.51</v>
      </c>
      <c r="D4663" s="39" t="s">
        <v>4531</v>
      </c>
      <c r="E4663" s="39" t="s">
        <v>77</v>
      </c>
    </row>
    <row r="4664" customFormat="false" ht="15" hidden="false" customHeight="false" outlineLevel="0" collapsed="false">
      <c r="A4664" s="38" t="str">
        <f aca="false">CONCATENATE(D4664,"-",E4664)</f>
        <v>SAO JOAO DO PARAISO-MA</v>
      </c>
      <c r="B4664" s="38" t="n">
        <v>-6.46</v>
      </c>
      <c r="C4664" s="38" t="n">
        <v>-47.05</v>
      </c>
      <c r="D4664" s="38" t="s">
        <v>4532</v>
      </c>
      <c r="E4664" s="38" t="s">
        <v>100</v>
      </c>
    </row>
    <row r="4665" customFormat="false" ht="15" hidden="false" customHeight="false" outlineLevel="0" collapsed="false">
      <c r="A4665" s="38" t="str">
        <f aca="false">CONCATENATE(D4665,"-",E4665)</f>
        <v>SAO JOAO DO PARAISO-MG</v>
      </c>
      <c r="B4665" s="38" t="n">
        <v>-15.31</v>
      </c>
      <c r="C4665" s="38" t="n">
        <v>-42.01</v>
      </c>
      <c r="D4665" s="38" t="s">
        <v>4532</v>
      </c>
      <c r="E4665" s="38" t="s">
        <v>77</v>
      </c>
    </row>
    <row r="4666" customFormat="false" ht="15" hidden="false" customHeight="false" outlineLevel="0" collapsed="false">
      <c r="A4666" s="38" t="str">
        <f aca="false">CONCATENATE(D4666,"-",E4666)</f>
        <v>SAO JOAO DO PAU D'ALHO-SP</v>
      </c>
      <c r="B4666" s="38" t="n">
        <v>-21.26</v>
      </c>
      <c r="C4666" s="38" t="n">
        <v>-51.66</v>
      </c>
      <c r="D4666" s="38" t="s">
        <v>4533</v>
      </c>
      <c r="E4666" s="38" t="s">
        <v>118</v>
      </c>
    </row>
    <row r="4667" customFormat="false" ht="15" hidden="false" customHeight="false" outlineLevel="0" collapsed="false">
      <c r="A4667" s="38" t="str">
        <f aca="false">CONCATENATE(D4667,"-",E4667)</f>
        <v>SAO JOAO DO PIAUI-PI</v>
      </c>
      <c r="B4667" s="39" t="n">
        <v>-8.35</v>
      </c>
      <c r="C4667" s="39" t="n">
        <v>-42.24</v>
      </c>
      <c r="D4667" s="39" t="s">
        <v>4534</v>
      </c>
      <c r="E4667" s="39" t="s">
        <v>108</v>
      </c>
    </row>
    <row r="4668" customFormat="false" ht="15" hidden="false" customHeight="false" outlineLevel="0" collapsed="false">
      <c r="A4668" s="38" t="str">
        <f aca="false">CONCATENATE(D4668,"-",E4668)</f>
        <v>SAO JOAO DO POLESINE-RS</v>
      </c>
      <c r="B4668" s="38" t="n">
        <v>-29.61</v>
      </c>
      <c r="C4668" s="38" t="n">
        <v>-53.44</v>
      </c>
      <c r="D4668" s="38" t="s">
        <v>4535</v>
      </c>
      <c r="E4668" s="38" t="s">
        <v>151</v>
      </c>
    </row>
    <row r="4669" customFormat="false" ht="15" hidden="false" customHeight="false" outlineLevel="0" collapsed="false">
      <c r="A4669" s="38" t="str">
        <f aca="false">CONCATENATE(D4669,"-",E4669)</f>
        <v>SAO JOAO DO RIO DO PEIXE-PB</v>
      </c>
      <c r="B4669" s="39" t="n">
        <v>-6.72</v>
      </c>
      <c r="C4669" s="39" t="n">
        <v>-38.44</v>
      </c>
      <c r="D4669" s="39" t="s">
        <v>4536</v>
      </c>
      <c r="E4669" s="39" t="s">
        <v>138</v>
      </c>
    </row>
    <row r="4670" customFormat="false" ht="15" hidden="false" customHeight="false" outlineLevel="0" collapsed="false">
      <c r="A4670" s="38" t="str">
        <f aca="false">CONCATENATE(D4670,"-",E4670)</f>
        <v>SAO JOAO DO SABUGI-RN</v>
      </c>
      <c r="B4670" s="38" t="n">
        <v>-6.71</v>
      </c>
      <c r="C4670" s="38" t="n">
        <v>-37.2</v>
      </c>
      <c r="D4670" s="38" t="s">
        <v>4537</v>
      </c>
      <c r="E4670" s="38" t="s">
        <v>106</v>
      </c>
    </row>
    <row r="4671" customFormat="false" ht="15" hidden="false" customHeight="false" outlineLevel="0" collapsed="false">
      <c r="A4671" s="38" t="str">
        <f aca="false">CONCATENATE(D4671,"-",E4671)</f>
        <v>SAO JOAO DO SOTER-MA</v>
      </c>
      <c r="B4671" s="39" t="n">
        <v>-5.11</v>
      </c>
      <c r="C4671" s="39" t="n">
        <v>-43.81</v>
      </c>
      <c r="D4671" s="39" t="s">
        <v>4538</v>
      </c>
      <c r="E4671" s="39" t="s">
        <v>100</v>
      </c>
    </row>
    <row r="4672" customFormat="false" ht="15" hidden="false" customHeight="false" outlineLevel="0" collapsed="false">
      <c r="A4672" s="38" t="str">
        <f aca="false">CONCATENATE(D4672,"-",E4672)</f>
        <v>SAO JOAO DO SUL-SC</v>
      </c>
      <c r="B4672" s="38" t="n">
        <v>-29.22</v>
      </c>
      <c r="C4672" s="38" t="n">
        <v>-49.81</v>
      </c>
      <c r="D4672" s="38" t="s">
        <v>4539</v>
      </c>
      <c r="E4672" s="38" t="s">
        <v>90</v>
      </c>
    </row>
    <row r="4673" customFormat="false" ht="15" hidden="false" customHeight="false" outlineLevel="0" collapsed="false">
      <c r="A4673" s="38" t="str">
        <f aca="false">CONCATENATE(D4673,"-",E4673)</f>
        <v>SAO JOAO DO TIGRE-PB</v>
      </c>
      <c r="B4673" s="38" t="n">
        <v>-8.07</v>
      </c>
      <c r="C4673" s="38" t="n">
        <v>-36.84</v>
      </c>
      <c r="D4673" s="38" t="s">
        <v>4540</v>
      </c>
      <c r="E4673" s="38" t="s">
        <v>138</v>
      </c>
    </row>
    <row r="4674" customFormat="false" ht="15" hidden="false" customHeight="false" outlineLevel="0" collapsed="false">
      <c r="A4674" s="38" t="str">
        <f aca="false">CONCATENATE(D4674,"-",E4674)</f>
        <v>SAO JOAO DO TRIUNFO-PR</v>
      </c>
      <c r="B4674" s="39" t="n">
        <v>-25.68</v>
      </c>
      <c r="C4674" s="39" t="n">
        <v>-50.29</v>
      </c>
      <c r="D4674" s="39" t="s">
        <v>4541</v>
      </c>
      <c r="E4674" s="39" t="s">
        <v>88</v>
      </c>
    </row>
    <row r="4675" customFormat="false" ht="15" hidden="false" customHeight="false" outlineLevel="0" collapsed="false">
      <c r="A4675" s="38" t="str">
        <f aca="false">CONCATENATE(D4675,"-",E4675)</f>
        <v>SAO JOAO DOS PATOS-MA</v>
      </c>
      <c r="B4675" s="38" t="n">
        <v>-6.49</v>
      </c>
      <c r="C4675" s="38" t="n">
        <v>-43.7</v>
      </c>
      <c r="D4675" s="38" t="s">
        <v>4542</v>
      </c>
      <c r="E4675" s="38" t="s">
        <v>100</v>
      </c>
    </row>
    <row r="4676" customFormat="false" ht="15" hidden="false" customHeight="false" outlineLevel="0" collapsed="false">
      <c r="A4676" s="38" t="str">
        <f aca="false">CONCATENATE(D4676,"-",E4676)</f>
        <v>SAO JOAO EVANGELISTA-MG</v>
      </c>
      <c r="B4676" s="39" t="n">
        <v>-18.54</v>
      </c>
      <c r="C4676" s="39" t="n">
        <v>-42.76</v>
      </c>
      <c r="D4676" s="39" t="s">
        <v>4543</v>
      </c>
      <c r="E4676" s="39" t="s">
        <v>77</v>
      </c>
    </row>
    <row r="4677" customFormat="false" ht="15" hidden="false" customHeight="false" outlineLevel="0" collapsed="false">
      <c r="A4677" s="38" t="str">
        <f aca="false">CONCATENATE(D4677,"-",E4677)</f>
        <v>SAO JOAO NEPOMUCENO-MG</v>
      </c>
      <c r="B4677" s="38" t="n">
        <v>-21.54</v>
      </c>
      <c r="C4677" s="38" t="n">
        <v>-43.01</v>
      </c>
      <c r="D4677" s="38" t="s">
        <v>4544</v>
      </c>
      <c r="E4677" s="38" t="s">
        <v>77</v>
      </c>
    </row>
    <row r="4678" customFormat="false" ht="15" hidden="false" customHeight="false" outlineLevel="0" collapsed="false">
      <c r="A4678" s="38" t="str">
        <f aca="false">CONCATENATE(D4678,"-",E4678)</f>
        <v>SAO JOAO-PE</v>
      </c>
      <c r="B4678" s="38" t="n">
        <v>-8.87</v>
      </c>
      <c r="C4678" s="38" t="n">
        <v>-36.36</v>
      </c>
      <c r="D4678" s="38" t="s">
        <v>4545</v>
      </c>
      <c r="E4678" s="38" t="s">
        <v>95</v>
      </c>
    </row>
    <row r="4679" customFormat="false" ht="15" hidden="false" customHeight="false" outlineLevel="0" collapsed="false">
      <c r="A4679" s="38" t="str">
        <f aca="false">CONCATENATE(D4679,"-",E4679)</f>
        <v>SAO JOAO-PR</v>
      </c>
      <c r="B4679" s="38" t="n">
        <v>-25.82</v>
      </c>
      <c r="C4679" s="38" t="n">
        <v>-52.72</v>
      </c>
      <c r="D4679" s="38" t="s">
        <v>4545</v>
      </c>
      <c r="E4679" s="38" t="s">
        <v>88</v>
      </c>
    </row>
    <row r="4680" customFormat="false" ht="15" hidden="false" customHeight="false" outlineLevel="0" collapsed="false">
      <c r="A4680" s="38" t="str">
        <f aca="false">CONCATENATE(D4680,"-",E4680)</f>
        <v>SAO JOAQUIM DA BARRA-SP</v>
      </c>
      <c r="B4680" s="39" t="n">
        <v>-20.58</v>
      </c>
      <c r="C4680" s="39" t="n">
        <v>-47.85</v>
      </c>
      <c r="D4680" s="39" t="s">
        <v>4546</v>
      </c>
      <c r="E4680" s="39" t="s">
        <v>118</v>
      </c>
    </row>
    <row r="4681" customFormat="false" ht="15" hidden="false" customHeight="false" outlineLevel="0" collapsed="false">
      <c r="A4681" s="38" t="str">
        <f aca="false">CONCATENATE(D4681,"-",E4681)</f>
        <v>SAO JOAQUIM DE BICAS-MG</v>
      </c>
      <c r="B4681" s="39" t="n">
        <v>-20.04</v>
      </c>
      <c r="C4681" s="39" t="n">
        <v>-44.27</v>
      </c>
      <c r="D4681" s="39" t="s">
        <v>4547</v>
      </c>
      <c r="E4681" s="39" t="s">
        <v>77</v>
      </c>
    </row>
    <row r="4682" customFormat="false" ht="15" hidden="false" customHeight="false" outlineLevel="0" collapsed="false">
      <c r="A4682" s="38" t="str">
        <f aca="false">CONCATENATE(D4682,"-",E4682)</f>
        <v>SAO JOAQUIM DO MONTE-PE</v>
      </c>
      <c r="B4682" s="39" t="n">
        <v>-8.43</v>
      </c>
      <c r="C4682" s="39" t="n">
        <v>-35.8</v>
      </c>
      <c r="D4682" s="39" t="s">
        <v>4548</v>
      </c>
      <c r="E4682" s="39" t="s">
        <v>95</v>
      </c>
    </row>
    <row r="4683" customFormat="false" ht="15" hidden="false" customHeight="false" outlineLevel="0" collapsed="false">
      <c r="A4683" s="38" t="str">
        <f aca="false">CONCATENATE(D4683,"-",E4683)</f>
        <v>SAO JOAQUIM-SC</v>
      </c>
      <c r="B4683" s="39" t="n">
        <v>-28.29</v>
      </c>
      <c r="C4683" s="39" t="n">
        <v>-49.93</v>
      </c>
      <c r="D4683" s="39" t="s">
        <v>4549</v>
      </c>
      <c r="E4683" s="39" t="s">
        <v>90</v>
      </c>
    </row>
    <row r="4684" customFormat="false" ht="15" hidden="false" customHeight="false" outlineLevel="0" collapsed="false">
      <c r="A4684" s="38" t="str">
        <f aca="false">CONCATENATE(D4684,"-",E4684)</f>
        <v>SAO JORGE DO IVAI-PR</v>
      </c>
      <c r="B4684" s="38" t="n">
        <v>-23.43</v>
      </c>
      <c r="C4684" s="38" t="n">
        <v>-52.29</v>
      </c>
      <c r="D4684" s="38" t="s">
        <v>4550</v>
      </c>
      <c r="E4684" s="38" t="s">
        <v>88</v>
      </c>
    </row>
    <row r="4685" customFormat="false" ht="15" hidden="false" customHeight="false" outlineLevel="0" collapsed="false">
      <c r="A4685" s="38" t="str">
        <f aca="false">CONCATENATE(D4685,"-",E4685)</f>
        <v>SAO JORGE DO PATROCINIO-PR</v>
      </c>
      <c r="B4685" s="39" t="n">
        <v>-23.74</v>
      </c>
      <c r="C4685" s="39" t="n">
        <v>-53.92</v>
      </c>
      <c r="D4685" s="39" t="s">
        <v>4551</v>
      </c>
      <c r="E4685" s="39" t="s">
        <v>88</v>
      </c>
    </row>
    <row r="4686" customFormat="false" ht="15" hidden="false" customHeight="false" outlineLevel="0" collapsed="false">
      <c r="A4686" s="38" t="str">
        <f aca="false">CONCATENATE(D4686,"-",E4686)</f>
        <v>SAO JORGE D'OESTE-PR</v>
      </c>
      <c r="B4686" s="38" t="n">
        <v>-25.7</v>
      </c>
      <c r="C4686" s="38" t="n">
        <v>-52.91</v>
      </c>
      <c r="D4686" s="38" t="s">
        <v>4552</v>
      </c>
      <c r="E4686" s="38" t="s">
        <v>88</v>
      </c>
    </row>
    <row r="4687" customFormat="false" ht="15" hidden="false" customHeight="false" outlineLevel="0" collapsed="false">
      <c r="A4687" s="38" t="str">
        <f aca="false">CONCATENATE(D4687,"-",E4687)</f>
        <v>SAO JORGE-RS</v>
      </c>
      <c r="B4687" s="39" t="n">
        <v>-28.49</v>
      </c>
      <c r="C4687" s="39" t="n">
        <v>-51.7</v>
      </c>
      <c r="D4687" s="39" t="s">
        <v>4553</v>
      </c>
      <c r="E4687" s="39" t="s">
        <v>151</v>
      </c>
    </row>
    <row r="4688" customFormat="false" ht="15" hidden="false" customHeight="false" outlineLevel="0" collapsed="false">
      <c r="A4688" s="38" t="str">
        <f aca="false">CONCATENATE(D4688,"-",E4688)</f>
        <v>SAO JOSE DA BARRA-MG</v>
      </c>
      <c r="B4688" s="38" t="n">
        <v>-20.71</v>
      </c>
      <c r="C4688" s="38" t="n">
        <v>-46.31</v>
      </c>
      <c r="D4688" s="38" t="s">
        <v>4554</v>
      </c>
      <c r="E4688" s="38" t="s">
        <v>77</v>
      </c>
    </row>
    <row r="4689" customFormat="false" ht="15" hidden="false" customHeight="false" outlineLevel="0" collapsed="false">
      <c r="A4689" s="38" t="str">
        <f aca="false">CONCATENATE(D4689,"-",E4689)</f>
        <v>SAO JOSE DA BELA VISTA-SP</v>
      </c>
      <c r="B4689" s="38" t="n">
        <v>-20.59</v>
      </c>
      <c r="C4689" s="38" t="n">
        <v>-47.64</v>
      </c>
      <c r="D4689" s="38" t="s">
        <v>4555</v>
      </c>
      <c r="E4689" s="38" t="s">
        <v>118</v>
      </c>
    </row>
    <row r="4690" customFormat="false" ht="15" hidden="false" customHeight="false" outlineLevel="0" collapsed="false">
      <c r="A4690" s="38" t="str">
        <f aca="false">CONCATENATE(D4690,"-",E4690)</f>
        <v>SAO JOSE DA BOA VISTA-PR</v>
      </c>
      <c r="B4690" s="39" t="n">
        <v>-23.91</v>
      </c>
      <c r="C4690" s="39" t="n">
        <v>-49.65</v>
      </c>
      <c r="D4690" s="39" t="s">
        <v>4556</v>
      </c>
      <c r="E4690" s="39" t="s">
        <v>88</v>
      </c>
    </row>
    <row r="4691" customFormat="false" ht="15" hidden="false" customHeight="false" outlineLevel="0" collapsed="false">
      <c r="A4691" s="38" t="str">
        <f aca="false">CONCATENATE(D4691,"-",E4691)</f>
        <v>SAO JOSE DA COROA GRANDE-PE</v>
      </c>
      <c r="B4691" s="38" t="n">
        <v>-8.89</v>
      </c>
      <c r="C4691" s="38" t="n">
        <v>-35.14</v>
      </c>
      <c r="D4691" s="38" t="s">
        <v>4557</v>
      </c>
      <c r="E4691" s="38" t="s">
        <v>95</v>
      </c>
    </row>
    <row r="4692" customFormat="false" ht="15" hidden="false" customHeight="false" outlineLevel="0" collapsed="false">
      <c r="A4692" s="38" t="str">
        <f aca="false">CONCATENATE(D4692,"-",E4692)</f>
        <v>SAO JOSE DA LAGOA TAPADA-PB</v>
      </c>
      <c r="B4692" s="39" t="n">
        <v>-6.94</v>
      </c>
      <c r="C4692" s="39" t="n">
        <v>-38.16</v>
      </c>
      <c r="D4692" s="39" t="s">
        <v>4558</v>
      </c>
      <c r="E4692" s="39" t="s">
        <v>138</v>
      </c>
    </row>
    <row r="4693" customFormat="false" ht="15" hidden="false" customHeight="false" outlineLevel="0" collapsed="false">
      <c r="A4693" s="38" t="str">
        <f aca="false">CONCATENATE(D4693,"-",E4693)</f>
        <v>SAO JOSE DA LAJE-AL</v>
      </c>
      <c r="B4693" s="39" t="n">
        <v>-9.01</v>
      </c>
      <c r="C4693" s="39" t="n">
        <v>-36.05</v>
      </c>
      <c r="D4693" s="39" t="s">
        <v>4559</v>
      </c>
      <c r="E4693" s="39" t="s">
        <v>137</v>
      </c>
    </row>
    <row r="4694" customFormat="false" ht="15" hidden="false" customHeight="false" outlineLevel="0" collapsed="false">
      <c r="A4694" s="38" t="str">
        <f aca="false">CONCATENATE(D4694,"-",E4694)</f>
        <v>SAO JOSE DA LAPA-MG</v>
      </c>
      <c r="B4694" s="39" t="n">
        <v>-19.7</v>
      </c>
      <c r="C4694" s="39" t="n">
        <v>-43.95</v>
      </c>
      <c r="D4694" s="39" t="s">
        <v>4560</v>
      </c>
      <c r="E4694" s="39" t="s">
        <v>77</v>
      </c>
    </row>
    <row r="4695" customFormat="false" ht="15" hidden="false" customHeight="false" outlineLevel="0" collapsed="false">
      <c r="A4695" s="38" t="str">
        <f aca="false">CONCATENATE(D4695,"-",E4695)</f>
        <v>SAO JOSE DA SAFIRA-MG</v>
      </c>
      <c r="B4695" s="38" t="n">
        <v>-18.32</v>
      </c>
      <c r="C4695" s="38" t="n">
        <v>-42.14</v>
      </c>
      <c r="D4695" s="38" t="s">
        <v>4561</v>
      </c>
      <c r="E4695" s="38" t="s">
        <v>77</v>
      </c>
    </row>
    <row r="4696" customFormat="false" ht="15" hidden="false" customHeight="false" outlineLevel="0" collapsed="false">
      <c r="A4696" s="38" t="str">
        <f aca="false">CONCATENATE(D4696,"-",E4696)</f>
        <v>SAO JOSE DA TAPERA-AL</v>
      </c>
      <c r="B4696" s="38" t="n">
        <v>-9.55</v>
      </c>
      <c r="C4696" s="38" t="n">
        <v>-37.38</v>
      </c>
      <c r="D4696" s="38" t="s">
        <v>4562</v>
      </c>
      <c r="E4696" s="38" t="s">
        <v>137</v>
      </c>
    </row>
    <row r="4697" customFormat="false" ht="15" hidden="false" customHeight="false" outlineLevel="0" collapsed="false">
      <c r="A4697" s="38" t="str">
        <f aca="false">CONCATENATE(D4697,"-",E4697)</f>
        <v>SAO JOSE DA VARGINHA-MG</v>
      </c>
      <c r="B4697" s="39" t="n">
        <v>-19.71</v>
      </c>
      <c r="C4697" s="39" t="n">
        <v>-44.55</v>
      </c>
      <c r="D4697" s="39" t="s">
        <v>4563</v>
      </c>
      <c r="E4697" s="39" t="s">
        <v>77</v>
      </c>
    </row>
    <row r="4698" customFormat="false" ht="15" hidden="false" customHeight="false" outlineLevel="0" collapsed="false">
      <c r="A4698" s="38" t="str">
        <f aca="false">CONCATENATE(D4698,"-",E4698)</f>
        <v>SAO JOSE DA VITORIA-BA</v>
      </c>
      <c r="B4698" s="38" t="n">
        <v>-15.08</v>
      </c>
      <c r="C4698" s="38" t="n">
        <v>-39.33</v>
      </c>
      <c r="D4698" s="38" t="s">
        <v>4564</v>
      </c>
      <c r="E4698" s="38" t="s">
        <v>85</v>
      </c>
    </row>
    <row r="4699" customFormat="false" ht="15" hidden="false" customHeight="false" outlineLevel="0" collapsed="false">
      <c r="A4699" s="38" t="str">
        <f aca="false">CONCATENATE(D4699,"-",E4699)</f>
        <v>SAO JOSE DAS MISSOES-RS</v>
      </c>
      <c r="B4699" s="38" t="n">
        <v>-27.78</v>
      </c>
      <c r="C4699" s="38" t="n">
        <v>-53.12</v>
      </c>
      <c r="D4699" s="38" t="s">
        <v>4565</v>
      </c>
      <c r="E4699" s="38" t="s">
        <v>151</v>
      </c>
    </row>
    <row r="4700" customFormat="false" ht="15" hidden="false" customHeight="false" outlineLevel="0" collapsed="false">
      <c r="A4700" s="38" t="str">
        <f aca="false">CONCATENATE(D4700,"-",E4700)</f>
        <v>SAO JOSE DAS PALMEIRAS-PR</v>
      </c>
      <c r="B4700" s="38" t="n">
        <v>-24.83</v>
      </c>
      <c r="C4700" s="38" t="n">
        <v>-54.06</v>
      </c>
      <c r="D4700" s="38" t="s">
        <v>4566</v>
      </c>
      <c r="E4700" s="38" t="s">
        <v>88</v>
      </c>
    </row>
    <row r="4701" customFormat="false" ht="15" hidden="false" customHeight="false" outlineLevel="0" collapsed="false">
      <c r="A4701" s="38" t="str">
        <f aca="false">CONCATENATE(D4701,"-",E4701)</f>
        <v>SAO JOSE DE CAIANA-PB</v>
      </c>
      <c r="B4701" s="38" t="n">
        <v>-7.24</v>
      </c>
      <c r="C4701" s="38" t="n">
        <v>-38.3</v>
      </c>
      <c r="D4701" s="38" t="s">
        <v>4567</v>
      </c>
      <c r="E4701" s="38" t="s">
        <v>138</v>
      </c>
    </row>
    <row r="4702" customFormat="false" ht="15" hidden="false" customHeight="false" outlineLevel="0" collapsed="false">
      <c r="A4702" s="38" t="str">
        <f aca="false">CONCATENATE(D4702,"-",E4702)</f>
        <v>SAO JOSE DE ESPINHARAS-PB</v>
      </c>
      <c r="B4702" s="39" t="n">
        <v>-6.84</v>
      </c>
      <c r="C4702" s="39" t="n">
        <v>-37.32</v>
      </c>
      <c r="D4702" s="39" t="s">
        <v>4568</v>
      </c>
      <c r="E4702" s="39" t="s">
        <v>138</v>
      </c>
    </row>
    <row r="4703" customFormat="false" ht="15" hidden="false" customHeight="false" outlineLevel="0" collapsed="false">
      <c r="A4703" s="38" t="str">
        <f aca="false">CONCATENATE(D4703,"-",E4703)</f>
        <v>SAO JOSE DE MIPIBU-RN</v>
      </c>
      <c r="B4703" s="39" t="n">
        <v>-6.07</v>
      </c>
      <c r="C4703" s="39" t="n">
        <v>-35.23</v>
      </c>
      <c r="D4703" s="39" t="s">
        <v>4569</v>
      </c>
      <c r="E4703" s="39" t="s">
        <v>106</v>
      </c>
    </row>
    <row r="4704" customFormat="false" ht="15" hidden="false" customHeight="false" outlineLevel="0" collapsed="false">
      <c r="A4704" s="38" t="str">
        <f aca="false">CONCATENATE(D4704,"-",E4704)</f>
        <v>SAO JOSE DE PIRANHAS-PB</v>
      </c>
      <c r="B4704" s="38" t="n">
        <v>-7.12</v>
      </c>
      <c r="C4704" s="38" t="n">
        <v>-38.5</v>
      </c>
      <c r="D4704" s="38" t="s">
        <v>4570</v>
      </c>
      <c r="E4704" s="38" t="s">
        <v>138</v>
      </c>
    </row>
    <row r="4705" customFormat="false" ht="15" hidden="false" customHeight="false" outlineLevel="0" collapsed="false">
      <c r="A4705" s="38" t="str">
        <f aca="false">CONCATENATE(D4705,"-",E4705)</f>
        <v>SAO JOSE DE PRINCESA-PB</v>
      </c>
      <c r="B4705" s="39" t="n">
        <v>-7.73</v>
      </c>
      <c r="C4705" s="39" t="n">
        <v>-38.09</v>
      </c>
      <c r="D4705" s="39" t="s">
        <v>4571</v>
      </c>
      <c r="E4705" s="39" t="s">
        <v>138</v>
      </c>
    </row>
    <row r="4706" customFormat="false" ht="15" hidden="false" customHeight="false" outlineLevel="0" collapsed="false">
      <c r="A4706" s="38" t="str">
        <f aca="false">CONCATENATE(D4706,"-",E4706)</f>
        <v>SAO JOSE DE RIBAMAR-MA</v>
      </c>
      <c r="B4706" s="39" t="n">
        <v>-2.56</v>
      </c>
      <c r="C4706" s="39" t="n">
        <v>-44.05</v>
      </c>
      <c r="D4706" s="39" t="s">
        <v>4572</v>
      </c>
      <c r="E4706" s="39" t="s">
        <v>100</v>
      </c>
    </row>
    <row r="4707" customFormat="false" ht="15" hidden="false" customHeight="false" outlineLevel="0" collapsed="false">
      <c r="A4707" s="38" t="str">
        <f aca="false">CONCATENATE(D4707,"-",E4707)</f>
        <v>SAO JOSE DE UBA-RJ</v>
      </c>
      <c r="B4707" s="38" t="n">
        <v>-21.35</v>
      </c>
      <c r="C4707" s="38" t="n">
        <v>-41.94</v>
      </c>
      <c r="D4707" s="38" t="s">
        <v>4573</v>
      </c>
      <c r="E4707" s="38" t="s">
        <v>330</v>
      </c>
    </row>
    <row r="4708" customFormat="false" ht="15" hidden="false" customHeight="false" outlineLevel="0" collapsed="false">
      <c r="A4708" s="38" t="str">
        <f aca="false">CONCATENATE(D4708,"-",E4708)</f>
        <v>SAO JOSE DO ALEGRE-MG</v>
      </c>
      <c r="B4708" s="38" t="n">
        <v>-22.32</v>
      </c>
      <c r="C4708" s="38" t="n">
        <v>-45.52</v>
      </c>
      <c r="D4708" s="38" t="s">
        <v>4574</v>
      </c>
      <c r="E4708" s="38" t="s">
        <v>77</v>
      </c>
    </row>
    <row r="4709" customFormat="false" ht="15" hidden="false" customHeight="false" outlineLevel="0" collapsed="false">
      <c r="A4709" s="38" t="str">
        <f aca="false">CONCATENATE(D4709,"-",E4709)</f>
        <v>SAO JOSE DO BARREIRO-SP</v>
      </c>
      <c r="B4709" s="39" t="n">
        <v>-22.64</v>
      </c>
      <c r="C4709" s="39" t="n">
        <v>-44.57</v>
      </c>
      <c r="D4709" s="39" t="s">
        <v>4575</v>
      </c>
      <c r="E4709" s="39" t="s">
        <v>118</v>
      </c>
    </row>
    <row r="4710" customFormat="false" ht="15" hidden="false" customHeight="false" outlineLevel="0" collapsed="false">
      <c r="A4710" s="38" t="str">
        <f aca="false">CONCATENATE(D4710,"-",E4710)</f>
        <v>SAO JOSE DO BELMONTE-PE</v>
      </c>
      <c r="B4710" s="39" t="n">
        <v>-7.86</v>
      </c>
      <c r="C4710" s="39" t="n">
        <v>-38.76</v>
      </c>
      <c r="D4710" s="39" t="s">
        <v>4576</v>
      </c>
      <c r="E4710" s="39" t="s">
        <v>95</v>
      </c>
    </row>
    <row r="4711" customFormat="false" ht="15" hidden="false" customHeight="false" outlineLevel="0" collapsed="false">
      <c r="A4711" s="38" t="str">
        <f aca="false">CONCATENATE(D4711,"-",E4711)</f>
        <v>SAO JOSE DO BONFIM-PB</v>
      </c>
      <c r="B4711" s="38" t="n">
        <v>-7.16</v>
      </c>
      <c r="C4711" s="38" t="n">
        <v>-37.3</v>
      </c>
      <c r="D4711" s="38" t="s">
        <v>4577</v>
      </c>
      <c r="E4711" s="38" t="s">
        <v>138</v>
      </c>
    </row>
    <row r="4712" customFormat="false" ht="15" hidden="false" customHeight="false" outlineLevel="0" collapsed="false">
      <c r="A4712" s="38" t="str">
        <f aca="false">CONCATENATE(D4712,"-",E4712)</f>
        <v>SAO JOSE DO BREJO DO CRUZ-PB</v>
      </c>
      <c r="B4712" s="39" t="n">
        <v>-6.21</v>
      </c>
      <c r="C4712" s="39" t="n">
        <v>-37.35</v>
      </c>
      <c r="D4712" s="39" t="s">
        <v>4578</v>
      </c>
      <c r="E4712" s="39" t="s">
        <v>138</v>
      </c>
    </row>
    <row r="4713" customFormat="false" ht="15" hidden="false" customHeight="false" outlineLevel="0" collapsed="false">
      <c r="A4713" s="38" t="str">
        <f aca="false">CONCATENATE(D4713,"-",E4713)</f>
        <v>SAO JOSE DO CALCADO-ES</v>
      </c>
      <c r="B4713" s="38" t="n">
        <v>-21.02</v>
      </c>
      <c r="C4713" s="38" t="n">
        <v>-41.65</v>
      </c>
      <c r="D4713" s="38" t="s">
        <v>4579</v>
      </c>
      <c r="E4713" s="38" t="s">
        <v>126</v>
      </c>
    </row>
    <row r="4714" customFormat="false" ht="15" hidden="false" customHeight="false" outlineLevel="0" collapsed="false">
      <c r="A4714" s="38" t="str">
        <f aca="false">CONCATENATE(D4714,"-",E4714)</f>
        <v>SAO JOSE DO CAMPESTRE-RN</v>
      </c>
      <c r="B4714" s="38" t="n">
        <v>-6.31</v>
      </c>
      <c r="C4714" s="38" t="n">
        <v>-35.71</v>
      </c>
      <c r="D4714" s="38" t="s">
        <v>4580</v>
      </c>
      <c r="E4714" s="38" t="s">
        <v>106</v>
      </c>
    </row>
    <row r="4715" customFormat="false" ht="15" hidden="false" customHeight="false" outlineLevel="0" collapsed="false">
      <c r="A4715" s="38" t="str">
        <f aca="false">CONCATENATE(D4715,"-",E4715)</f>
        <v>SAO JOSE DO CEDRO-SC</v>
      </c>
      <c r="B4715" s="39" t="n">
        <v>-26.45</v>
      </c>
      <c r="C4715" s="39" t="n">
        <v>-53.49</v>
      </c>
      <c r="D4715" s="39" t="s">
        <v>4581</v>
      </c>
      <c r="E4715" s="39" t="s">
        <v>90</v>
      </c>
    </row>
    <row r="4716" customFormat="false" ht="15" hidden="false" customHeight="false" outlineLevel="0" collapsed="false">
      <c r="A4716" s="38" t="str">
        <f aca="false">CONCATENATE(D4716,"-",E4716)</f>
        <v>SAO JOSE DO CERRITO-SC</v>
      </c>
      <c r="B4716" s="38" t="n">
        <v>-27.66</v>
      </c>
      <c r="C4716" s="38" t="n">
        <v>-50.58</v>
      </c>
      <c r="D4716" s="38" t="s">
        <v>4582</v>
      </c>
      <c r="E4716" s="38" t="s">
        <v>90</v>
      </c>
    </row>
    <row r="4717" customFormat="false" ht="15" hidden="false" customHeight="false" outlineLevel="0" collapsed="false">
      <c r="A4717" s="38" t="str">
        <f aca="false">CONCATENATE(D4717,"-",E4717)</f>
        <v>SAO JOSE DO DIVINO-MG</v>
      </c>
      <c r="B4717" s="39" t="n">
        <v>-18.47</v>
      </c>
      <c r="C4717" s="39" t="n">
        <v>-41.38</v>
      </c>
      <c r="D4717" s="39" t="s">
        <v>4583</v>
      </c>
      <c r="E4717" s="39" t="s">
        <v>77</v>
      </c>
    </row>
    <row r="4718" customFormat="false" ht="15" hidden="false" customHeight="false" outlineLevel="0" collapsed="false">
      <c r="A4718" s="38" t="str">
        <f aca="false">CONCATENATE(D4718,"-",E4718)</f>
        <v>SAO JOSE DO DIVINO-PI</v>
      </c>
      <c r="B4718" s="38" t="n">
        <v>-3.81</v>
      </c>
      <c r="C4718" s="38" t="n">
        <v>-41.83</v>
      </c>
      <c r="D4718" s="38" t="s">
        <v>4583</v>
      </c>
      <c r="E4718" s="38" t="s">
        <v>108</v>
      </c>
    </row>
    <row r="4719" customFormat="false" ht="15" hidden="false" customHeight="false" outlineLevel="0" collapsed="false">
      <c r="A4719" s="38" t="str">
        <f aca="false">CONCATENATE(D4719,"-",E4719)</f>
        <v>SAO JOSE DO EGITO-PE</v>
      </c>
      <c r="B4719" s="38" t="n">
        <v>-7.47</v>
      </c>
      <c r="C4719" s="38" t="n">
        <v>-37.27</v>
      </c>
      <c r="D4719" s="38" t="s">
        <v>4584</v>
      </c>
      <c r="E4719" s="38" t="s">
        <v>95</v>
      </c>
    </row>
    <row r="4720" customFormat="false" ht="15" hidden="false" customHeight="false" outlineLevel="0" collapsed="false">
      <c r="A4720" s="38" t="str">
        <f aca="false">CONCATENATE(D4720,"-",E4720)</f>
        <v>SAO JOSE DO GOIABAL-MG</v>
      </c>
      <c r="B4720" s="38" t="n">
        <v>-19.92</v>
      </c>
      <c r="C4720" s="38" t="n">
        <v>-42.7</v>
      </c>
      <c r="D4720" s="38" t="s">
        <v>4585</v>
      </c>
      <c r="E4720" s="38" t="s">
        <v>77</v>
      </c>
    </row>
    <row r="4721" customFormat="false" ht="15" hidden="false" customHeight="false" outlineLevel="0" collapsed="false">
      <c r="A4721" s="38" t="str">
        <f aca="false">CONCATENATE(D4721,"-",E4721)</f>
        <v>SAO JOSE DO HERVAL-RS</v>
      </c>
      <c r="B4721" s="39" t="n">
        <v>-29.04</v>
      </c>
      <c r="C4721" s="39" t="n">
        <v>-52.29</v>
      </c>
      <c r="D4721" s="39" t="s">
        <v>4586</v>
      </c>
      <c r="E4721" s="39" t="s">
        <v>151</v>
      </c>
    </row>
    <row r="4722" customFormat="false" ht="15" hidden="false" customHeight="false" outlineLevel="0" collapsed="false">
      <c r="A4722" s="38" t="str">
        <f aca="false">CONCATENATE(D4722,"-",E4722)</f>
        <v>SAO JOSE DO HORTENCIO-RS</v>
      </c>
      <c r="B4722" s="38" t="n">
        <v>-29.52</v>
      </c>
      <c r="C4722" s="38" t="n">
        <v>-51.25</v>
      </c>
      <c r="D4722" s="38" t="s">
        <v>4587</v>
      </c>
      <c r="E4722" s="38" t="s">
        <v>151</v>
      </c>
    </row>
    <row r="4723" customFormat="false" ht="15" hidden="false" customHeight="false" outlineLevel="0" collapsed="false">
      <c r="A4723" s="38" t="str">
        <f aca="false">CONCATENATE(D4723,"-",E4723)</f>
        <v>SAO JOSE DO INHACORA-RS</v>
      </c>
      <c r="B4723" s="39" t="n">
        <v>-27.72</v>
      </c>
      <c r="C4723" s="39" t="n">
        <v>-54.12</v>
      </c>
      <c r="D4723" s="39" t="s">
        <v>4588</v>
      </c>
      <c r="E4723" s="39" t="s">
        <v>151</v>
      </c>
    </row>
    <row r="4724" customFormat="false" ht="15" hidden="false" customHeight="false" outlineLevel="0" collapsed="false">
      <c r="A4724" s="38" t="str">
        <f aca="false">CONCATENATE(D4724,"-",E4724)</f>
        <v>SAO JOSE DO JACUIPE-BA</v>
      </c>
      <c r="B4724" s="39" t="n">
        <v>-11.41</v>
      </c>
      <c r="C4724" s="39" t="n">
        <v>-39.86</v>
      </c>
      <c r="D4724" s="39" t="s">
        <v>4589</v>
      </c>
      <c r="E4724" s="39" t="s">
        <v>85</v>
      </c>
    </row>
    <row r="4725" customFormat="false" ht="15" hidden="false" customHeight="false" outlineLevel="0" collapsed="false">
      <c r="A4725" s="38" t="str">
        <f aca="false">CONCATENATE(D4725,"-",E4725)</f>
        <v>SAO JOSE DO JACURI-MG</v>
      </c>
      <c r="B4725" s="39" t="n">
        <v>-18.27</v>
      </c>
      <c r="C4725" s="39" t="n">
        <v>-42.67</v>
      </c>
      <c r="D4725" s="39" t="s">
        <v>4590</v>
      </c>
      <c r="E4725" s="39" t="s">
        <v>77</v>
      </c>
    </row>
    <row r="4726" customFormat="false" ht="15" hidden="false" customHeight="false" outlineLevel="0" collapsed="false">
      <c r="A4726" s="38" t="str">
        <f aca="false">CONCATENATE(D4726,"-",E4726)</f>
        <v>SAO JOSE DO MANTIMENTO-MG</v>
      </c>
      <c r="B4726" s="38" t="n">
        <v>-20</v>
      </c>
      <c r="C4726" s="38" t="n">
        <v>-41.74</v>
      </c>
      <c r="D4726" s="38" t="s">
        <v>4591</v>
      </c>
      <c r="E4726" s="38" t="s">
        <v>77</v>
      </c>
    </row>
    <row r="4727" customFormat="false" ht="15" hidden="false" customHeight="false" outlineLevel="0" collapsed="false">
      <c r="A4727" s="38" t="str">
        <f aca="false">CONCATENATE(D4727,"-",E4727)</f>
        <v>SAO JOSE DO NORTE-RS</v>
      </c>
      <c r="B4727" s="38" t="n">
        <v>-32.01</v>
      </c>
      <c r="C4727" s="38" t="n">
        <v>-52.04</v>
      </c>
      <c r="D4727" s="38" t="s">
        <v>4592</v>
      </c>
      <c r="E4727" s="38" t="s">
        <v>151</v>
      </c>
    </row>
    <row r="4728" customFormat="false" ht="15" hidden="false" customHeight="false" outlineLevel="0" collapsed="false">
      <c r="A4728" s="38" t="str">
        <f aca="false">CONCATENATE(D4728,"-",E4728)</f>
        <v>SAO JOSE DO OURO-RS</v>
      </c>
      <c r="B4728" s="39" t="n">
        <v>-27.76</v>
      </c>
      <c r="C4728" s="39" t="n">
        <v>-51.59</v>
      </c>
      <c r="D4728" s="39" t="s">
        <v>4593</v>
      </c>
      <c r="E4728" s="39" t="s">
        <v>151</v>
      </c>
    </row>
    <row r="4729" customFormat="false" ht="15" hidden="false" customHeight="false" outlineLevel="0" collapsed="false">
      <c r="A4729" s="38" t="str">
        <f aca="false">CONCATENATE(D4729,"-",E4729)</f>
        <v>SAO JOSE DO PEIXE-PI</v>
      </c>
      <c r="B4729" s="39" t="n">
        <v>-7.49</v>
      </c>
      <c r="C4729" s="39" t="n">
        <v>-42.56</v>
      </c>
      <c r="D4729" s="39" t="s">
        <v>4594</v>
      </c>
      <c r="E4729" s="39" t="s">
        <v>108</v>
      </c>
    </row>
    <row r="4730" customFormat="false" ht="15" hidden="false" customHeight="false" outlineLevel="0" collapsed="false">
      <c r="A4730" s="38" t="str">
        <f aca="false">CONCATENATE(D4730,"-",E4730)</f>
        <v>SAO JOSE DO PIAUI-PI</v>
      </c>
      <c r="B4730" s="38" t="n">
        <v>-6.87</v>
      </c>
      <c r="C4730" s="38" t="n">
        <v>-41.47</v>
      </c>
      <c r="D4730" s="38" t="s">
        <v>4595</v>
      </c>
      <c r="E4730" s="38" t="s">
        <v>108</v>
      </c>
    </row>
    <row r="4731" customFormat="false" ht="15" hidden="false" customHeight="false" outlineLevel="0" collapsed="false">
      <c r="A4731" s="38" t="str">
        <f aca="false">CONCATENATE(D4731,"-",E4731)</f>
        <v>SAO JOSE DO POVO-MT</v>
      </c>
      <c r="B4731" s="38" t="n">
        <v>-16.46</v>
      </c>
      <c r="C4731" s="38" t="n">
        <v>-54.25</v>
      </c>
      <c r="D4731" s="38" t="s">
        <v>4596</v>
      </c>
      <c r="E4731" s="38" t="s">
        <v>111</v>
      </c>
    </row>
    <row r="4732" customFormat="false" ht="15" hidden="false" customHeight="false" outlineLevel="0" collapsed="false">
      <c r="A4732" s="38" t="str">
        <f aca="false">CONCATENATE(D4732,"-",E4732)</f>
        <v>SAO JOSE DO RIO CLARO-MT</v>
      </c>
      <c r="B4732" s="39" t="n">
        <v>-13.44</v>
      </c>
      <c r="C4732" s="39" t="n">
        <v>-56.72</v>
      </c>
      <c r="D4732" s="39" t="s">
        <v>4597</v>
      </c>
      <c r="E4732" s="39" t="s">
        <v>111</v>
      </c>
    </row>
    <row r="4733" customFormat="false" ht="15" hidden="false" customHeight="false" outlineLevel="0" collapsed="false">
      <c r="A4733" s="38" t="str">
        <f aca="false">CONCATENATE(D4733,"-",E4733)</f>
        <v>SAO JOSE DO RIO PARDO-SP</v>
      </c>
      <c r="B4733" s="38" t="n">
        <v>-21.59</v>
      </c>
      <c r="C4733" s="38" t="n">
        <v>-46.88</v>
      </c>
      <c r="D4733" s="38" t="s">
        <v>4598</v>
      </c>
      <c r="E4733" s="38" t="s">
        <v>118</v>
      </c>
    </row>
    <row r="4734" customFormat="false" ht="15" hidden="false" customHeight="false" outlineLevel="0" collapsed="false">
      <c r="A4734" s="38" t="str">
        <f aca="false">CONCATENATE(D4734,"-",E4734)</f>
        <v>SAO JOSE DO RIO PRETO-SP</v>
      </c>
      <c r="B4734" s="39" t="n">
        <v>-20.82</v>
      </c>
      <c r="C4734" s="39" t="n">
        <v>-49.37</v>
      </c>
      <c r="D4734" s="39" t="s">
        <v>4599</v>
      </c>
      <c r="E4734" s="39" t="s">
        <v>118</v>
      </c>
    </row>
    <row r="4735" customFormat="false" ht="15" hidden="false" customHeight="false" outlineLevel="0" collapsed="false">
      <c r="A4735" s="38" t="str">
        <f aca="false">CONCATENATE(D4735,"-",E4735)</f>
        <v>SAO JOSE DO SABUGI-PB</v>
      </c>
      <c r="B4735" s="38" t="n">
        <v>-6.77</v>
      </c>
      <c r="C4735" s="38" t="n">
        <v>-36.79</v>
      </c>
      <c r="D4735" s="38" t="s">
        <v>4600</v>
      </c>
      <c r="E4735" s="38" t="s">
        <v>138</v>
      </c>
    </row>
    <row r="4736" customFormat="false" ht="15" hidden="false" customHeight="false" outlineLevel="0" collapsed="false">
      <c r="A4736" s="38" t="str">
        <f aca="false">CONCATENATE(D4736,"-",E4736)</f>
        <v>SAO JOSE DO SERIDO-RN</v>
      </c>
      <c r="B4736" s="39" t="n">
        <v>-6.44</v>
      </c>
      <c r="C4736" s="39" t="n">
        <v>-36.87</v>
      </c>
      <c r="D4736" s="39" t="s">
        <v>4601</v>
      </c>
      <c r="E4736" s="39" t="s">
        <v>106</v>
      </c>
    </row>
    <row r="4737" customFormat="false" ht="15" hidden="false" customHeight="false" outlineLevel="0" collapsed="false">
      <c r="A4737" s="38" t="str">
        <f aca="false">CONCATENATE(D4737,"-",E4737)</f>
        <v>SAO JOSE DO VALE DO RIO PRETO-RJ</v>
      </c>
      <c r="B4737" s="39" t="n">
        <v>-22.15</v>
      </c>
      <c r="C4737" s="39" t="n">
        <v>-42.92</v>
      </c>
      <c r="D4737" s="39" t="s">
        <v>4602</v>
      </c>
      <c r="E4737" s="39" t="s">
        <v>330</v>
      </c>
    </row>
    <row r="4738" customFormat="false" ht="15" hidden="false" customHeight="false" outlineLevel="0" collapsed="false">
      <c r="A4738" s="38" t="str">
        <f aca="false">CONCATENATE(D4738,"-",E4738)</f>
        <v>SAO JOSE DO XINGU-MT</v>
      </c>
      <c r="B4738" s="38" t="n">
        <v>-10.8</v>
      </c>
      <c r="C4738" s="38" t="n">
        <v>-52.74</v>
      </c>
      <c r="D4738" s="38" t="s">
        <v>4603</v>
      </c>
      <c r="E4738" s="38" t="s">
        <v>111</v>
      </c>
    </row>
    <row r="4739" customFormat="false" ht="15" hidden="false" customHeight="false" outlineLevel="0" collapsed="false">
      <c r="A4739" s="38" t="str">
        <f aca="false">CONCATENATE(D4739,"-",E4739)</f>
        <v>SAO JOSE DOS AUSENTES-RS</v>
      </c>
      <c r="B4739" s="38" t="n">
        <v>-28.74</v>
      </c>
      <c r="C4739" s="38" t="n">
        <v>-50.06</v>
      </c>
      <c r="D4739" s="38" t="s">
        <v>4604</v>
      </c>
      <c r="E4739" s="38" t="s">
        <v>151</v>
      </c>
    </row>
    <row r="4740" customFormat="false" ht="15" hidden="false" customHeight="false" outlineLevel="0" collapsed="false">
      <c r="A4740" s="38" t="str">
        <f aca="false">CONCATENATE(D4740,"-",E4740)</f>
        <v>SAO JOSE DOS BASILIOS-MA</v>
      </c>
      <c r="B4740" s="38" t="n">
        <v>-5.05</v>
      </c>
      <c r="C4740" s="38" t="n">
        <v>-44.58</v>
      </c>
      <c r="D4740" s="38" t="s">
        <v>4605</v>
      </c>
      <c r="E4740" s="38" t="s">
        <v>100</v>
      </c>
    </row>
    <row r="4741" customFormat="false" ht="15" hidden="false" customHeight="false" outlineLevel="0" collapsed="false">
      <c r="A4741" s="38" t="str">
        <f aca="false">CONCATENATE(D4741,"-",E4741)</f>
        <v>SAO JOSE DOS CAMPOS-SP</v>
      </c>
      <c r="B4741" s="38" t="n">
        <v>-23.17</v>
      </c>
      <c r="C4741" s="38" t="n">
        <v>-45.88</v>
      </c>
      <c r="D4741" s="38" t="s">
        <v>4606</v>
      </c>
      <c r="E4741" s="38" t="s">
        <v>118</v>
      </c>
    </row>
    <row r="4742" customFormat="false" ht="15" hidden="false" customHeight="false" outlineLevel="0" collapsed="false">
      <c r="A4742" s="38" t="str">
        <f aca="false">CONCATENATE(D4742,"-",E4742)</f>
        <v>SAO JOSE DOS CORDEIROS-PB</v>
      </c>
      <c r="B4742" s="39" t="n">
        <v>-7.39</v>
      </c>
      <c r="C4742" s="39" t="n">
        <v>-36.8</v>
      </c>
      <c r="D4742" s="39" t="s">
        <v>4607</v>
      </c>
      <c r="E4742" s="39" t="s">
        <v>138</v>
      </c>
    </row>
    <row r="4743" customFormat="false" ht="15" hidden="false" customHeight="false" outlineLevel="0" collapsed="false">
      <c r="A4743" s="38" t="str">
        <f aca="false">CONCATENATE(D4743,"-",E4743)</f>
        <v>SAO JOSE DOS PINHAIS-PR</v>
      </c>
      <c r="B4743" s="39" t="n">
        <v>-25.53</v>
      </c>
      <c r="C4743" s="39" t="n">
        <v>-49.2</v>
      </c>
      <c r="D4743" s="39" t="s">
        <v>4608</v>
      </c>
      <c r="E4743" s="39" t="s">
        <v>88</v>
      </c>
    </row>
    <row r="4744" customFormat="false" ht="15" hidden="false" customHeight="false" outlineLevel="0" collapsed="false">
      <c r="A4744" s="38" t="str">
        <f aca="false">CONCATENATE(D4744,"-",E4744)</f>
        <v>SAO JOSE DOS QUATRO MARCOS-MT</v>
      </c>
      <c r="B4744" s="39" t="n">
        <v>-15.62</v>
      </c>
      <c r="C4744" s="39" t="n">
        <v>-58.17</v>
      </c>
      <c r="D4744" s="39" t="s">
        <v>4609</v>
      </c>
      <c r="E4744" s="39" t="s">
        <v>111</v>
      </c>
    </row>
    <row r="4745" customFormat="false" ht="15" hidden="false" customHeight="false" outlineLevel="0" collapsed="false">
      <c r="A4745" s="38" t="str">
        <f aca="false">CONCATENATE(D4745,"-",E4745)</f>
        <v>SAO JOSE DOS RAMOS-PB</v>
      </c>
      <c r="B4745" s="38" t="n">
        <v>-7.25</v>
      </c>
      <c r="C4745" s="38" t="n">
        <v>-35.38</v>
      </c>
      <c r="D4745" s="38" t="s">
        <v>4610</v>
      </c>
      <c r="E4745" s="38" t="s">
        <v>138</v>
      </c>
    </row>
    <row r="4746" customFormat="false" ht="15" hidden="false" customHeight="false" outlineLevel="0" collapsed="false">
      <c r="A4746" s="38" t="str">
        <f aca="false">CONCATENATE(D4746,"-",E4746)</f>
        <v>SAO JOSE-SC</v>
      </c>
      <c r="B4746" s="38" t="n">
        <v>-27.61</v>
      </c>
      <c r="C4746" s="38" t="n">
        <v>-48.62</v>
      </c>
      <c r="D4746" s="38" t="s">
        <v>4611</v>
      </c>
      <c r="E4746" s="38" t="s">
        <v>90</v>
      </c>
    </row>
    <row r="4747" customFormat="false" ht="15" hidden="false" customHeight="false" outlineLevel="0" collapsed="false">
      <c r="A4747" s="38" t="str">
        <f aca="false">CONCATENATE(D4747,"-",E4747)</f>
        <v>SAO JULIAO-PI</v>
      </c>
      <c r="B4747" s="39" t="n">
        <v>-7.08</v>
      </c>
      <c r="C4747" s="39" t="n">
        <v>-40.82</v>
      </c>
      <c r="D4747" s="39" t="s">
        <v>4612</v>
      </c>
      <c r="E4747" s="39" t="s">
        <v>108</v>
      </c>
    </row>
    <row r="4748" customFormat="false" ht="15" hidden="false" customHeight="false" outlineLevel="0" collapsed="false">
      <c r="A4748" s="38" t="str">
        <f aca="false">CONCATENATE(D4748,"-",E4748)</f>
        <v>SAO LEOPOLDO-RS</v>
      </c>
      <c r="B4748" s="39" t="n">
        <v>-29.76</v>
      </c>
      <c r="C4748" s="39" t="n">
        <v>-51.14</v>
      </c>
      <c r="D4748" s="39" t="s">
        <v>4613</v>
      </c>
      <c r="E4748" s="39" t="s">
        <v>151</v>
      </c>
    </row>
    <row r="4749" customFormat="false" ht="15" hidden="false" customHeight="false" outlineLevel="0" collapsed="false">
      <c r="A4749" s="38" t="str">
        <f aca="false">CONCATENATE(D4749,"-",E4749)</f>
        <v>SAO LOURENCO DA MATA-PE</v>
      </c>
      <c r="B4749" s="39" t="n">
        <v>-8</v>
      </c>
      <c r="C4749" s="39" t="n">
        <v>-35.01</v>
      </c>
      <c r="D4749" s="39" t="s">
        <v>4614</v>
      </c>
      <c r="E4749" s="39" t="s">
        <v>95</v>
      </c>
    </row>
    <row r="4750" customFormat="false" ht="15" hidden="false" customHeight="false" outlineLevel="0" collapsed="false">
      <c r="A4750" s="38" t="str">
        <f aca="false">CONCATENATE(D4750,"-",E4750)</f>
        <v>SAO LOURENCO DA SERRA-SP</v>
      </c>
      <c r="B4750" s="39" t="n">
        <v>-23.85</v>
      </c>
      <c r="C4750" s="39" t="n">
        <v>-46.94</v>
      </c>
      <c r="D4750" s="39" t="s">
        <v>4615</v>
      </c>
      <c r="E4750" s="39" t="s">
        <v>118</v>
      </c>
    </row>
    <row r="4751" customFormat="false" ht="15" hidden="false" customHeight="false" outlineLevel="0" collapsed="false">
      <c r="A4751" s="38" t="str">
        <f aca="false">CONCATENATE(D4751,"-",E4751)</f>
        <v>SAO LOURENCO DO OESTE-SC</v>
      </c>
      <c r="B4751" s="39" t="n">
        <v>-26.35</v>
      </c>
      <c r="C4751" s="39" t="n">
        <v>-52.85</v>
      </c>
      <c r="D4751" s="39" t="s">
        <v>4616</v>
      </c>
      <c r="E4751" s="39" t="s">
        <v>90</v>
      </c>
    </row>
    <row r="4752" customFormat="false" ht="15" hidden="false" customHeight="false" outlineLevel="0" collapsed="false">
      <c r="A4752" s="38" t="str">
        <f aca="false">CONCATENATE(D4752,"-",E4752)</f>
        <v>SAO LOURENCO DO PIAUI-PI</v>
      </c>
      <c r="B4752" s="38" t="n">
        <v>-9.16</v>
      </c>
      <c r="C4752" s="38" t="n">
        <v>-42.54</v>
      </c>
      <c r="D4752" s="38" t="s">
        <v>4617</v>
      </c>
      <c r="E4752" s="38" t="s">
        <v>108</v>
      </c>
    </row>
    <row r="4753" customFormat="false" ht="15" hidden="false" customHeight="false" outlineLevel="0" collapsed="false">
      <c r="A4753" s="38" t="str">
        <f aca="false">CONCATENATE(D4753,"-",E4753)</f>
        <v>SAO LOURENCO DO SUL-RS</v>
      </c>
      <c r="B4753" s="38" t="n">
        <v>-31.36</v>
      </c>
      <c r="C4753" s="38" t="n">
        <v>-51.97</v>
      </c>
      <c r="D4753" s="38" t="s">
        <v>4618</v>
      </c>
      <c r="E4753" s="38" t="s">
        <v>151</v>
      </c>
    </row>
    <row r="4754" customFormat="false" ht="15" hidden="false" customHeight="false" outlineLevel="0" collapsed="false">
      <c r="A4754" s="38" t="str">
        <f aca="false">CONCATENATE(D4754,"-",E4754)</f>
        <v>SAO LOURENCO-MG</v>
      </c>
      <c r="B4754" s="39" t="n">
        <v>-22.11</v>
      </c>
      <c r="C4754" s="39" t="n">
        <v>-45.05</v>
      </c>
      <c r="D4754" s="39" t="s">
        <v>4619</v>
      </c>
      <c r="E4754" s="39" t="s">
        <v>77</v>
      </c>
    </row>
    <row r="4755" customFormat="false" ht="15" hidden="false" customHeight="false" outlineLevel="0" collapsed="false">
      <c r="A4755" s="38" t="str">
        <f aca="false">CONCATENATE(D4755,"-",E4755)</f>
        <v>SAO LUDGERO-SC</v>
      </c>
      <c r="B4755" s="38" t="n">
        <v>-28.32</v>
      </c>
      <c r="C4755" s="38" t="n">
        <v>-49.17</v>
      </c>
      <c r="D4755" s="38" t="s">
        <v>4620</v>
      </c>
      <c r="E4755" s="38" t="s">
        <v>90</v>
      </c>
    </row>
    <row r="4756" customFormat="false" ht="15" hidden="false" customHeight="false" outlineLevel="0" collapsed="false">
      <c r="A4756" s="38" t="str">
        <f aca="false">CONCATENATE(D4756,"-",E4756)</f>
        <v>SAO LUIS DE MONTES BELOS-GO</v>
      </c>
      <c r="B4756" s="39" t="n">
        <v>-16.52</v>
      </c>
      <c r="C4756" s="39" t="n">
        <v>-50.37</v>
      </c>
      <c r="D4756" s="39" t="s">
        <v>4621</v>
      </c>
      <c r="E4756" s="39" t="s">
        <v>75</v>
      </c>
    </row>
    <row r="4757" customFormat="false" ht="15" hidden="false" customHeight="false" outlineLevel="0" collapsed="false">
      <c r="A4757" s="38" t="str">
        <f aca="false">CONCATENATE(D4757,"-",E4757)</f>
        <v>SAO LUIS DO CURU-CE</v>
      </c>
      <c r="B4757" s="39" t="n">
        <v>-3.67</v>
      </c>
      <c r="C4757" s="39" t="n">
        <v>-39.24</v>
      </c>
      <c r="D4757" s="39" t="s">
        <v>4622</v>
      </c>
      <c r="E4757" s="39" t="s">
        <v>83</v>
      </c>
    </row>
    <row r="4758" customFormat="false" ht="15" hidden="false" customHeight="false" outlineLevel="0" collapsed="false">
      <c r="A4758" s="38" t="str">
        <f aca="false">CONCATENATE(D4758,"-",E4758)</f>
        <v>SAO LUIS DO PARAITINGA-SP</v>
      </c>
      <c r="B4758" s="38" t="n">
        <v>-23.22</v>
      </c>
      <c r="C4758" s="38" t="n">
        <v>-45.31</v>
      </c>
      <c r="D4758" s="38" t="s">
        <v>4623</v>
      </c>
      <c r="E4758" s="38" t="s">
        <v>118</v>
      </c>
    </row>
    <row r="4759" customFormat="false" ht="15" hidden="false" customHeight="false" outlineLevel="0" collapsed="false">
      <c r="A4759" s="38" t="str">
        <f aca="false">CONCATENATE(D4759,"-",E4759)</f>
        <v>SAO LUIS DO PIAUI-PI</v>
      </c>
      <c r="B4759" s="39" t="n">
        <v>-6.82</v>
      </c>
      <c r="C4759" s="39" t="n">
        <v>-41.32</v>
      </c>
      <c r="D4759" s="39" t="s">
        <v>4624</v>
      </c>
      <c r="E4759" s="39" t="s">
        <v>108</v>
      </c>
    </row>
    <row r="4760" customFormat="false" ht="15" hidden="false" customHeight="false" outlineLevel="0" collapsed="false">
      <c r="A4760" s="38" t="str">
        <f aca="false">CONCATENATE(D4760,"-",E4760)</f>
        <v>SAO LUIS DO QUITUNDE-AL</v>
      </c>
      <c r="B4760" s="39" t="n">
        <v>-9.31</v>
      </c>
      <c r="C4760" s="39" t="n">
        <v>-35.56</v>
      </c>
      <c r="D4760" s="39" t="s">
        <v>4625</v>
      </c>
      <c r="E4760" s="39" t="s">
        <v>137</v>
      </c>
    </row>
    <row r="4761" customFormat="false" ht="15" hidden="false" customHeight="false" outlineLevel="0" collapsed="false">
      <c r="A4761" s="38" t="str">
        <f aca="false">CONCATENATE(D4761,"-",E4761)</f>
        <v>SAO LUIS GONZAGA DO MARANHAO-MA</v>
      </c>
      <c r="B4761" s="38" t="n">
        <v>-4.38</v>
      </c>
      <c r="C4761" s="38" t="n">
        <v>-44.67</v>
      </c>
      <c r="D4761" s="38" t="s">
        <v>4626</v>
      </c>
      <c r="E4761" s="38" t="s">
        <v>100</v>
      </c>
    </row>
    <row r="4762" customFormat="false" ht="15" hidden="false" customHeight="false" outlineLevel="0" collapsed="false">
      <c r="A4762" s="38" t="str">
        <f aca="false">CONCATENATE(D4762,"-",E4762)</f>
        <v>SAO LUIS-MA</v>
      </c>
      <c r="B4762" s="39" t="n">
        <v>-2.53</v>
      </c>
      <c r="C4762" s="39" t="n">
        <v>-44.3</v>
      </c>
      <c r="D4762" s="39" t="s">
        <v>4627</v>
      </c>
      <c r="E4762" s="39" t="s">
        <v>100</v>
      </c>
    </row>
    <row r="4763" customFormat="false" ht="15" hidden="false" customHeight="false" outlineLevel="0" collapsed="false">
      <c r="A4763" s="38" t="str">
        <f aca="false">CONCATENATE(D4763,"-",E4763)</f>
        <v>SAO LUIZ DO NORTE-GO</v>
      </c>
      <c r="B4763" s="38" t="n">
        <v>-14.86</v>
      </c>
      <c r="C4763" s="38" t="n">
        <v>-49.32</v>
      </c>
      <c r="D4763" s="38" t="s">
        <v>4628</v>
      </c>
      <c r="E4763" s="38" t="s">
        <v>75</v>
      </c>
    </row>
    <row r="4764" customFormat="false" ht="15" hidden="false" customHeight="false" outlineLevel="0" collapsed="false">
      <c r="A4764" s="38" t="str">
        <f aca="false">CONCATENATE(D4764,"-",E4764)</f>
        <v>SAO LUIZ GONZAGA-RS</v>
      </c>
      <c r="B4764" s="39" t="n">
        <v>-28.4</v>
      </c>
      <c r="C4764" s="39" t="n">
        <v>-54.96</v>
      </c>
      <c r="D4764" s="39" t="s">
        <v>4629</v>
      </c>
      <c r="E4764" s="39" t="s">
        <v>151</v>
      </c>
    </row>
    <row r="4765" customFormat="false" ht="15" hidden="false" customHeight="false" outlineLevel="0" collapsed="false">
      <c r="A4765" s="38" t="str">
        <f aca="false">CONCATENATE(D4765,"-",E4765)</f>
        <v>SAO LUIZ-RR</v>
      </c>
      <c r="B4765" s="38" t="n">
        <v>1</v>
      </c>
      <c r="C4765" s="38" t="n">
        <v>-60.15</v>
      </c>
      <c r="D4765" s="38" t="s">
        <v>4630</v>
      </c>
      <c r="E4765" s="38" t="s">
        <v>233</v>
      </c>
    </row>
    <row r="4766" customFormat="false" ht="15" hidden="false" customHeight="false" outlineLevel="0" collapsed="false">
      <c r="A4766" s="38" t="str">
        <f aca="false">CONCATENATE(D4766,"-",E4766)</f>
        <v>SAO MAMEDE-PB</v>
      </c>
      <c r="B4766" s="39" t="n">
        <v>-6.92</v>
      </c>
      <c r="C4766" s="39" t="n">
        <v>-37.09</v>
      </c>
      <c r="D4766" s="39" t="s">
        <v>4631</v>
      </c>
      <c r="E4766" s="39" t="s">
        <v>138</v>
      </c>
    </row>
    <row r="4767" customFormat="false" ht="15" hidden="false" customHeight="false" outlineLevel="0" collapsed="false">
      <c r="A4767" s="38" t="str">
        <f aca="false">CONCATENATE(D4767,"-",E4767)</f>
        <v>SAO MANUEL DO PARANA-PR</v>
      </c>
      <c r="B4767" s="38" t="n">
        <v>-23.4</v>
      </c>
      <c r="C4767" s="38" t="n">
        <v>-52.64</v>
      </c>
      <c r="D4767" s="38" t="s">
        <v>4632</v>
      </c>
      <c r="E4767" s="38" t="s">
        <v>88</v>
      </c>
    </row>
    <row r="4768" customFormat="false" ht="15" hidden="false" customHeight="false" outlineLevel="0" collapsed="false">
      <c r="A4768" s="38" t="str">
        <f aca="false">CONCATENATE(D4768,"-",E4768)</f>
        <v>SAO MANUEL-SP</v>
      </c>
      <c r="B4768" s="39" t="n">
        <v>-22.73</v>
      </c>
      <c r="C4768" s="39" t="n">
        <v>-48.57</v>
      </c>
      <c r="D4768" s="39" t="s">
        <v>4633</v>
      </c>
      <c r="E4768" s="39" t="s">
        <v>118</v>
      </c>
    </row>
    <row r="4769" customFormat="false" ht="15" hidden="false" customHeight="false" outlineLevel="0" collapsed="false">
      <c r="A4769" s="38" t="str">
        <f aca="false">CONCATENATE(D4769,"-",E4769)</f>
        <v>SAO MARCOS-RS</v>
      </c>
      <c r="B4769" s="38" t="n">
        <v>-28.97</v>
      </c>
      <c r="C4769" s="38" t="n">
        <v>-51.06</v>
      </c>
      <c r="D4769" s="38" t="s">
        <v>4634</v>
      </c>
      <c r="E4769" s="38" t="s">
        <v>151</v>
      </c>
    </row>
    <row r="4770" customFormat="false" ht="15" hidden="false" customHeight="false" outlineLevel="0" collapsed="false">
      <c r="A4770" s="38" t="str">
        <f aca="false">CONCATENATE(D4770,"-",E4770)</f>
        <v>SAO MARTINHO DA SERRA-RS</v>
      </c>
      <c r="B4770" s="38" t="n">
        <v>-29.53</v>
      </c>
      <c r="C4770" s="38" t="n">
        <v>-53.85</v>
      </c>
      <c r="D4770" s="38" t="s">
        <v>4635</v>
      </c>
      <c r="E4770" s="38" t="s">
        <v>151</v>
      </c>
    </row>
    <row r="4771" customFormat="false" ht="15" hidden="false" customHeight="false" outlineLevel="0" collapsed="false">
      <c r="A4771" s="38" t="str">
        <f aca="false">CONCATENATE(D4771,"-",E4771)</f>
        <v>SAO MARTINHO-RS</v>
      </c>
      <c r="B4771" s="39" t="n">
        <v>-27.7</v>
      </c>
      <c r="C4771" s="39" t="n">
        <v>-53.96</v>
      </c>
      <c r="D4771" s="39" t="s">
        <v>4636</v>
      </c>
      <c r="E4771" s="39" t="s">
        <v>151</v>
      </c>
    </row>
    <row r="4772" customFormat="false" ht="15" hidden="false" customHeight="false" outlineLevel="0" collapsed="false">
      <c r="A4772" s="38" t="str">
        <f aca="false">CONCATENATE(D4772,"-",E4772)</f>
        <v>SAO MARTINHO-SC</v>
      </c>
      <c r="B4772" s="39" t="n">
        <v>-28.16</v>
      </c>
      <c r="C4772" s="39" t="n">
        <v>-48.97</v>
      </c>
      <c r="D4772" s="39" t="s">
        <v>4636</v>
      </c>
      <c r="E4772" s="39" t="s">
        <v>90</v>
      </c>
    </row>
    <row r="4773" customFormat="false" ht="15" hidden="false" customHeight="false" outlineLevel="0" collapsed="false">
      <c r="A4773" s="38" t="str">
        <f aca="false">CONCATENATE(D4773,"-",E4773)</f>
        <v>SAO MATEUS DO MARANHAO-MA</v>
      </c>
      <c r="B4773" s="39" t="n">
        <v>-4.04</v>
      </c>
      <c r="C4773" s="39" t="n">
        <v>-44.47</v>
      </c>
      <c r="D4773" s="39" t="s">
        <v>4637</v>
      </c>
      <c r="E4773" s="39" t="s">
        <v>100</v>
      </c>
    </row>
    <row r="4774" customFormat="false" ht="15" hidden="false" customHeight="false" outlineLevel="0" collapsed="false">
      <c r="A4774" s="38" t="str">
        <f aca="false">CONCATENATE(D4774,"-",E4774)</f>
        <v>SAO MATEUS DO SUL-PR</v>
      </c>
      <c r="B4774" s="39" t="n">
        <v>-25.87</v>
      </c>
      <c r="C4774" s="39" t="n">
        <v>-50.38</v>
      </c>
      <c r="D4774" s="39" t="s">
        <v>4638</v>
      </c>
      <c r="E4774" s="39" t="s">
        <v>88</v>
      </c>
    </row>
    <row r="4775" customFormat="false" ht="15" hidden="false" customHeight="false" outlineLevel="0" collapsed="false">
      <c r="A4775" s="38" t="str">
        <f aca="false">CONCATENATE(D4775,"-",E4775)</f>
        <v>SAO MATEUS-ES</v>
      </c>
      <c r="B4775" s="39" t="n">
        <v>-18.71</v>
      </c>
      <c r="C4775" s="39" t="n">
        <v>-39.85</v>
      </c>
      <c r="D4775" s="39" t="s">
        <v>4639</v>
      </c>
      <c r="E4775" s="39" t="s">
        <v>126</v>
      </c>
    </row>
    <row r="4776" customFormat="false" ht="15" hidden="false" customHeight="false" outlineLevel="0" collapsed="false">
      <c r="A4776" s="38" t="str">
        <f aca="false">CONCATENATE(D4776,"-",E4776)</f>
        <v>SAO MIGUEL ARCANJO-SP</v>
      </c>
      <c r="B4776" s="38" t="n">
        <v>-23.87</v>
      </c>
      <c r="C4776" s="38" t="n">
        <v>-47.99</v>
      </c>
      <c r="D4776" s="38" t="s">
        <v>4640</v>
      </c>
      <c r="E4776" s="38" t="s">
        <v>118</v>
      </c>
    </row>
    <row r="4777" customFormat="false" ht="15" hidden="false" customHeight="false" outlineLevel="0" collapsed="false">
      <c r="A4777" s="38" t="str">
        <f aca="false">CONCATENATE(D4777,"-",E4777)</f>
        <v>SAO MIGUEL DA BAIXA GRANDE-PI</v>
      </c>
      <c r="B4777" s="38" t="n">
        <v>-5.86</v>
      </c>
      <c r="C4777" s="38" t="n">
        <v>-42.18</v>
      </c>
      <c r="D4777" s="38" t="s">
        <v>4641</v>
      </c>
      <c r="E4777" s="38" t="s">
        <v>108</v>
      </c>
    </row>
    <row r="4778" customFormat="false" ht="15" hidden="false" customHeight="false" outlineLevel="0" collapsed="false">
      <c r="A4778" s="38" t="str">
        <f aca="false">CONCATENATE(D4778,"-",E4778)</f>
        <v>SAO MIGUEL DA BOA VISTA-SC</v>
      </c>
      <c r="B4778" s="38" t="n">
        <v>-26.69</v>
      </c>
      <c r="C4778" s="38" t="n">
        <v>-53.25</v>
      </c>
      <c r="D4778" s="38" t="s">
        <v>4642</v>
      </c>
      <c r="E4778" s="38" t="s">
        <v>90</v>
      </c>
    </row>
    <row r="4779" customFormat="false" ht="15" hidden="false" customHeight="false" outlineLevel="0" collapsed="false">
      <c r="A4779" s="38" t="str">
        <f aca="false">CONCATENATE(D4779,"-",E4779)</f>
        <v>SAO MIGUEL DAS MATAS-BA</v>
      </c>
      <c r="B4779" s="38" t="n">
        <v>-13.04</v>
      </c>
      <c r="C4779" s="38" t="n">
        <v>-39.45</v>
      </c>
      <c r="D4779" s="38" t="s">
        <v>4643</v>
      </c>
      <c r="E4779" s="38" t="s">
        <v>85</v>
      </c>
    </row>
    <row r="4780" customFormat="false" ht="15" hidden="false" customHeight="false" outlineLevel="0" collapsed="false">
      <c r="A4780" s="38" t="str">
        <f aca="false">CONCATENATE(D4780,"-",E4780)</f>
        <v>SAO MIGUEL DAS MISSOES-RS</v>
      </c>
      <c r="B4780" s="39" t="n">
        <v>-28.56</v>
      </c>
      <c r="C4780" s="39" t="n">
        <v>-54.55</v>
      </c>
      <c r="D4780" s="39" t="s">
        <v>4644</v>
      </c>
      <c r="E4780" s="39" t="s">
        <v>151</v>
      </c>
    </row>
    <row r="4781" customFormat="false" ht="15" hidden="false" customHeight="false" outlineLevel="0" collapsed="false">
      <c r="A4781" s="38" t="str">
        <f aca="false">CONCATENATE(D4781,"-",E4781)</f>
        <v>SAO MIGUEL DE TAIPU-PB</v>
      </c>
      <c r="B4781" s="38" t="n">
        <v>-7.25</v>
      </c>
      <c r="C4781" s="38" t="n">
        <v>-35.21</v>
      </c>
      <c r="D4781" s="38" t="s">
        <v>4645</v>
      </c>
      <c r="E4781" s="38" t="s">
        <v>138</v>
      </c>
    </row>
    <row r="4782" customFormat="false" ht="15" hidden="false" customHeight="false" outlineLevel="0" collapsed="false">
      <c r="A4782" s="38" t="str">
        <f aca="false">CONCATENATE(D4782,"-",E4782)</f>
        <v>SAO MIGUEL DE TOUROS-RN</v>
      </c>
      <c r="B4782" s="39" t="n">
        <v>-5.12</v>
      </c>
      <c r="C4782" s="39" t="n">
        <v>-35.63</v>
      </c>
      <c r="D4782" s="39" t="s">
        <v>4646</v>
      </c>
      <c r="E4782" s="39" t="s">
        <v>106</v>
      </c>
    </row>
    <row r="4783" customFormat="false" ht="15" hidden="false" customHeight="false" outlineLevel="0" collapsed="false">
      <c r="A4783" s="38" t="str">
        <f aca="false">CONCATENATE(D4783,"-",E4783)</f>
        <v>SAO MIGUEL DO ALEIXO-SE</v>
      </c>
      <c r="B4783" s="38" t="n">
        <v>-10.38</v>
      </c>
      <c r="C4783" s="38" t="n">
        <v>-37.38</v>
      </c>
      <c r="D4783" s="38" t="s">
        <v>4647</v>
      </c>
      <c r="E4783" s="38" t="s">
        <v>294</v>
      </c>
    </row>
    <row r="4784" customFormat="false" ht="15" hidden="false" customHeight="false" outlineLevel="0" collapsed="false">
      <c r="A4784" s="38" t="str">
        <f aca="false">CONCATENATE(D4784,"-",E4784)</f>
        <v>SAO MIGUEL DO ANTA-MG</v>
      </c>
      <c r="B4784" s="38" t="n">
        <v>-20.7</v>
      </c>
      <c r="C4784" s="38" t="n">
        <v>-42.71</v>
      </c>
      <c r="D4784" s="38" t="s">
        <v>4648</v>
      </c>
      <c r="E4784" s="38" t="s">
        <v>77</v>
      </c>
    </row>
    <row r="4785" customFormat="false" ht="15" hidden="false" customHeight="false" outlineLevel="0" collapsed="false">
      <c r="A4785" s="38" t="str">
        <f aca="false">CONCATENATE(D4785,"-",E4785)</f>
        <v>SAO MIGUEL DO ARAGUAIA-GO</v>
      </c>
      <c r="B4785" s="39" t="n">
        <v>-13.27</v>
      </c>
      <c r="C4785" s="39" t="n">
        <v>-50.16</v>
      </c>
      <c r="D4785" s="39" t="s">
        <v>4649</v>
      </c>
      <c r="E4785" s="39" t="s">
        <v>75</v>
      </c>
    </row>
    <row r="4786" customFormat="false" ht="15" hidden="false" customHeight="false" outlineLevel="0" collapsed="false">
      <c r="A4786" s="38" t="str">
        <f aca="false">CONCATENATE(D4786,"-",E4786)</f>
        <v>SAO MIGUEL DO FIDALGO-PI</v>
      </c>
      <c r="B4786" s="39" t="n">
        <v>-7.58</v>
      </c>
      <c r="C4786" s="39" t="n">
        <v>-42.37</v>
      </c>
      <c r="D4786" s="39" t="s">
        <v>4650</v>
      </c>
      <c r="E4786" s="39" t="s">
        <v>108</v>
      </c>
    </row>
    <row r="4787" customFormat="false" ht="15" hidden="false" customHeight="false" outlineLevel="0" collapsed="false">
      <c r="A4787" s="38" t="str">
        <f aca="false">CONCATENATE(D4787,"-",E4787)</f>
        <v>SAO MIGUEL DO GUAMA-PA</v>
      </c>
      <c r="B4787" s="39" t="n">
        <v>-1.62</v>
      </c>
      <c r="C4787" s="39" t="n">
        <v>-47.48</v>
      </c>
      <c r="D4787" s="39" t="s">
        <v>4651</v>
      </c>
      <c r="E4787" s="39" t="s">
        <v>81</v>
      </c>
    </row>
    <row r="4788" customFormat="false" ht="15" hidden="false" customHeight="false" outlineLevel="0" collapsed="false">
      <c r="A4788" s="38" t="str">
        <f aca="false">CONCATENATE(D4788,"-",E4788)</f>
        <v>SAO MIGUEL DO GUAPORE-RO</v>
      </c>
      <c r="B4788" s="39" t="n">
        <v>-11.68</v>
      </c>
      <c r="C4788" s="39" t="n">
        <v>-62.68</v>
      </c>
      <c r="D4788" s="39" t="s">
        <v>4652</v>
      </c>
      <c r="E4788" s="39" t="s">
        <v>219</v>
      </c>
    </row>
    <row r="4789" customFormat="false" ht="15" hidden="false" customHeight="false" outlineLevel="0" collapsed="false">
      <c r="A4789" s="38" t="str">
        <f aca="false">CONCATENATE(D4789,"-",E4789)</f>
        <v>SAO MIGUEL DO IGUACU-PR</v>
      </c>
      <c r="B4789" s="38" t="n">
        <v>-25.34</v>
      </c>
      <c r="C4789" s="38" t="n">
        <v>-54.23</v>
      </c>
      <c r="D4789" s="38" t="s">
        <v>4653</v>
      </c>
      <c r="E4789" s="38" t="s">
        <v>88</v>
      </c>
    </row>
    <row r="4790" customFormat="false" ht="15" hidden="false" customHeight="false" outlineLevel="0" collapsed="false">
      <c r="A4790" s="38" t="str">
        <f aca="false">CONCATENATE(D4790,"-",E4790)</f>
        <v>SAO MIGUEL DO PASSA QUATRO-GO</v>
      </c>
      <c r="B4790" s="38" t="n">
        <v>-17.05</v>
      </c>
      <c r="C4790" s="38" t="n">
        <v>-48.66</v>
      </c>
      <c r="D4790" s="38" t="s">
        <v>4654</v>
      </c>
      <c r="E4790" s="38" t="s">
        <v>75</v>
      </c>
    </row>
    <row r="4791" customFormat="false" ht="15" hidden="false" customHeight="false" outlineLevel="0" collapsed="false">
      <c r="A4791" s="38" t="str">
        <f aca="false">CONCATENATE(D4791,"-",E4791)</f>
        <v>SAO MIGUEL DO TAPUIO-PI</v>
      </c>
      <c r="B4791" s="38" t="n">
        <v>-5.5</v>
      </c>
      <c r="C4791" s="38" t="n">
        <v>-41.32</v>
      </c>
      <c r="D4791" s="38" t="s">
        <v>4655</v>
      </c>
      <c r="E4791" s="38" t="s">
        <v>108</v>
      </c>
    </row>
    <row r="4792" customFormat="false" ht="15" hidden="false" customHeight="false" outlineLevel="0" collapsed="false">
      <c r="A4792" s="38" t="str">
        <f aca="false">CONCATENATE(D4792,"-",E4792)</f>
        <v>SAO MIGUEL DO TOCANTINS-TO</v>
      </c>
      <c r="B4792" s="39" t="n">
        <v>-5.55</v>
      </c>
      <c r="C4792" s="39" t="n">
        <v>-47.57</v>
      </c>
      <c r="D4792" s="39" t="s">
        <v>4656</v>
      </c>
      <c r="E4792" s="39" t="s">
        <v>97</v>
      </c>
    </row>
    <row r="4793" customFormat="false" ht="15" hidden="false" customHeight="false" outlineLevel="0" collapsed="false">
      <c r="A4793" s="38" t="str">
        <f aca="false">CONCATENATE(D4793,"-",E4793)</f>
        <v>SAO MIGUEL D'OESTE-SC</v>
      </c>
      <c r="B4793" s="39" t="n">
        <v>-26.72</v>
      </c>
      <c r="C4793" s="39" t="n">
        <v>-53.51</v>
      </c>
      <c r="D4793" s="39" t="s">
        <v>4657</v>
      </c>
      <c r="E4793" s="39" t="s">
        <v>90</v>
      </c>
    </row>
    <row r="4794" customFormat="false" ht="15" hidden="false" customHeight="false" outlineLevel="0" collapsed="false">
      <c r="A4794" s="38" t="str">
        <f aca="false">CONCATENATE(D4794,"-",E4794)</f>
        <v>SAO MIGUEL DOS CAMPOS-AL</v>
      </c>
      <c r="B4794" s="38" t="n">
        <v>-9.78</v>
      </c>
      <c r="C4794" s="38" t="n">
        <v>-36.09</v>
      </c>
      <c r="D4794" s="38" t="s">
        <v>4658</v>
      </c>
      <c r="E4794" s="38" t="s">
        <v>137</v>
      </c>
    </row>
    <row r="4795" customFormat="false" ht="15" hidden="false" customHeight="false" outlineLevel="0" collapsed="false">
      <c r="A4795" s="38" t="str">
        <f aca="false">CONCATENATE(D4795,"-",E4795)</f>
        <v>SAO MIGUEL DOS MILAGRES-AL</v>
      </c>
      <c r="B4795" s="39" t="n">
        <v>-9.26</v>
      </c>
      <c r="C4795" s="39" t="n">
        <v>-35.37</v>
      </c>
      <c r="D4795" s="39" t="s">
        <v>4659</v>
      </c>
      <c r="E4795" s="39" t="s">
        <v>137</v>
      </c>
    </row>
    <row r="4796" customFormat="false" ht="15" hidden="false" customHeight="false" outlineLevel="0" collapsed="false">
      <c r="A4796" s="38" t="str">
        <f aca="false">CONCATENATE(D4796,"-",E4796)</f>
        <v>SAO MIGUEL-RN</v>
      </c>
      <c r="B4796" s="38" t="n">
        <v>-6.21</v>
      </c>
      <c r="C4796" s="38" t="n">
        <v>-38.49</v>
      </c>
      <c r="D4796" s="38" t="s">
        <v>4660</v>
      </c>
      <c r="E4796" s="38" t="s">
        <v>106</v>
      </c>
    </row>
    <row r="4797" customFormat="false" ht="15" hidden="false" customHeight="false" outlineLevel="0" collapsed="false">
      <c r="A4797" s="38" t="str">
        <f aca="false">CONCATENATE(D4797,"-",E4797)</f>
        <v>SAO NICOLAU-RS</v>
      </c>
      <c r="B4797" s="38" t="n">
        <v>-28.18</v>
      </c>
      <c r="C4797" s="38" t="n">
        <v>-55.26</v>
      </c>
      <c r="D4797" s="38" t="s">
        <v>4661</v>
      </c>
      <c r="E4797" s="38" t="s">
        <v>151</v>
      </c>
    </row>
    <row r="4798" customFormat="false" ht="15" hidden="false" customHeight="false" outlineLevel="0" collapsed="false">
      <c r="A4798" s="38" t="str">
        <f aca="false">CONCATENATE(D4798,"-",E4798)</f>
        <v>SAO PATRICIO-GO</v>
      </c>
      <c r="B4798" s="39" t="n">
        <v>-15.35</v>
      </c>
      <c r="C4798" s="39" t="n">
        <v>-49.81</v>
      </c>
      <c r="D4798" s="39" t="s">
        <v>4662</v>
      </c>
      <c r="E4798" s="39" t="s">
        <v>75</v>
      </c>
    </row>
    <row r="4799" customFormat="false" ht="15" hidden="false" customHeight="false" outlineLevel="0" collapsed="false">
      <c r="A4799" s="38" t="str">
        <f aca="false">CONCATENATE(D4799,"-",E4799)</f>
        <v>SAO PAULO DAS MISSOES-RS</v>
      </c>
      <c r="B4799" s="39" t="n">
        <v>-28.02</v>
      </c>
      <c r="C4799" s="39" t="n">
        <v>-54.93</v>
      </c>
      <c r="D4799" s="39" t="s">
        <v>4663</v>
      </c>
      <c r="E4799" s="39" t="s">
        <v>151</v>
      </c>
    </row>
    <row r="4800" customFormat="false" ht="15" hidden="false" customHeight="false" outlineLevel="0" collapsed="false">
      <c r="A4800" s="38" t="str">
        <f aca="false">CONCATENATE(D4800,"-",E4800)</f>
        <v>SAO PAULO DE OLIVENCA-AM</v>
      </c>
      <c r="B4800" s="39" t="n">
        <v>-3.37</v>
      </c>
      <c r="C4800" s="39" t="n">
        <v>-68.87</v>
      </c>
      <c r="D4800" s="39" t="s">
        <v>4664</v>
      </c>
      <c r="E4800" s="39" t="s">
        <v>258</v>
      </c>
    </row>
    <row r="4801" customFormat="false" ht="15" hidden="false" customHeight="false" outlineLevel="0" collapsed="false">
      <c r="A4801" s="38" t="str">
        <f aca="false">CONCATENATE(D4801,"-",E4801)</f>
        <v>SAO PAULO DO POTENGI-RN</v>
      </c>
      <c r="B4801" s="38" t="n">
        <v>-5.89</v>
      </c>
      <c r="C4801" s="38" t="n">
        <v>-35.76</v>
      </c>
      <c r="D4801" s="38" t="s">
        <v>4665</v>
      </c>
      <c r="E4801" s="38" t="s">
        <v>106</v>
      </c>
    </row>
    <row r="4802" customFormat="false" ht="15" hidden="false" customHeight="false" outlineLevel="0" collapsed="false">
      <c r="A4802" s="38" t="str">
        <f aca="false">CONCATENATE(D4802,"-",E4802)</f>
        <v>SAO PAULO-SP</v>
      </c>
      <c r="B4802" s="39" t="n">
        <v>-23.54</v>
      </c>
      <c r="C4802" s="39" t="n">
        <v>-46.63</v>
      </c>
      <c r="D4802" s="39" t="s">
        <v>4666</v>
      </c>
      <c r="E4802" s="39" t="s">
        <v>118</v>
      </c>
    </row>
    <row r="4803" customFormat="false" ht="15" hidden="false" customHeight="false" outlineLevel="0" collapsed="false">
      <c r="A4803" s="38" t="str">
        <f aca="false">CONCATENATE(D4803,"-",E4803)</f>
        <v>SAO PEDRO DA AGUA BRANCA-MA</v>
      </c>
      <c r="B4803" s="38" t="n">
        <v>-5.08</v>
      </c>
      <c r="C4803" s="38" t="n">
        <v>-48.42</v>
      </c>
      <c r="D4803" s="38" t="s">
        <v>4667</v>
      </c>
      <c r="E4803" s="38" t="s">
        <v>100</v>
      </c>
    </row>
    <row r="4804" customFormat="false" ht="15" hidden="false" customHeight="false" outlineLevel="0" collapsed="false">
      <c r="A4804" s="38" t="str">
        <f aca="false">CONCATENATE(D4804,"-",E4804)</f>
        <v>SAO PEDRO DA ALDEIA-RJ</v>
      </c>
      <c r="B4804" s="38" t="n">
        <v>-22.83</v>
      </c>
      <c r="C4804" s="38" t="n">
        <v>-42.1</v>
      </c>
      <c r="D4804" s="38" t="s">
        <v>4668</v>
      </c>
      <c r="E4804" s="38" t="s">
        <v>330</v>
      </c>
    </row>
    <row r="4805" customFormat="false" ht="15" hidden="false" customHeight="false" outlineLevel="0" collapsed="false">
      <c r="A4805" s="38" t="str">
        <f aca="false">CONCATENATE(D4805,"-",E4805)</f>
        <v>SAO PEDRO DA CIPA-MT</v>
      </c>
      <c r="B4805" s="38" t="n">
        <v>-16</v>
      </c>
      <c r="C4805" s="38" t="n">
        <v>-54.92</v>
      </c>
      <c r="D4805" s="38" t="s">
        <v>4669</v>
      </c>
      <c r="E4805" s="38" t="s">
        <v>111</v>
      </c>
    </row>
    <row r="4806" customFormat="false" ht="15" hidden="false" customHeight="false" outlineLevel="0" collapsed="false">
      <c r="A4806" s="38" t="str">
        <f aca="false">CONCATENATE(D4806,"-",E4806)</f>
        <v>SAO PEDRO DA SERRA-RS</v>
      </c>
      <c r="B4806" s="38" t="n">
        <v>-29.42</v>
      </c>
      <c r="C4806" s="38" t="n">
        <v>-51.51</v>
      </c>
      <c r="D4806" s="38" t="s">
        <v>4670</v>
      </c>
      <c r="E4806" s="38" t="s">
        <v>151</v>
      </c>
    </row>
    <row r="4807" customFormat="false" ht="15" hidden="false" customHeight="false" outlineLevel="0" collapsed="false">
      <c r="A4807" s="38" t="str">
        <f aca="false">CONCATENATE(D4807,"-",E4807)</f>
        <v>SAO PEDRO DA UNIAO-MG</v>
      </c>
      <c r="B4807" s="39" t="n">
        <v>-21.12</v>
      </c>
      <c r="C4807" s="39" t="n">
        <v>-46.61</v>
      </c>
      <c r="D4807" s="39" t="s">
        <v>4671</v>
      </c>
      <c r="E4807" s="39" t="s">
        <v>77</v>
      </c>
    </row>
    <row r="4808" customFormat="false" ht="15" hidden="false" customHeight="false" outlineLevel="0" collapsed="false">
      <c r="A4808" s="38" t="str">
        <f aca="false">CONCATENATE(D4808,"-",E4808)</f>
        <v>SAO PEDRO DE ALCANTARA-SC</v>
      </c>
      <c r="B4808" s="38" t="n">
        <v>-27.56</v>
      </c>
      <c r="C4808" s="38" t="n">
        <v>-48.8</v>
      </c>
      <c r="D4808" s="38" t="s">
        <v>4672</v>
      </c>
      <c r="E4808" s="38" t="s">
        <v>90</v>
      </c>
    </row>
    <row r="4809" customFormat="false" ht="15" hidden="false" customHeight="false" outlineLevel="0" collapsed="false">
      <c r="A4809" s="38" t="str">
        <f aca="false">CONCATENATE(D4809,"-",E4809)</f>
        <v>SAO PEDRO DO BUTIA-RS</v>
      </c>
      <c r="B4809" s="39" t="n">
        <v>-28.12</v>
      </c>
      <c r="C4809" s="39" t="n">
        <v>-54.88</v>
      </c>
      <c r="D4809" s="39" t="s">
        <v>4673</v>
      </c>
      <c r="E4809" s="39" t="s">
        <v>151</v>
      </c>
    </row>
    <row r="4810" customFormat="false" ht="15" hidden="false" customHeight="false" outlineLevel="0" collapsed="false">
      <c r="A4810" s="38" t="str">
        <f aca="false">CONCATENATE(D4810,"-",E4810)</f>
        <v>SAO PEDRO DO IGUACU-PR</v>
      </c>
      <c r="B4810" s="39" t="n">
        <v>-24.93</v>
      </c>
      <c r="C4810" s="39" t="n">
        <v>-53.85</v>
      </c>
      <c r="D4810" s="39" t="s">
        <v>4674</v>
      </c>
      <c r="E4810" s="39" t="s">
        <v>88</v>
      </c>
    </row>
    <row r="4811" customFormat="false" ht="15" hidden="false" customHeight="false" outlineLevel="0" collapsed="false">
      <c r="A4811" s="38" t="str">
        <f aca="false">CONCATENATE(D4811,"-",E4811)</f>
        <v>SAO PEDRO DO IVAI-PR</v>
      </c>
      <c r="B4811" s="38" t="n">
        <v>-23.86</v>
      </c>
      <c r="C4811" s="38" t="n">
        <v>-51.85</v>
      </c>
      <c r="D4811" s="38" t="s">
        <v>4675</v>
      </c>
      <c r="E4811" s="38" t="s">
        <v>88</v>
      </c>
    </row>
    <row r="4812" customFormat="false" ht="15" hidden="false" customHeight="false" outlineLevel="0" collapsed="false">
      <c r="A4812" s="38" t="str">
        <f aca="false">CONCATENATE(D4812,"-",E4812)</f>
        <v>SAO PEDRO DO PARANA-PR</v>
      </c>
      <c r="B4812" s="39" t="n">
        <v>-22.82</v>
      </c>
      <c r="C4812" s="39" t="n">
        <v>-53.22</v>
      </c>
      <c r="D4812" s="39" t="s">
        <v>4676</v>
      </c>
      <c r="E4812" s="39" t="s">
        <v>88</v>
      </c>
    </row>
    <row r="4813" customFormat="false" ht="15" hidden="false" customHeight="false" outlineLevel="0" collapsed="false">
      <c r="A4813" s="38" t="str">
        <f aca="false">CONCATENATE(D4813,"-",E4813)</f>
        <v>SAO PEDRO DO PIAUI-PI</v>
      </c>
      <c r="B4813" s="39" t="n">
        <v>-5.92</v>
      </c>
      <c r="C4813" s="39" t="n">
        <v>-42.71</v>
      </c>
      <c r="D4813" s="39" t="s">
        <v>4677</v>
      </c>
      <c r="E4813" s="39" t="s">
        <v>108</v>
      </c>
    </row>
    <row r="4814" customFormat="false" ht="15" hidden="false" customHeight="false" outlineLevel="0" collapsed="false">
      <c r="A4814" s="38" t="str">
        <f aca="false">CONCATENATE(D4814,"-",E4814)</f>
        <v>SAO PEDRO DO SUACUI-MG</v>
      </c>
      <c r="B4814" s="38" t="n">
        <v>-18.36</v>
      </c>
      <c r="C4814" s="38" t="n">
        <v>-42.6</v>
      </c>
      <c r="D4814" s="38" t="s">
        <v>4678</v>
      </c>
      <c r="E4814" s="38" t="s">
        <v>77</v>
      </c>
    </row>
    <row r="4815" customFormat="false" ht="15" hidden="false" customHeight="false" outlineLevel="0" collapsed="false">
      <c r="A4815" s="38" t="str">
        <f aca="false">CONCATENATE(D4815,"-",E4815)</f>
        <v>SAO PEDRO DO SUL-RS</v>
      </c>
      <c r="B4815" s="38" t="n">
        <v>-29.62</v>
      </c>
      <c r="C4815" s="38" t="n">
        <v>-54.17</v>
      </c>
      <c r="D4815" s="38" t="s">
        <v>4679</v>
      </c>
      <c r="E4815" s="38" t="s">
        <v>151</v>
      </c>
    </row>
    <row r="4816" customFormat="false" ht="15" hidden="false" customHeight="false" outlineLevel="0" collapsed="false">
      <c r="A4816" s="38" t="str">
        <f aca="false">CONCATENATE(D4816,"-",E4816)</f>
        <v>SAO PEDRO DO TURVO-SP</v>
      </c>
      <c r="B4816" s="39" t="n">
        <v>-22.74</v>
      </c>
      <c r="C4816" s="39" t="n">
        <v>-49.74</v>
      </c>
      <c r="D4816" s="39" t="s">
        <v>4680</v>
      </c>
      <c r="E4816" s="39" t="s">
        <v>118</v>
      </c>
    </row>
    <row r="4817" customFormat="false" ht="15" hidden="false" customHeight="false" outlineLevel="0" collapsed="false">
      <c r="A4817" s="38" t="str">
        <f aca="false">CONCATENATE(D4817,"-",E4817)</f>
        <v>SAO PEDRO DOS CRENTES-MA</v>
      </c>
      <c r="B4817" s="39" t="n">
        <v>-6.82</v>
      </c>
      <c r="C4817" s="39" t="n">
        <v>-46.53</v>
      </c>
      <c r="D4817" s="39" t="s">
        <v>4681</v>
      </c>
      <c r="E4817" s="39" t="s">
        <v>100</v>
      </c>
    </row>
    <row r="4818" customFormat="false" ht="15" hidden="false" customHeight="false" outlineLevel="0" collapsed="false">
      <c r="A4818" s="38" t="str">
        <f aca="false">CONCATENATE(D4818,"-",E4818)</f>
        <v>SAO PEDRO DOS FERROS-MG</v>
      </c>
      <c r="B4818" s="39" t="n">
        <v>-20.17</v>
      </c>
      <c r="C4818" s="39" t="n">
        <v>-42.52</v>
      </c>
      <c r="D4818" s="39" t="s">
        <v>4682</v>
      </c>
      <c r="E4818" s="39" t="s">
        <v>77</v>
      </c>
    </row>
    <row r="4819" customFormat="false" ht="15" hidden="false" customHeight="false" outlineLevel="0" collapsed="false">
      <c r="A4819" s="38" t="str">
        <f aca="false">CONCATENATE(D4819,"-",E4819)</f>
        <v>SAO PEDRO-RN</v>
      </c>
      <c r="B4819" s="39" t="n">
        <v>-5.89</v>
      </c>
      <c r="C4819" s="39" t="n">
        <v>-35.63</v>
      </c>
      <c r="D4819" s="39" t="s">
        <v>4683</v>
      </c>
      <c r="E4819" s="39" t="s">
        <v>106</v>
      </c>
    </row>
    <row r="4820" customFormat="false" ht="15" hidden="false" customHeight="false" outlineLevel="0" collapsed="false">
      <c r="A4820" s="38" t="str">
        <f aca="false">CONCATENATE(D4820,"-",E4820)</f>
        <v>SAO PEDRO-SP</v>
      </c>
      <c r="B4820" s="38" t="n">
        <v>-22.54</v>
      </c>
      <c r="C4820" s="38" t="n">
        <v>-47.91</v>
      </c>
      <c r="D4820" s="38" t="s">
        <v>4683</v>
      </c>
      <c r="E4820" s="38" t="s">
        <v>118</v>
      </c>
    </row>
    <row r="4821" customFormat="false" ht="15" hidden="false" customHeight="false" outlineLevel="0" collapsed="false">
      <c r="A4821" s="38" t="str">
        <f aca="false">CONCATENATE(D4821,"-",E4821)</f>
        <v>SAO RAFAEL-RN</v>
      </c>
      <c r="B4821" s="38" t="n">
        <v>-5.79</v>
      </c>
      <c r="C4821" s="38" t="n">
        <v>-36.92</v>
      </c>
      <c r="D4821" s="38" t="s">
        <v>4684</v>
      </c>
      <c r="E4821" s="38" t="s">
        <v>106</v>
      </c>
    </row>
    <row r="4822" customFormat="false" ht="15" hidden="false" customHeight="false" outlineLevel="0" collapsed="false">
      <c r="A4822" s="38" t="str">
        <f aca="false">CONCATENATE(D4822,"-",E4822)</f>
        <v>SAO RAIMUNDO DAS MANGABEIRAS-MA</v>
      </c>
      <c r="B4822" s="38" t="n">
        <v>-7.02</v>
      </c>
      <c r="C4822" s="38" t="n">
        <v>-45.48</v>
      </c>
      <c r="D4822" s="38" t="s">
        <v>4685</v>
      </c>
      <c r="E4822" s="38" t="s">
        <v>100</v>
      </c>
    </row>
    <row r="4823" customFormat="false" ht="15" hidden="false" customHeight="false" outlineLevel="0" collapsed="false">
      <c r="A4823" s="38" t="str">
        <f aca="false">CONCATENATE(D4823,"-",E4823)</f>
        <v>SAO RAIMUNDO DO DOCA BEZERRA-MA</v>
      </c>
      <c r="B4823" s="39" t="n">
        <v>-5.1</v>
      </c>
      <c r="C4823" s="39" t="n">
        <v>-45.07</v>
      </c>
      <c r="D4823" s="39" t="s">
        <v>4686</v>
      </c>
      <c r="E4823" s="39" t="s">
        <v>100</v>
      </c>
    </row>
    <row r="4824" customFormat="false" ht="15" hidden="false" customHeight="false" outlineLevel="0" collapsed="false">
      <c r="A4824" s="38" t="str">
        <f aca="false">CONCATENATE(D4824,"-",E4824)</f>
        <v>SAO RAIMUNDO NONATO-PI</v>
      </c>
      <c r="B4824" s="38" t="n">
        <v>-9.01</v>
      </c>
      <c r="C4824" s="38" t="n">
        <v>-42.69</v>
      </c>
      <c r="D4824" s="38" t="s">
        <v>4687</v>
      </c>
      <c r="E4824" s="38" t="s">
        <v>108</v>
      </c>
    </row>
    <row r="4825" customFormat="false" ht="15" hidden="false" customHeight="false" outlineLevel="0" collapsed="false">
      <c r="A4825" s="38" t="str">
        <f aca="false">CONCATENATE(D4825,"-",E4825)</f>
        <v>SAO ROBERTO-MA</v>
      </c>
      <c r="B4825" s="38" t="n">
        <v>-5.02</v>
      </c>
      <c r="C4825" s="38" t="n">
        <v>-44.99</v>
      </c>
      <c r="D4825" s="38" t="s">
        <v>4688</v>
      </c>
      <c r="E4825" s="38" t="s">
        <v>100</v>
      </c>
    </row>
    <row r="4826" customFormat="false" ht="15" hidden="false" customHeight="false" outlineLevel="0" collapsed="false">
      <c r="A4826" s="38" t="str">
        <f aca="false">CONCATENATE(D4826,"-",E4826)</f>
        <v>SAO ROMAO-MG</v>
      </c>
      <c r="B4826" s="38" t="n">
        <v>-16.36</v>
      </c>
      <c r="C4826" s="38" t="n">
        <v>-45.06</v>
      </c>
      <c r="D4826" s="38" t="s">
        <v>4689</v>
      </c>
      <c r="E4826" s="38" t="s">
        <v>77</v>
      </c>
    </row>
    <row r="4827" customFormat="false" ht="15" hidden="false" customHeight="false" outlineLevel="0" collapsed="false">
      <c r="A4827" s="38" t="str">
        <f aca="false">CONCATENATE(D4827,"-",E4827)</f>
        <v>SAO ROQUE DE MINAS-MG</v>
      </c>
      <c r="B4827" s="39" t="n">
        <v>-20.24</v>
      </c>
      <c r="C4827" s="39" t="n">
        <v>-46.36</v>
      </c>
      <c r="D4827" s="39" t="s">
        <v>4690</v>
      </c>
      <c r="E4827" s="39" t="s">
        <v>77</v>
      </c>
    </row>
    <row r="4828" customFormat="false" ht="15" hidden="false" customHeight="false" outlineLevel="0" collapsed="false">
      <c r="A4828" s="38" t="str">
        <f aca="false">CONCATENATE(D4828,"-",E4828)</f>
        <v>SAO ROQUE DO CANAA-ES</v>
      </c>
      <c r="B4828" s="38" t="n">
        <v>-19.73</v>
      </c>
      <c r="C4828" s="38" t="n">
        <v>-40.65</v>
      </c>
      <c r="D4828" s="38" t="s">
        <v>4691</v>
      </c>
      <c r="E4828" s="38" t="s">
        <v>126</v>
      </c>
    </row>
    <row r="4829" customFormat="false" ht="15" hidden="false" customHeight="false" outlineLevel="0" collapsed="false">
      <c r="A4829" s="38" t="str">
        <f aca="false">CONCATENATE(D4829,"-",E4829)</f>
        <v>SAO ROQUE-SP</v>
      </c>
      <c r="B4829" s="38" t="n">
        <v>-23.52</v>
      </c>
      <c r="C4829" s="38" t="n">
        <v>-47.13</v>
      </c>
      <c r="D4829" s="38" t="s">
        <v>4692</v>
      </c>
      <c r="E4829" s="38" t="s">
        <v>118</v>
      </c>
    </row>
    <row r="4830" customFormat="false" ht="15" hidden="false" customHeight="false" outlineLevel="0" collapsed="false">
      <c r="A4830" s="38" t="str">
        <f aca="false">CONCATENATE(D4830,"-",E4830)</f>
        <v>SAO SALVADOR DO TOCANTINS-TO</v>
      </c>
      <c r="B4830" s="38" t="n">
        <v>-12.74</v>
      </c>
      <c r="C4830" s="38" t="n">
        <v>-48.23</v>
      </c>
      <c r="D4830" s="38" t="s">
        <v>4693</v>
      </c>
      <c r="E4830" s="38" t="s">
        <v>97</v>
      </c>
    </row>
    <row r="4831" customFormat="false" ht="15" hidden="false" customHeight="false" outlineLevel="0" collapsed="false">
      <c r="A4831" s="38" t="str">
        <f aca="false">CONCATENATE(D4831,"-",E4831)</f>
        <v>SAO SEBASTIAO DA AMOREIRA-PR</v>
      </c>
      <c r="B4831" s="38" t="n">
        <v>-23.46</v>
      </c>
      <c r="C4831" s="38" t="n">
        <v>-50.76</v>
      </c>
      <c r="D4831" s="38" t="s">
        <v>4694</v>
      </c>
      <c r="E4831" s="38" t="s">
        <v>88</v>
      </c>
    </row>
    <row r="4832" customFormat="false" ht="15" hidden="false" customHeight="false" outlineLevel="0" collapsed="false">
      <c r="A4832" s="38" t="str">
        <f aca="false">CONCATENATE(D4832,"-",E4832)</f>
        <v>SAO SEBASTIAO DA BELA VISTA-MG</v>
      </c>
      <c r="B4832" s="38" t="n">
        <v>-22.15</v>
      </c>
      <c r="C4832" s="38" t="n">
        <v>-45.75</v>
      </c>
      <c r="D4832" s="38" t="s">
        <v>4695</v>
      </c>
      <c r="E4832" s="38" t="s">
        <v>77</v>
      </c>
    </row>
    <row r="4833" customFormat="false" ht="15" hidden="false" customHeight="false" outlineLevel="0" collapsed="false">
      <c r="A4833" s="38" t="str">
        <f aca="false">CONCATENATE(D4833,"-",E4833)</f>
        <v>SAO SEBASTIAO DA BOA VISTA-PA</v>
      </c>
      <c r="B4833" s="38" t="n">
        <v>-1.71</v>
      </c>
      <c r="C4833" s="38" t="n">
        <v>-49.54</v>
      </c>
      <c r="D4833" s="38" t="s">
        <v>4696</v>
      </c>
      <c r="E4833" s="38" t="s">
        <v>81</v>
      </c>
    </row>
    <row r="4834" customFormat="false" ht="15" hidden="false" customHeight="false" outlineLevel="0" collapsed="false">
      <c r="A4834" s="38" t="str">
        <f aca="false">CONCATENATE(D4834,"-",E4834)</f>
        <v>SAO SEBASTIAO DA GRAMA-SP</v>
      </c>
      <c r="B4834" s="38" t="n">
        <v>-21.71</v>
      </c>
      <c r="C4834" s="38" t="n">
        <v>-46.82</v>
      </c>
      <c r="D4834" s="38" t="s">
        <v>4697</v>
      </c>
      <c r="E4834" s="38" t="s">
        <v>118</v>
      </c>
    </row>
    <row r="4835" customFormat="false" ht="15" hidden="false" customHeight="false" outlineLevel="0" collapsed="false">
      <c r="A4835" s="38" t="str">
        <f aca="false">CONCATENATE(D4835,"-",E4835)</f>
        <v>SAO SEBASTIAO DA VARGEM ALEGRE-MG</v>
      </c>
      <c r="B4835" s="39" t="n">
        <v>-21.07</v>
      </c>
      <c r="C4835" s="39" t="n">
        <v>-42.63</v>
      </c>
      <c r="D4835" s="39" t="s">
        <v>4698</v>
      </c>
      <c r="E4835" s="39" t="s">
        <v>77</v>
      </c>
    </row>
    <row r="4836" customFormat="false" ht="15" hidden="false" customHeight="false" outlineLevel="0" collapsed="false">
      <c r="A4836" s="38" t="str">
        <f aca="false">CONCATENATE(D4836,"-",E4836)</f>
        <v>SAO SEBASTIAO DE LAGOA DE ROCA-PB</v>
      </c>
      <c r="B4836" s="39" t="n">
        <v>-7.08</v>
      </c>
      <c r="C4836" s="39" t="n">
        <v>-35.83</v>
      </c>
      <c r="D4836" s="39" t="s">
        <v>4699</v>
      </c>
      <c r="E4836" s="39" t="s">
        <v>138</v>
      </c>
    </row>
    <row r="4837" customFormat="false" ht="15" hidden="false" customHeight="false" outlineLevel="0" collapsed="false">
      <c r="A4837" s="38" t="str">
        <f aca="false">CONCATENATE(D4837,"-",E4837)</f>
        <v>SAO SEBASTIAO DO ALTO-RJ</v>
      </c>
      <c r="B4837" s="39" t="n">
        <v>-21.95</v>
      </c>
      <c r="C4837" s="39" t="n">
        <v>-42.13</v>
      </c>
      <c r="D4837" s="39" t="s">
        <v>4700</v>
      </c>
      <c r="E4837" s="39" t="s">
        <v>330</v>
      </c>
    </row>
    <row r="4838" customFormat="false" ht="15" hidden="false" customHeight="false" outlineLevel="0" collapsed="false">
      <c r="A4838" s="38" t="str">
        <f aca="false">CONCATENATE(D4838,"-",E4838)</f>
        <v>SAO SEBASTIAO DO ANTA-MG</v>
      </c>
      <c r="B4838" s="38" t="n">
        <v>-19.49</v>
      </c>
      <c r="C4838" s="38" t="n">
        <v>-41.98</v>
      </c>
      <c r="D4838" s="38" t="s">
        <v>4701</v>
      </c>
      <c r="E4838" s="38" t="s">
        <v>77</v>
      </c>
    </row>
    <row r="4839" customFormat="false" ht="15" hidden="false" customHeight="false" outlineLevel="0" collapsed="false">
      <c r="A4839" s="38" t="str">
        <f aca="false">CONCATENATE(D4839,"-",E4839)</f>
        <v>SAO SEBASTIAO DO CAI-RS</v>
      </c>
      <c r="B4839" s="39" t="n">
        <v>-29.58</v>
      </c>
      <c r="C4839" s="39" t="n">
        <v>-51.37</v>
      </c>
      <c r="D4839" s="39" t="s">
        <v>4702</v>
      </c>
      <c r="E4839" s="39" t="s">
        <v>151</v>
      </c>
    </row>
    <row r="4840" customFormat="false" ht="15" hidden="false" customHeight="false" outlineLevel="0" collapsed="false">
      <c r="A4840" s="38" t="str">
        <f aca="false">CONCATENATE(D4840,"-",E4840)</f>
        <v>SAO SEBASTIAO DO MARANHAO-MG</v>
      </c>
      <c r="B4840" s="39" t="n">
        <v>-18.08</v>
      </c>
      <c r="C4840" s="39" t="n">
        <v>-42.57</v>
      </c>
      <c r="D4840" s="39" t="s">
        <v>4703</v>
      </c>
      <c r="E4840" s="39" t="s">
        <v>77</v>
      </c>
    </row>
    <row r="4841" customFormat="false" ht="15" hidden="false" customHeight="false" outlineLevel="0" collapsed="false">
      <c r="A4841" s="38" t="str">
        <f aca="false">CONCATENATE(D4841,"-",E4841)</f>
        <v>SAO SEBASTIAO DO OESTE-MG</v>
      </c>
      <c r="B4841" s="38" t="n">
        <v>-20.27</v>
      </c>
      <c r="C4841" s="38" t="n">
        <v>-45</v>
      </c>
      <c r="D4841" s="38" t="s">
        <v>4704</v>
      </c>
      <c r="E4841" s="38" t="s">
        <v>77</v>
      </c>
    </row>
    <row r="4842" customFormat="false" ht="15" hidden="false" customHeight="false" outlineLevel="0" collapsed="false">
      <c r="A4842" s="38" t="str">
        <f aca="false">CONCATENATE(D4842,"-",E4842)</f>
        <v>SAO SEBASTIAO DO PARAISO-MG</v>
      </c>
      <c r="B4842" s="39" t="n">
        <v>-20.91</v>
      </c>
      <c r="C4842" s="39" t="n">
        <v>-46.99</v>
      </c>
      <c r="D4842" s="39" t="s">
        <v>4705</v>
      </c>
      <c r="E4842" s="39" t="s">
        <v>77</v>
      </c>
    </row>
    <row r="4843" customFormat="false" ht="15" hidden="false" customHeight="false" outlineLevel="0" collapsed="false">
      <c r="A4843" s="38" t="str">
        <f aca="false">CONCATENATE(D4843,"-",E4843)</f>
        <v>SAO SEBASTIAO DO PASSE-BA</v>
      </c>
      <c r="B4843" s="39" t="n">
        <v>-12.51</v>
      </c>
      <c r="C4843" s="39" t="n">
        <v>-38.49</v>
      </c>
      <c r="D4843" s="39" t="s">
        <v>4706</v>
      </c>
      <c r="E4843" s="39" t="s">
        <v>85</v>
      </c>
    </row>
    <row r="4844" customFormat="false" ht="15" hidden="false" customHeight="false" outlineLevel="0" collapsed="false">
      <c r="A4844" s="38" t="str">
        <f aca="false">CONCATENATE(D4844,"-",E4844)</f>
        <v>SAO SEBASTIAO DO RIO PRETO-MG</v>
      </c>
      <c r="B4844" s="38" t="n">
        <v>-19.29</v>
      </c>
      <c r="C4844" s="38" t="n">
        <v>-43.17</v>
      </c>
      <c r="D4844" s="38" t="s">
        <v>4707</v>
      </c>
      <c r="E4844" s="38" t="s">
        <v>77</v>
      </c>
    </row>
    <row r="4845" customFormat="false" ht="15" hidden="false" customHeight="false" outlineLevel="0" collapsed="false">
      <c r="A4845" s="38" t="str">
        <f aca="false">CONCATENATE(D4845,"-",E4845)</f>
        <v>SAO SEBASTIAO DO RIO VERDE-MG</v>
      </c>
      <c r="B4845" s="39" t="n">
        <v>-22.21</v>
      </c>
      <c r="C4845" s="39" t="n">
        <v>-44.97</v>
      </c>
      <c r="D4845" s="39" t="s">
        <v>4708</v>
      </c>
      <c r="E4845" s="39" t="s">
        <v>77</v>
      </c>
    </row>
    <row r="4846" customFormat="false" ht="15" hidden="false" customHeight="false" outlineLevel="0" collapsed="false">
      <c r="A4846" s="38" t="str">
        <f aca="false">CONCATENATE(D4846,"-",E4846)</f>
        <v>SAO SEBASTIAO DO TOCANTINS-TO</v>
      </c>
      <c r="B4846" s="39" t="n">
        <v>-5.25</v>
      </c>
      <c r="C4846" s="39" t="n">
        <v>-48.2</v>
      </c>
      <c r="D4846" s="39" t="s">
        <v>4709</v>
      </c>
      <c r="E4846" s="39" t="s">
        <v>97</v>
      </c>
    </row>
    <row r="4847" customFormat="false" ht="15" hidden="false" customHeight="false" outlineLevel="0" collapsed="false">
      <c r="A4847" s="38" t="str">
        <f aca="false">CONCATENATE(D4847,"-",E4847)</f>
        <v>SAO SEBASTIAO DO UATUMA-AM</v>
      </c>
      <c r="B4847" s="38" t="n">
        <v>-2.57</v>
      </c>
      <c r="C4847" s="38" t="n">
        <v>-57.87</v>
      </c>
      <c r="D4847" s="38" t="s">
        <v>4710</v>
      </c>
      <c r="E4847" s="38" t="s">
        <v>258</v>
      </c>
    </row>
    <row r="4848" customFormat="false" ht="15" hidden="false" customHeight="false" outlineLevel="0" collapsed="false">
      <c r="A4848" s="38" t="str">
        <f aca="false">CONCATENATE(D4848,"-",E4848)</f>
        <v>SAO SEBASTIAO DO UMBUZEIRO-PB</v>
      </c>
      <c r="B4848" s="38" t="n">
        <v>-8.15</v>
      </c>
      <c r="C4848" s="38" t="n">
        <v>-37.01</v>
      </c>
      <c r="D4848" s="38" t="s">
        <v>4711</v>
      </c>
      <c r="E4848" s="38" t="s">
        <v>138</v>
      </c>
    </row>
    <row r="4849" customFormat="false" ht="15" hidden="false" customHeight="false" outlineLevel="0" collapsed="false">
      <c r="A4849" s="38" t="str">
        <f aca="false">CONCATENATE(D4849,"-",E4849)</f>
        <v>SAO SEBASTIAO-AL</v>
      </c>
      <c r="B4849" s="38" t="n">
        <v>-9.93</v>
      </c>
      <c r="C4849" s="38" t="n">
        <v>-36.55</v>
      </c>
      <c r="D4849" s="38" t="s">
        <v>4712</v>
      </c>
      <c r="E4849" s="38" t="s">
        <v>137</v>
      </c>
    </row>
    <row r="4850" customFormat="false" ht="15" hidden="false" customHeight="false" outlineLevel="0" collapsed="false">
      <c r="A4850" s="38" t="str">
        <f aca="false">CONCATENATE(D4850,"-",E4850)</f>
        <v>SAO SEBASTIAO-SP</v>
      </c>
      <c r="B4850" s="39" t="n">
        <v>-23.76</v>
      </c>
      <c r="C4850" s="39" t="n">
        <v>-45.41</v>
      </c>
      <c r="D4850" s="39" t="s">
        <v>4712</v>
      </c>
      <c r="E4850" s="39" t="s">
        <v>118</v>
      </c>
    </row>
    <row r="4851" customFormat="false" ht="15" hidden="false" customHeight="false" outlineLevel="0" collapsed="false">
      <c r="A4851" s="38" t="str">
        <f aca="false">CONCATENATE(D4851,"-",E4851)</f>
        <v>SAO SEPE-RS</v>
      </c>
      <c r="B4851" s="38" t="n">
        <v>-30.16</v>
      </c>
      <c r="C4851" s="38" t="n">
        <v>-53.56</v>
      </c>
      <c r="D4851" s="38" t="s">
        <v>4713</v>
      </c>
      <c r="E4851" s="38" t="s">
        <v>151</v>
      </c>
    </row>
    <row r="4852" customFormat="false" ht="15" hidden="false" customHeight="false" outlineLevel="0" collapsed="false">
      <c r="A4852" s="38" t="str">
        <f aca="false">CONCATENATE(D4852,"-",E4852)</f>
        <v>SAO SIMAO-GO</v>
      </c>
      <c r="B4852" s="38" t="n">
        <v>-18.99</v>
      </c>
      <c r="C4852" s="38" t="n">
        <v>-50.54</v>
      </c>
      <c r="D4852" s="38" t="s">
        <v>4714</v>
      </c>
      <c r="E4852" s="38" t="s">
        <v>75</v>
      </c>
    </row>
    <row r="4853" customFormat="false" ht="15" hidden="false" customHeight="false" outlineLevel="0" collapsed="false">
      <c r="A4853" s="38" t="str">
        <f aca="false">CONCATENATE(D4853,"-",E4853)</f>
        <v>SAO SIMAO-SP</v>
      </c>
      <c r="B4853" s="39" t="n">
        <v>-21.47</v>
      </c>
      <c r="C4853" s="39" t="n">
        <v>-47.55</v>
      </c>
      <c r="D4853" s="39" t="s">
        <v>4714</v>
      </c>
      <c r="E4853" s="39" t="s">
        <v>118</v>
      </c>
    </row>
    <row r="4854" customFormat="false" ht="15" hidden="false" customHeight="false" outlineLevel="0" collapsed="false">
      <c r="A4854" s="38" t="str">
        <f aca="false">CONCATENATE(D4854,"-",E4854)</f>
        <v>SAO THOME DAS LETRAS-MG</v>
      </c>
      <c r="B4854" s="38" t="n">
        <v>-21.72</v>
      </c>
      <c r="C4854" s="38" t="n">
        <v>-44.98</v>
      </c>
      <c r="D4854" s="38" t="s">
        <v>4715</v>
      </c>
      <c r="E4854" s="38" t="s">
        <v>77</v>
      </c>
    </row>
    <row r="4855" customFormat="false" ht="15" hidden="false" customHeight="false" outlineLevel="0" collapsed="false">
      <c r="A4855" s="38" t="str">
        <f aca="false">CONCATENATE(D4855,"-",E4855)</f>
        <v>SAO TIAGO-MG</v>
      </c>
      <c r="B4855" s="39" t="n">
        <v>-20.91</v>
      </c>
      <c r="C4855" s="39" t="n">
        <v>-44.5</v>
      </c>
      <c r="D4855" s="39" t="s">
        <v>4716</v>
      </c>
      <c r="E4855" s="39" t="s">
        <v>77</v>
      </c>
    </row>
    <row r="4856" customFormat="false" ht="15" hidden="false" customHeight="false" outlineLevel="0" collapsed="false">
      <c r="A4856" s="38" t="str">
        <f aca="false">CONCATENATE(D4856,"-",E4856)</f>
        <v>SAO TOMAS DE AQUINO-MG</v>
      </c>
      <c r="B4856" s="38" t="n">
        <v>-20.78</v>
      </c>
      <c r="C4856" s="38" t="n">
        <v>-47.09</v>
      </c>
      <c r="D4856" s="38" t="s">
        <v>4717</v>
      </c>
      <c r="E4856" s="38" t="s">
        <v>77</v>
      </c>
    </row>
    <row r="4857" customFormat="false" ht="15" hidden="false" customHeight="false" outlineLevel="0" collapsed="false">
      <c r="A4857" s="38" t="str">
        <f aca="false">CONCATENATE(D4857,"-",E4857)</f>
        <v>SAO TOME-PR</v>
      </c>
      <c r="B4857" s="39" t="n">
        <v>-23.53</v>
      </c>
      <c r="C4857" s="39" t="n">
        <v>-52.59</v>
      </c>
      <c r="D4857" s="39" t="s">
        <v>4718</v>
      </c>
      <c r="E4857" s="39" t="s">
        <v>88</v>
      </c>
    </row>
    <row r="4858" customFormat="false" ht="15" hidden="false" customHeight="false" outlineLevel="0" collapsed="false">
      <c r="A4858" s="38" t="str">
        <f aca="false">CONCATENATE(D4858,"-",E4858)</f>
        <v>SAO TOME-RN</v>
      </c>
      <c r="B4858" s="39" t="n">
        <v>-5.97</v>
      </c>
      <c r="C4858" s="39" t="n">
        <v>-36.07</v>
      </c>
      <c r="D4858" s="39" t="s">
        <v>4718</v>
      </c>
      <c r="E4858" s="39" t="s">
        <v>106</v>
      </c>
    </row>
    <row r="4859" customFormat="false" ht="15" hidden="false" customHeight="false" outlineLevel="0" collapsed="false">
      <c r="A4859" s="38" t="str">
        <f aca="false">CONCATENATE(D4859,"-",E4859)</f>
        <v>SAO VALENTIM DO SUL-RS</v>
      </c>
      <c r="B4859" s="38" t="n">
        <v>-29.04</v>
      </c>
      <c r="C4859" s="38" t="n">
        <v>-51.76</v>
      </c>
      <c r="D4859" s="38" t="s">
        <v>4719</v>
      </c>
      <c r="E4859" s="38" t="s">
        <v>151</v>
      </c>
    </row>
    <row r="4860" customFormat="false" ht="15" hidden="false" customHeight="false" outlineLevel="0" collapsed="false">
      <c r="A4860" s="38" t="str">
        <f aca="false">CONCATENATE(D4860,"-",E4860)</f>
        <v>SAO VALENTIM-RS</v>
      </c>
      <c r="B4860" s="39" t="n">
        <v>-27.55</v>
      </c>
      <c r="C4860" s="39" t="n">
        <v>-52.52</v>
      </c>
      <c r="D4860" s="39" t="s">
        <v>4720</v>
      </c>
      <c r="E4860" s="39" t="s">
        <v>151</v>
      </c>
    </row>
    <row r="4861" customFormat="false" ht="15" hidden="false" customHeight="false" outlineLevel="0" collapsed="false">
      <c r="A4861" s="38" t="str">
        <f aca="false">CONCATENATE(D4861,"-",E4861)</f>
        <v>SAO VALERIO DA NATIVIDADE-TO</v>
      </c>
      <c r="B4861" s="38" t="n">
        <v>-11.97</v>
      </c>
      <c r="C4861" s="38" t="n">
        <v>-48.23</v>
      </c>
      <c r="D4861" s="38" t="s">
        <v>4721</v>
      </c>
      <c r="E4861" s="38" t="s">
        <v>97</v>
      </c>
    </row>
    <row r="4862" customFormat="false" ht="15" hidden="false" customHeight="false" outlineLevel="0" collapsed="false">
      <c r="A4862" s="38" t="str">
        <f aca="false">CONCATENATE(D4862,"-",E4862)</f>
        <v>SAO VALERIO DO SUL-RS</v>
      </c>
      <c r="B4862" s="39" t="n">
        <v>-27.78</v>
      </c>
      <c r="C4862" s="39" t="n">
        <v>-53.93</v>
      </c>
      <c r="D4862" s="39" t="s">
        <v>4722</v>
      </c>
      <c r="E4862" s="39" t="s">
        <v>151</v>
      </c>
    </row>
    <row r="4863" customFormat="false" ht="15" hidden="false" customHeight="false" outlineLevel="0" collapsed="false">
      <c r="A4863" s="38" t="str">
        <f aca="false">CONCATENATE(D4863,"-",E4863)</f>
        <v>SAO VENDELINO-RS</v>
      </c>
      <c r="B4863" s="38" t="n">
        <v>-29.36</v>
      </c>
      <c r="C4863" s="38" t="n">
        <v>-51.37</v>
      </c>
      <c r="D4863" s="38" t="s">
        <v>4723</v>
      </c>
      <c r="E4863" s="38" t="s">
        <v>151</v>
      </c>
    </row>
    <row r="4864" customFormat="false" ht="15" hidden="false" customHeight="false" outlineLevel="0" collapsed="false">
      <c r="A4864" s="38" t="str">
        <f aca="false">CONCATENATE(D4864,"-",E4864)</f>
        <v>SAO VICENTE DE MINAS-MG</v>
      </c>
      <c r="B4864" s="39" t="n">
        <v>-21.71</v>
      </c>
      <c r="C4864" s="39" t="n">
        <v>-44.44</v>
      </c>
      <c r="D4864" s="39" t="s">
        <v>4724</v>
      </c>
      <c r="E4864" s="39" t="s">
        <v>77</v>
      </c>
    </row>
    <row r="4865" customFormat="false" ht="15" hidden="false" customHeight="false" outlineLevel="0" collapsed="false">
      <c r="A4865" s="38" t="str">
        <f aca="false">CONCATENATE(D4865,"-",E4865)</f>
        <v>SAO VICENTE DO SUL-RS</v>
      </c>
      <c r="B4865" s="39" t="n">
        <v>-29.69</v>
      </c>
      <c r="C4865" s="39" t="n">
        <v>-54.67</v>
      </c>
      <c r="D4865" s="39" t="s">
        <v>4725</v>
      </c>
      <c r="E4865" s="39" t="s">
        <v>151</v>
      </c>
    </row>
    <row r="4866" customFormat="false" ht="15" hidden="false" customHeight="false" outlineLevel="0" collapsed="false">
      <c r="A4866" s="38" t="str">
        <f aca="false">CONCATENATE(D4866,"-",E4866)</f>
        <v>SAO VICENTE FERRER-MA</v>
      </c>
      <c r="B4866" s="39" t="n">
        <v>-2.89</v>
      </c>
      <c r="C4866" s="39" t="n">
        <v>-44.88</v>
      </c>
      <c r="D4866" s="39" t="s">
        <v>4726</v>
      </c>
      <c r="E4866" s="39" t="s">
        <v>100</v>
      </c>
    </row>
    <row r="4867" customFormat="false" ht="15" hidden="false" customHeight="false" outlineLevel="0" collapsed="false">
      <c r="A4867" s="38" t="str">
        <f aca="false">CONCATENATE(D4867,"-",E4867)</f>
        <v>SAO VICENTE FERRER-PE</v>
      </c>
      <c r="B4867" s="38" t="n">
        <v>-7.59</v>
      </c>
      <c r="C4867" s="38" t="n">
        <v>-35.49</v>
      </c>
      <c r="D4867" s="38" t="s">
        <v>4726</v>
      </c>
      <c r="E4867" s="38" t="s">
        <v>95</v>
      </c>
    </row>
    <row r="4868" customFormat="false" ht="15" hidden="false" customHeight="false" outlineLevel="0" collapsed="false">
      <c r="A4868" s="38" t="str">
        <f aca="false">CONCATENATE(D4868,"-",E4868)</f>
        <v>SAO VICENTE-RN</v>
      </c>
      <c r="B4868" s="38" t="n">
        <v>-6.21</v>
      </c>
      <c r="C4868" s="38" t="n">
        <v>-36.68</v>
      </c>
      <c r="D4868" s="38" t="s">
        <v>4727</v>
      </c>
      <c r="E4868" s="38" t="s">
        <v>106</v>
      </c>
    </row>
    <row r="4869" customFormat="false" ht="15" hidden="false" customHeight="false" outlineLevel="0" collapsed="false">
      <c r="A4869" s="38" t="str">
        <f aca="false">CONCATENATE(D4869,"-",E4869)</f>
        <v>SAO VICENTE-SP</v>
      </c>
      <c r="B4869" s="38" t="n">
        <v>-23.96</v>
      </c>
      <c r="C4869" s="38" t="n">
        <v>-46.39</v>
      </c>
      <c r="D4869" s="38" t="s">
        <v>4727</v>
      </c>
      <c r="E4869" s="38" t="s">
        <v>118</v>
      </c>
    </row>
    <row r="4870" customFormat="false" ht="15" hidden="false" customHeight="false" outlineLevel="0" collapsed="false">
      <c r="A4870" s="38" t="str">
        <f aca="false">CONCATENATE(D4870,"-",E4870)</f>
        <v>SAPEACU-BA</v>
      </c>
      <c r="B4870" s="38" t="n">
        <v>-12.72</v>
      </c>
      <c r="C4870" s="38" t="n">
        <v>-39.18</v>
      </c>
      <c r="D4870" s="38" t="s">
        <v>4728</v>
      </c>
      <c r="E4870" s="38" t="s">
        <v>85</v>
      </c>
    </row>
    <row r="4871" customFormat="false" ht="15" hidden="false" customHeight="false" outlineLevel="0" collapsed="false">
      <c r="A4871" s="38" t="str">
        <f aca="false">CONCATENATE(D4871,"-",E4871)</f>
        <v>SAPE-PB</v>
      </c>
      <c r="B4871" s="39" t="n">
        <v>-7.09</v>
      </c>
      <c r="C4871" s="39" t="n">
        <v>-35.23</v>
      </c>
      <c r="D4871" s="39" t="s">
        <v>4729</v>
      </c>
      <c r="E4871" s="39" t="s">
        <v>138</v>
      </c>
    </row>
    <row r="4872" customFormat="false" ht="15" hidden="false" customHeight="false" outlineLevel="0" collapsed="false">
      <c r="A4872" s="38" t="str">
        <f aca="false">CONCATENATE(D4872,"-",E4872)</f>
        <v>SAPEZAL-MT</v>
      </c>
      <c r="B4872" s="39" t="n">
        <v>-12.98</v>
      </c>
      <c r="C4872" s="39" t="n">
        <v>-58.76</v>
      </c>
      <c r="D4872" s="39" t="s">
        <v>4730</v>
      </c>
      <c r="E4872" s="39" t="s">
        <v>111</v>
      </c>
    </row>
    <row r="4873" customFormat="false" ht="15" hidden="false" customHeight="false" outlineLevel="0" collapsed="false">
      <c r="A4873" s="38" t="str">
        <f aca="false">CONCATENATE(D4873,"-",E4873)</f>
        <v>SAPIRANGA-RS</v>
      </c>
      <c r="B4873" s="38" t="n">
        <v>-29.63</v>
      </c>
      <c r="C4873" s="38" t="n">
        <v>-51</v>
      </c>
      <c r="D4873" s="38" t="s">
        <v>4731</v>
      </c>
      <c r="E4873" s="38" t="s">
        <v>151</v>
      </c>
    </row>
    <row r="4874" customFormat="false" ht="15" hidden="false" customHeight="false" outlineLevel="0" collapsed="false">
      <c r="A4874" s="38" t="str">
        <f aca="false">CONCATENATE(D4874,"-",E4874)</f>
        <v>SAPOPEMA-PR</v>
      </c>
      <c r="B4874" s="38" t="n">
        <v>-23.91</v>
      </c>
      <c r="C4874" s="38" t="n">
        <v>-50.58</v>
      </c>
      <c r="D4874" s="38" t="s">
        <v>4732</v>
      </c>
      <c r="E4874" s="38" t="s">
        <v>88</v>
      </c>
    </row>
    <row r="4875" customFormat="false" ht="15" hidden="false" customHeight="false" outlineLevel="0" collapsed="false">
      <c r="A4875" s="38" t="str">
        <f aca="false">CONCATENATE(D4875,"-",E4875)</f>
        <v>SAPUCAIA DO SUL-RS</v>
      </c>
      <c r="B4875" s="39" t="n">
        <v>-29.83</v>
      </c>
      <c r="C4875" s="39" t="n">
        <v>-51.14</v>
      </c>
      <c r="D4875" s="39" t="s">
        <v>4733</v>
      </c>
      <c r="E4875" s="39" t="s">
        <v>151</v>
      </c>
    </row>
    <row r="4876" customFormat="false" ht="15" hidden="false" customHeight="false" outlineLevel="0" collapsed="false">
      <c r="A4876" s="38" t="str">
        <f aca="false">CONCATENATE(D4876,"-",E4876)</f>
        <v>SAPUCAIA-PA</v>
      </c>
      <c r="B4876" s="39" t="n">
        <v>-6.94</v>
      </c>
      <c r="C4876" s="39" t="n">
        <v>-49.68</v>
      </c>
      <c r="D4876" s="39" t="s">
        <v>4734</v>
      </c>
      <c r="E4876" s="39" t="s">
        <v>81</v>
      </c>
    </row>
    <row r="4877" customFormat="false" ht="15" hidden="false" customHeight="false" outlineLevel="0" collapsed="false">
      <c r="A4877" s="38" t="str">
        <f aca="false">CONCATENATE(D4877,"-",E4877)</f>
        <v>SAPUCAIA-RJ</v>
      </c>
      <c r="B4877" s="38" t="n">
        <v>-21.99</v>
      </c>
      <c r="C4877" s="38" t="n">
        <v>-42.91</v>
      </c>
      <c r="D4877" s="38" t="s">
        <v>4734</v>
      </c>
      <c r="E4877" s="38" t="s">
        <v>330</v>
      </c>
    </row>
    <row r="4878" customFormat="false" ht="15" hidden="false" customHeight="false" outlineLevel="0" collapsed="false">
      <c r="A4878" s="38" t="str">
        <f aca="false">CONCATENATE(D4878,"-",E4878)</f>
        <v>SAPUCAI-MIRIM-MG</v>
      </c>
      <c r="B4878" s="38" t="n">
        <v>-22.74</v>
      </c>
      <c r="C4878" s="38" t="n">
        <v>-45.74</v>
      </c>
      <c r="D4878" s="38" t="s">
        <v>4735</v>
      </c>
      <c r="E4878" s="38" t="s">
        <v>77</v>
      </c>
    </row>
    <row r="4879" customFormat="false" ht="15" hidden="false" customHeight="false" outlineLevel="0" collapsed="false">
      <c r="A4879" s="38" t="str">
        <f aca="false">CONCATENATE(D4879,"-",E4879)</f>
        <v>SAQUAREMA-RJ</v>
      </c>
      <c r="B4879" s="39" t="n">
        <v>-22.92</v>
      </c>
      <c r="C4879" s="39" t="n">
        <v>-42.51</v>
      </c>
      <c r="D4879" s="39" t="s">
        <v>4736</v>
      </c>
      <c r="E4879" s="39" t="s">
        <v>330</v>
      </c>
    </row>
    <row r="4880" customFormat="false" ht="15" hidden="false" customHeight="false" outlineLevel="0" collapsed="false">
      <c r="A4880" s="38" t="str">
        <f aca="false">CONCATENATE(D4880,"-",E4880)</f>
        <v>SARANDI-PR</v>
      </c>
      <c r="B4880" s="39" t="n">
        <v>-23.44</v>
      </c>
      <c r="C4880" s="39" t="n">
        <v>-51.87</v>
      </c>
      <c r="D4880" s="39" t="s">
        <v>4737</v>
      </c>
      <c r="E4880" s="39" t="s">
        <v>88</v>
      </c>
    </row>
    <row r="4881" customFormat="false" ht="15" hidden="false" customHeight="false" outlineLevel="0" collapsed="false">
      <c r="A4881" s="38" t="str">
        <f aca="false">CONCATENATE(D4881,"-",E4881)</f>
        <v>SARANDI-RS</v>
      </c>
      <c r="B4881" s="38" t="n">
        <v>-27.94</v>
      </c>
      <c r="C4881" s="38" t="n">
        <v>-52.92</v>
      </c>
      <c r="D4881" s="38" t="s">
        <v>4737</v>
      </c>
      <c r="E4881" s="38" t="s">
        <v>151</v>
      </c>
    </row>
    <row r="4882" customFormat="false" ht="15" hidden="false" customHeight="false" outlineLevel="0" collapsed="false">
      <c r="A4882" s="38" t="str">
        <f aca="false">CONCATENATE(D4882,"-",E4882)</f>
        <v>SARAPUI-SP</v>
      </c>
      <c r="B4882" s="39" t="n">
        <v>-23.64</v>
      </c>
      <c r="C4882" s="39" t="n">
        <v>-47.82</v>
      </c>
      <c r="D4882" s="39" t="s">
        <v>4738</v>
      </c>
      <c r="E4882" s="39" t="s">
        <v>118</v>
      </c>
    </row>
    <row r="4883" customFormat="false" ht="15" hidden="false" customHeight="false" outlineLevel="0" collapsed="false">
      <c r="A4883" s="38" t="str">
        <f aca="false">CONCATENATE(D4883,"-",E4883)</f>
        <v>SARDOA-MG</v>
      </c>
      <c r="B4883" s="39" t="n">
        <v>-18.78</v>
      </c>
      <c r="C4883" s="39" t="n">
        <v>-42.36</v>
      </c>
      <c r="D4883" s="39" t="s">
        <v>4739</v>
      </c>
      <c r="E4883" s="39" t="s">
        <v>77</v>
      </c>
    </row>
    <row r="4884" customFormat="false" ht="15" hidden="false" customHeight="false" outlineLevel="0" collapsed="false">
      <c r="A4884" s="38" t="str">
        <f aca="false">CONCATENATE(D4884,"-",E4884)</f>
        <v>SARUTAIA-SP</v>
      </c>
      <c r="B4884" s="38" t="n">
        <v>-23.27</v>
      </c>
      <c r="C4884" s="38" t="n">
        <v>-49.48</v>
      </c>
      <c r="D4884" s="38" t="s">
        <v>4740</v>
      </c>
      <c r="E4884" s="38" t="s">
        <v>118</v>
      </c>
    </row>
    <row r="4885" customFormat="false" ht="15" hidden="false" customHeight="false" outlineLevel="0" collapsed="false">
      <c r="A4885" s="38" t="str">
        <f aca="false">CONCATENATE(D4885,"-",E4885)</f>
        <v>SARZEDO-MG</v>
      </c>
      <c r="B4885" s="38" t="n">
        <v>-20.03</v>
      </c>
      <c r="C4885" s="38" t="n">
        <v>-44.14</v>
      </c>
      <c r="D4885" s="38" t="s">
        <v>4741</v>
      </c>
      <c r="E4885" s="38" t="s">
        <v>77</v>
      </c>
    </row>
    <row r="4886" customFormat="false" ht="15" hidden="false" customHeight="false" outlineLevel="0" collapsed="false">
      <c r="A4886" s="38" t="str">
        <f aca="false">CONCATENATE(D4886,"-",E4886)</f>
        <v>SATIRO DIAS-BA</v>
      </c>
      <c r="B4886" s="39" t="n">
        <v>-11.6</v>
      </c>
      <c r="C4886" s="39" t="n">
        <v>-38.6</v>
      </c>
      <c r="D4886" s="39" t="s">
        <v>4742</v>
      </c>
      <c r="E4886" s="39" t="s">
        <v>85</v>
      </c>
    </row>
    <row r="4887" customFormat="false" ht="15" hidden="false" customHeight="false" outlineLevel="0" collapsed="false">
      <c r="A4887" s="38" t="str">
        <f aca="false">CONCATENATE(D4887,"-",E4887)</f>
        <v>SATUBA-AL</v>
      </c>
      <c r="B4887" s="39" t="n">
        <v>-9.56</v>
      </c>
      <c r="C4887" s="39" t="n">
        <v>-35.82</v>
      </c>
      <c r="D4887" s="39" t="s">
        <v>4743</v>
      </c>
      <c r="E4887" s="39" t="s">
        <v>137</v>
      </c>
    </row>
    <row r="4888" customFormat="false" ht="15" hidden="false" customHeight="false" outlineLevel="0" collapsed="false">
      <c r="A4888" s="38" t="str">
        <f aca="false">CONCATENATE(D4888,"-",E4888)</f>
        <v>SATUBINHA-MA</v>
      </c>
      <c r="B4888" s="38" t="n">
        <v>-3.84</v>
      </c>
      <c r="C4888" s="38" t="n">
        <v>-45.16</v>
      </c>
      <c r="D4888" s="38" t="s">
        <v>4744</v>
      </c>
      <c r="E4888" s="38" t="s">
        <v>100</v>
      </c>
    </row>
    <row r="4889" customFormat="false" ht="15" hidden="false" customHeight="false" outlineLevel="0" collapsed="false">
      <c r="A4889" s="38" t="str">
        <f aca="false">CONCATENATE(D4889,"-",E4889)</f>
        <v>SAUBARA-BA</v>
      </c>
      <c r="B4889" s="38" t="n">
        <v>-12.73</v>
      </c>
      <c r="C4889" s="38" t="n">
        <v>-38.76</v>
      </c>
      <c r="D4889" s="38" t="s">
        <v>4745</v>
      </c>
      <c r="E4889" s="38" t="s">
        <v>85</v>
      </c>
    </row>
    <row r="4890" customFormat="false" ht="15" hidden="false" customHeight="false" outlineLevel="0" collapsed="false">
      <c r="A4890" s="38" t="str">
        <f aca="false">CONCATENATE(D4890,"-",E4890)</f>
        <v>SAUDADE DO IGUACU-PR</v>
      </c>
      <c r="B4890" s="38" t="n">
        <v>-25.69</v>
      </c>
      <c r="C4890" s="38" t="n">
        <v>-52.61</v>
      </c>
      <c r="D4890" s="38" t="s">
        <v>4746</v>
      </c>
      <c r="E4890" s="38" t="s">
        <v>88</v>
      </c>
    </row>
    <row r="4891" customFormat="false" ht="15" hidden="false" customHeight="false" outlineLevel="0" collapsed="false">
      <c r="A4891" s="38" t="str">
        <f aca="false">CONCATENATE(D4891,"-",E4891)</f>
        <v>SAUDADES-SC</v>
      </c>
      <c r="B4891" s="39" t="n">
        <v>-26.92</v>
      </c>
      <c r="C4891" s="39" t="n">
        <v>-53</v>
      </c>
      <c r="D4891" s="39" t="s">
        <v>4747</v>
      </c>
      <c r="E4891" s="39" t="s">
        <v>90</v>
      </c>
    </row>
    <row r="4892" customFormat="false" ht="15" hidden="false" customHeight="false" outlineLevel="0" collapsed="false">
      <c r="A4892" s="38" t="str">
        <f aca="false">CONCATENATE(D4892,"-",E4892)</f>
        <v>SAUDE-BA</v>
      </c>
      <c r="B4892" s="39" t="n">
        <v>-10.94</v>
      </c>
      <c r="C4892" s="39" t="n">
        <v>-40.41</v>
      </c>
      <c r="D4892" s="39" t="s">
        <v>4748</v>
      </c>
      <c r="E4892" s="39" t="s">
        <v>85</v>
      </c>
    </row>
    <row r="4893" customFormat="false" ht="15" hidden="false" customHeight="false" outlineLevel="0" collapsed="false">
      <c r="A4893" s="38" t="str">
        <f aca="false">CONCATENATE(D4893,"-",E4893)</f>
        <v>SCHROEDER-SC</v>
      </c>
      <c r="B4893" s="38" t="n">
        <v>-26.41</v>
      </c>
      <c r="C4893" s="38" t="n">
        <v>-49.07</v>
      </c>
      <c r="D4893" s="38" t="s">
        <v>4749</v>
      </c>
      <c r="E4893" s="38" t="s">
        <v>90</v>
      </c>
    </row>
    <row r="4894" customFormat="false" ht="15" hidden="false" customHeight="false" outlineLevel="0" collapsed="false">
      <c r="A4894" s="38" t="str">
        <f aca="false">CONCATENATE(D4894,"-",E4894)</f>
        <v>SEABRA-BA</v>
      </c>
      <c r="B4894" s="38" t="n">
        <v>-12.41</v>
      </c>
      <c r="C4894" s="38" t="n">
        <v>-41.77</v>
      </c>
      <c r="D4894" s="38" t="s">
        <v>4750</v>
      </c>
      <c r="E4894" s="38" t="s">
        <v>85</v>
      </c>
    </row>
    <row r="4895" customFormat="false" ht="15" hidden="false" customHeight="false" outlineLevel="0" collapsed="false">
      <c r="A4895" s="38" t="str">
        <f aca="false">CONCATENATE(D4895,"-",E4895)</f>
        <v>SEARA-SC</v>
      </c>
      <c r="B4895" s="39" t="n">
        <v>-27.14</v>
      </c>
      <c r="C4895" s="39" t="n">
        <v>-52.31</v>
      </c>
      <c r="D4895" s="39" t="s">
        <v>4751</v>
      </c>
      <c r="E4895" s="39" t="s">
        <v>90</v>
      </c>
    </row>
    <row r="4896" customFormat="false" ht="15" hidden="false" customHeight="false" outlineLevel="0" collapsed="false">
      <c r="A4896" s="38" t="str">
        <f aca="false">CONCATENATE(D4896,"-",E4896)</f>
        <v>SEBASTIANOPOLIS DO SUL-SP</v>
      </c>
      <c r="B4896" s="39" t="n">
        <v>-20.65</v>
      </c>
      <c r="C4896" s="39" t="n">
        <v>-49.92</v>
      </c>
      <c r="D4896" s="39" t="s">
        <v>4752</v>
      </c>
      <c r="E4896" s="39" t="s">
        <v>118</v>
      </c>
    </row>
    <row r="4897" customFormat="false" ht="15" hidden="false" customHeight="false" outlineLevel="0" collapsed="false">
      <c r="A4897" s="38" t="str">
        <f aca="false">CONCATENATE(D4897,"-",E4897)</f>
        <v>SEBASTIAO BARROS-PI</v>
      </c>
      <c r="B4897" s="39" t="n">
        <v>-10.81</v>
      </c>
      <c r="C4897" s="39" t="n">
        <v>-44.83</v>
      </c>
      <c r="D4897" s="39" t="s">
        <v>4753</v>
      </c>
      <c r="E4897" s="39" t="s">
        <v>108</v>
      </c>
    </row>
    <row r="4898" customFormat="false" ht="15" hidden="false" customHeight="false" outlineLevel="0" collapsed="false">
      <c r="A4898" s="38" t="str">
        <f aca="false">CONCATENATE(D4898,"-",E4898)</f>
        <v>SEBASTIAO LARANJEIRAS-BA</v>
      </c>
      <c r="B4898" s="39" t="n">
        <v>-14.57</v>
      </c>
      <c r="C4898" s="39" t="n">
        <v>-42.94</v>
      </c>
      <c r="D4898" s="39" t="s">
        <v>4754</v>
      </c>
      <c r="E4898" s="39" t="s">
        <v>85</v>
      </c>
    </row>
    <row r="4899" customFormat="false" ht="15" hidden="false" customHeight="false" outlineLevel="0" collapsed="false">
      <c r="A4899" s="38" t="str">
        <f aca="false">CONCATENATE(D4899,"-",E4899)</f>
        <v>SEBASTIAO LEAL-PI</v>
      </c>
      <c r="B4899" s="38" t="n">
        <v>-7.56</v>
      </c>
      <c r="C4899" s="38" t="n">
        <v>-44.06</v>
      </c>
      <c r="D4899" s="38" t="s">
        <v>4755</v>
      </c>
      <c r="E4899" s="38" t="s">
        <v>108</v>
      </c>
    </row>
    <row r="4900" customFormat="false" ht="15" hidden="false" customHeight="false" outlineLevel="0" collapsed="false">
      <c r="A4900" s="38" t="str">
        <f aca="false">CONCATENATE(D4900,"-",E4900)</f>
        <v>SEBERI-RS</v>
      </c>
      <c r="B4900" s="39" t="n">
        <v>-27.47</v>
      </c>
      <c r="C4900" s="39" t="n">
        <v>-53.4</v>
      </c>
      <c r="D4900" s="39" t="s">
        <v>4756</v>
      </c>
      <c r="E4900" s="39" t="s">
        <v>151</v>
      </c>
    </row>
    <row r="4901" customFormat="false" ht="15" hidden="false" customHeight="false" outlineLevel="0" collapsed="false">
      <c r="A4901" s="38" t="str">
        <f aca="false">CONCATENATE(D4901,"-",E4901)</f>
        <v>SEDE NOVA-RS</v>
      </c>
      <c r="B4901" s="38" t="n">
        <v>-27.63</v>
      </c>
      <c r="C4901" s="38" t="n">
        <v>-53.94</v>
      </c>
      <c r="D4901" s="38" t="s">
        <v>4757</v>
      </c>
      <c r="E4901" s="38" t="s">
        <v>151</v>
      </c>
    </row>
    <row r="4902" customFormat="false" ht="15" hidden="false" customHeight="false" outlineLevel="0" collapsed="false">
      <c r="A4902" s="38" t="str">
        <f aca="false">CONCATENATE(D4902,"-",E4902)</f>
        <v>SEGREDO-RS</v>
      </c>
      <c r="B4902" s="39" t="n">
        <v>-29.26</v>
      </c>
      <c r="C4902" s="39" t="n">
        <v>-53.01</v>
      </c>
      <c r="D4902" s="39" t="s">
        <v>4758</v>
      </c>
      <c r="E4902" s="39" t="s">
        <v>151</v>
      </c>
    </row>
    <row r="4903" customFormat="false" ht="15" hidden="false" customHeight="false" outlineLevel="0" collapsed="false">
      <c r="A4903" s="38" t="str">
        <f aca="false">CONCATENATE(D4903,"-",E4903)</f>
        <v>SELBACH-RS</v>
      </c>
      <c r="B4903" s="38" t="n">
        <v>-28.62</v>
      </c>
      <c r="C4903" s="38" t="n">
        <v>-52.95</v>
      </c>
      <c r="D4903" s="38" t="s">
        <v>4759</v>
      </c>
      <c r="E4903" s="38" t="s">
        <v>151</v>
      </c>
    </row>
    <row r="4904" customFormat="false" ht="15" hidden="false" customHeight="false" outlineLevel="0" collapsed="false">
      <c r="A4904" s="38" t="str">
        <f aca="false">CONCATENATE(D4904,"-",E4904)</f>
        <v>SELVIRIA-MS</v>
      </c>
      <c r="B4904" s="38" t="n">
        <v>-20.36</v>
      </c>
      <c r="C4904" s="38" t="n">
        <v>-51.41</v>
      </c>
      <c r="D4904" s="38" t="s">
        <v>4760</v>
      </c>
      <c r="E4904" s="38" t="s">
        <v>140</v>
      </c>
    </row>
    <row r="4905" customFormat="false" ht="15" hidden="false" customHeight="false" outlineLevel="0" collapsed="false">
      <c r="A4905" s="38" t="str">
        <f aca="false">CONCATENATE(D4905,"-",E4905)</f>
        <v>SEM-PEIXE-MG</v>
      </c>
      <c r="B4905" s="39" t="n">
        <v>-20.1</v>
      </c>
      <c r="C4905" s="39" t="n">
        <v>-42.83</v>
      </c>
      <c r="D4905" s="39" t="s">
        <v>4761</v>
      </c>
      <c r="E4905" s="39" t="s">
        <v>77</v>
      </c>
    </row>
    <row r="4906" customFormat="false" ht="15" hidden="false" customHeight="false" outlineLevel="0" collapsed="false">
      <c r="A4906" s="38" t="str">
        <f aca="false">CONCATENATE(D4906,"-",E4906)</f>
        <v>SENA MADUREIRA-AC</v>
      </c>
      <c r="B4906" s="38" t="n">
        <v>-9.06</v>
      </c>
      <c r="C4906" s="38" t="n">
        <v>-68.65</v>
      </c>
      <c r="D4906" s="38" t="s">
        <v>4762</v>
      </c>
      <c r="E4906" s="38" t="s">
        <v>113</v>
      </c>
    </row>
    <row r="4907" customFormat="false" ht="15" hidden="false" customHeight="false" outlineLevel="0" collapsed="false">
      <c r="A4907" s="38" t="str">
        <f aca="false">CONCATENATE(D4907,"-",E4907)</f>
        <v>SENADOR ALEXANDRE COSTA-MA</v>
      </c>
      <c r="B4907" s="39" t="n">
        <v>-5.25</v>
      </c>
      <c r="C4907" s="39" t="n">
        <v>-44.05</v>
      </c>
      <c r="D4907" s="39" t="s">
        <v>4763</v>
      </c>
      <c r="E4907" s="39" t="s">
        <v>100</v>
      </c>
    </row>
    <row r="4908" customFormat="false" ht="15" hidden="false" customHeight="false" outlineLevel="0" collapsed="false">
      <c r="A4908" s="38" t="str">
        <f aca="false">CONCATENATE(D4908,"-",E4908)</f>
        <v>SENADOR AMARAL-MG</v>
      </c>
      <c r="B4908" s="38" t="n">
        <v>-22.58</v>
      </c>
      <c r="C4908" s="38" t="n">
        <v>-46.17</v>
      </c>
      <c r="D4908" s="38" t="s">
        <v>4764</v>
      </c>
      <c r="E4908" s="38" t="s">
        <v>77</v>
      </c>
    </row>
    <row r="4909" customFormat="false" ht="15" hidden="false" customHeight="false" outlineLevel="0" collapsed="false">
      <c r="A4909" s="38" t="str">
        <f aca="false">CONCATENATE(D4909,"-",E4909)</f>
        <v>SENADOR CANEDO-GO</v>
      </c>
      <c r="B4909" s="39" t="n">
        <v>-16.7</v>
      </c>
      <c r="C4909" s="39" t="n">
        <v>-49.09</v>
      </c>
      <c r="D4909" s="39" t="s">
        <v>4765</v>
      </c>
      <c r="E4909" s="39" t="s">
        <v>75</v>
      </c>
    </row>
    <row r="4910" customFormat="false" ht="15" hidden="false" customHeight="false" outlineLevel="0" collapsed="false">
      <c r="A4910" s="38" t="str">
        <f aca="false">CONCATENATE(D4910,"-",E4910)</f>
        <v>SENADOR CORTES-MG</v>
      </c>
      <c r="B4910" s="39" t="n">
        <v>-21.8</v>
      </c>
      <c r="C4910" s="39" t="n">
        <v>-42.94</v>
      </c>
      <c r="D4910" s="39" t="s">
        <v>4766</v>
      </c>
      <c r="E4910" s="39" t="s">
        <v>77</v>
      </c>
    </row>
    <row r="4911" customFormat="false" ht="15" hidden="false" customHeight="false" outlineLevel="0" collapsed="false">
      <c r="A4911" s="38" t="str">
        <f aca="false">CONCATENATE(D4911,"-",E4911)</f>
        <v>SENADOR ELOI DE SOUZA-RN</v>
      </c>
      <c r="B4911" s="39" t="n">
        <v>-6.03</v>
      </c>
      <c r="C4911" s="39" t="n">
        <v>-35.69</v>
      </c>
      <c r="D4911" s="39" t="s">
        <v>4767</v>
      </c>
      <c r="E4911" s="39" t="s">
        <v>106</v>
      </c>
    </row>
    <row r="4912" customFormat="false" ht="15" hidden="false" customHeight="false" outlineLevel="0" collapsed="false">
      <c r="A4912" s="38" t="str">
        <f aca="false">CONCATENATE(D4912,"-",E4912)</f>
        <v>SENADOR FIRMINO-MG</v>
      </c>
      <c r="B4912" s="38" t="n">
        <v>-20.91</v>
      </c>
      <c r="C4912" s="38" t="n">
        <v>-43.09</v>
      </c>
      <c r="D4912" s="38" t="s">
        <v>4768</v>
      </c>
      <c r="E4912" s="38" t="s">
        <v>77</v>
      </c>
    </row>
    <row r="4913" customFormat="false" ht="15" hidden="false" customHeight="false" outlineLevel="0" collapsed="false">
      <c r="A4913" s="38" t="str">
        <f aca="false">CONCATENATE(D4913,"-",E4913)</f>
        <v>SENADOR GEORGINO AVELINO-RN</v>
      </c>
      <c r="B4913" s="38" t="n">
        <v>-6.16</v>
      </c>
      <c r="C4913" s="38" t="n">
        <v>-35.12</v>
      </c>
      <c r="D4913" s="38" t="s">
        <v>4769</v>
      </c>
      <c r="E4913" s="38" t="s">
        <v>106</v>
      </c>
    </row>
    <row r="4914" customFormat="false" ht="15" hidden="false" customHeight="false" outlineLevel="0" collapsed="false">
      <c r="A4914" s="38" t="str">
        <f aca="false">CONCATENATE(D4914,"-",E4914)</f>
        <v>SENADOR GUIOMARD-AC</v>
      </c>
      <c r="B4914" s="39" t="n">
        <v>-10.15</v>
      </c>
      <c r="C4914" s="39" t="n">
        <v>-67.73</v>
      </c>
      <c r="D4914" s="39" t="s">
        <v>4770</v>
      </c>
      <c r="E4914" s="39" t="s">
        <v>113</v>
      </c>
    </row>
    <row r="4915" customFormat="false" ht="15" hidden="false" customHeight="false" outlineLevel="0" collapsed="false">
      <c r="A4915" s="38" t="str">
        <f aca="false">CONCATENATE(D4915,"-",E4915)</f>
        <v>SENADOR JOSE BENTO-MG</v>
      </c>
      <c r="B4915" s="39" t="n">
        <v>-22.16</v>
      </c>
      <c r="C4915" s="39" t="n">
        <v>-46.17</v>
      </c>
      <c r="D4915" s="39" t="s">
        <v>4771</v>
      </c>
      <c r="E4915" s="39" t="s">
        <v>77</v>
      </c>
    </row>
    <row r="4916" customFormat="false" ht="15" hidden="false" customHeight="false" outlineLevel="0" collapsed="false">
      <c r="A4916" s="38" t="str">
        <f aca="false">CONCATENATE(D4916,"-",E4916)</f>
        <v>SENADOR JOSE PORFIRIO-PA</v>
      </c>
      <c r="B4916" s="38" t="n">
        <v>-2.59</v>
      </c>
      <c r="C4916" s="38" t="n">
        <v>-51.95</v>
      </c>
      <c r="D4916" s="38" t="s">
        <v>4772</v>
      </c>
      <c r="E4916" s="38" t="s">
        <v>81</v>
      </c>
    </row>
    <row r="4917" customFormat="false" ht="15" hidden="false" customHeight="false" outlineLevel="0" collapsed="false">
      <c r="A4917" s="38" t="str">
        <f aca="false">CONCATENATE(D4917,"-",E4917)</f>
        <v>SENADOR LA ROCQUE-MA</v>
      </c>
      <c r="B4917" s="38" t="n">
        <v>-5.44</v>
      </c>
      <c r="C4917" s="38" t="n">
        <v>-47.29</v>
      </c>
      <c r="D4917" s="38" t="s">
        <v>4773</v>
      </c>
      <c r="E4917" s="38" t="s">
        <v>100</v>
      </c>
    </row>
    <row r="4918" customFormat="false" ht="15" hidden="false" customHeight="false" outlineLevel="0" collapsed="false">
      <c r="A4918" s="38" t="str">
        <f aca="false">CONCATENATE(D4918,"-",E4918)</f>
        <v>SENADOR MODESTINO GONCALVES-MG</v>
      </c>
      <c r="B4918" s="38" t="n">
        <v>-17.94</v>
      </c>
      <c r="C4918" s="38" t="n">
        <v>-43.22</v>
      </c>
      <c r="D4918" s="38" t="s">
        <v>4774</v>
      </c>
      <c r="E4918" s="38" t="s">
        <v>77</v>
      </c>
    </row>
    <row r="4919" customFormat="false" ht="15" hidden="false" customHeight="false" outlineLevel="0" collapsed="false">
      <c r="A4919" s="38" t="str">
        <f aca="false">CONCATENATE(D4919,"-",E4919)</f>
        <v>SENADOR POMPEU-CE</v>
      </c>
      <c r="B4919" s="38" t="n">
        <v>-5.58</v>
      </c>
      <c r="C4919" s="38" t="n">
        <v>-39.37</v>
      </c>
      <c r="D4919" s="38" t="s">
        <v>4775</v>
      </c>
      <c r="E4919" s="38" t="s">
        <v>83</v>
      </c>
    </row>
    <row r="4920" customFormat="false" ht="15" hidden="false" customHeight="false" outlineLevel="0" collapsed="false">
      <c r="A4920" s="38" t="str">
        <f aca="false">CONCATENATE(D4920,"-",E4920)</f>
        <v>SENADOR RUI PALMEIRA-AL</v>
      </c>
      <c r="B4920" s="38" t="n">
        <v>-9.35</v>
      </c>
      <c r="C4920" s="38" t="n">
        <v>-37.5</v>
      </c>
      <c r="D4920" s="38" t="s">
        <v>4776</v>
      </c>
      <c r="E4920" s="38" t="s">
        <v>137</v>
      </c>
    </row>
    <row r="4921" customFormat="false" ht="15" hidden="false" customHeight="false" outlineLevel="0" collapsed="false">
      <c r="A4921" s="38" t="str">
        <f aca="false">CONCATENATE(D4921,"-",E4921)</f>
        <v>SENADOR SA-CE</v>
      </c>
      <c r="B4921" s="39" t="n">
        <v>-3.35</v>
      </c>
      <c r="C4921" s="39" t="n">
        <v>-40.46</v>
      </c>
      <c r="D4921" s="39" t="s">
        <v>4777</v>
      </c>
      <c r="E4921" s="39" t="s">
        <v>83</v>
      </c>
    </row>
    <row r="4922" customFormat="false" ht="15" hidden="false" customHeight="false" outlineLevel="0" collapsed="false">
      <c r="A4922" s="38" t="str">
        <f aca="false">CONCATENATE(D4922,"-",E4922)</f>
        <v>SENADOR SALGADO FILHO-RS</v>
      </c>
      <c r="B4922" s="39" t="n">
        <v>-28.03</v>
      </c>
      <c r="C4922" s="39" t="n">
        <v>-54.54</v>
      </c>
      <c r="D4922" s="39" t="s">
        <v>4778</v>
      </c>
      <c r="E4922" s="39" t="s">
        <v>151</v>
      </c>
    </row>
    <row r="4923" customFormat="false" ht="15" hidden="false" customHeight="false" outlineLevel="0" collapsed="false">
      <c r="A4923" s="38" t="str">
        <f aca="false">CONCATENATE(D4923,"-",E4923)</f>
        <v>SENGES-PR</v>
      </c>
      <c r="B4923" s="39" t="n">
        <v>-24.11</v>
      </c>
      <c r="C4923" s="39" t="n">
        <v>-49.46</v>
      </c>
      <c r="D4923" s="39" t="s">
        <v>4779</v>
      </c>
      <c r="E4923" s="39" t="s">
        <v>88</v>
      </c>
    </row>
    <row r="4924" customFormat="false" ht="15" hidden="false" customHeight="false" outlineLevel="0" collapsed="false">
      <c r="A4924" s="38" t="str">
        <f aca="false">CONCATENATE(D4924,"-",E4924)</f>
        <v>SENHOR DO BONFIM-BA</v>
      </c>
      <c r="B4924" s="38" t="n">
        <v>-10.46</v>
      </c>
      <c r="C4924" s="38" t="n">
        <v>-40.19</v>
      </c>
      <c r="D4924" s="38" t="s">
        <v>4780</v>
      </c>
      <c r="E4924" s="38" t="s">
        <v>85</v>
      </c>
    </row>
    <row r="4925" customFormat="false" ht="15" hidden="false" customHeight="false" outlineLevel="0" collapsed="false">
      <c r="A4925" s="38" t="str">
        <f aca="false">CONCATENATE(D4925,"-",E4925)</f>
        <v>SENHORA DE OLIVEIRA-MG</v>
      </c>
      <c r="B4925" s="39" t="n">
        <v>-20.79</v>
      </c>
      <c r="C4925" s="39" t="n">
        <v>-43.34</v>
      </c>
      <c r="D4925" s="39" t="s">
        <v>4781</v>
      </c>
      <c r="E4925" s="39" t="s">
        <v>77</v>
      </c>
    </row>
    <row r="4926" customFormat="false" ht="15" hidden="false" customHeight="false" outlineLevel="0" collapsed="false">
      <c r="A4926" s="38" t="str">
        <f aca="false">CONCATENATE(D4926,"-",E4926)</f>
        <v>SENHORA DO PORTO-MG</v>
      </c>
      <c r="B4926" s="38" t="n">
        <v>-18.89</v>
      </c>
      <c r="C4926" s="38" t="n">
        <v>-43.08</v>
      </c>
      <c r="D4926" s="38" t="s">
        <v>4782</v>
      </c>
      <c r="E4926" s="38" t="s">
        <v>77</v>
      </c>
    </row>
    <row r="4927" customFormat="false" ht="15" hidden="false" customHeight="false" outlineLevel="0" collapsed="false">
      <c r="A4927" s="38" t="str">
        <f aca="false">CONCATENATE(D4927,"-",E4927)</f>
        <v>SENHORA DOS REMEDIOS-MG</v>
      </c>
      <c r="B4927" s="39" t="n">
        <v>-21.02</v>
      </c>
      <c r="C4927" s="39" t="n">
        <v>-43.58</v>
      </c>
      <c r="D4927" s="39" t="s">
        <v>4783</v>
      </c>
      <c r="E4927" s="39" t="s">
        <v>77</v>
      </c>
    </row>
    <row r="4928" customFormat="false" ht="15" hidden="false" customHeight="false" outlineLevel="0" collapsed="false">
      <c r="A4928" s="38" t="str">
        <f aca="false">CONCATENATE(D4928,"-",E4928)</f>
        <v>SENTINELA DO SUL-RS</v>
      </c>
      <c r="B4928" s="38" t="n">
        <v>-30.61</v>
      </c>
      <c r="C4928" s="38" t="n">
        <v>-51.57</v>
      </c>
      <c r="D4928" s="38" t="s">
        <v>4784</v>
      </c>
      <c r="E4928" s="38" t="s">
        <v>151</v>
      </c>
    </row>
    <row r="4929" customFormat="false" ht="15" hidden="false" customHeight="false" outlineLevel="0" collapsed="false">
      <c r="A4929" s="38" t="str">
        <f aca="false">CONCATENATE(D4929,"-",E4929)</f>
        <v>SENTO SE-BA</v>
      </c>
      <c r="B4929" s="39" t="n">
        <v>-9.74</v>
      </c>
      <c r="C4929" s="39" t="n">
        <v>-41.88</v>
      </c>
      <c r="D4929" s="39" t="s">
        <v>4785</v>
      </c>
      <c r="E4929" s="39" t="s">
        <v>85</v>
      </c>
    </row>
    <row r="4930" customFormat="false" ht="15" hidden="false" customHeight="false" outlineLevel="0" collapsed="false">
      <c r="A4930" s="38" t="str">
        <f aca="false">CONCATENATE(D4930,"-",E4930)</f>
        <v>SERAFINA CORREA-RS</v>
      </c>
      <c r="B4930" s="39" t="n">
        <v>-28.71</v>
      </c>
      <c r="C4930" s="39" t="n">
        <v>-51.93</v>
      </c>
      <c r="D4930" s="39" t="s">
        <v>4786</v>
      </c>
      <c r="E4930" s="39" t="s">
        <v>151</v>
      </c>
    </row>
    <row r="4931" customFormat="false" ht="15" hidden="false" customHeight="false" outlineLevel="0" collapsed="false">
      <c r="A4931" s="38" t="str">
        <f aca="false">CONCATENATE(D4931,"-",E4931)</f>
        <v>SERICITA-MG</v>
      </c>
      <c r="B4931" s="38" t="n">
        <v>-20.47</v>
      </c>
      <c r="C4931" s="38" t="n">
        <v>-42.48</v>
      </c>
      <c r="D4931" s="38" t="s">
        <v>4787</v>
      </c>
      <c r="E4931" s="38" t="s">
        <v>77</v>
      </c>
    </row>
    <row r="4932" customFormat="false" ht="15" hidden="false" customHeight="false" outlineLevel="0" collapsed="false">
      <c r="A4932" s="38" t="str">
        <f aca="false">CONCATENATE(D4932,"-",E4932)</f>
        <v>SERIDO-PB</v>
      </c>
      <c r="B4932" s="38" t="n">
        <v>-6.93</v>
      </c>
      <c r="C4932" s="38" t="n">
        <v>-36.4</v>
      </c>
      <c r="D4932" s="38" t="s">
        <v>4788</v>
      </c>
      <c r="E4932" s="38" t="s">
        <v>138</v>
      </c>
    </row>
    <row r="4933" customFormat="false" ht="15" hidden="false" customHeight="false" outlineLevel="0" collapsed="false">
      <c r="A4933" s="38" t="str">
        <f aca="false">CONCATENATE(D4933,"-",E4933)</f>
        <v>SERINGUEIRAS-RO</v>
      </c>
      <c r="B4933" s="38" t="n">
        <v>-11.79</v>
      </c>
      <c r="C4933" s="38" t="n">
        <v>-63.03</v>
      </c>
      <c r="D4933" s="38" t="s">
        <v>4789</v>
      </c>
      <c r="E4933" s="38" t="s">
        <v>219</v>
      </c>
    </row>
    <row r="4934" customFormat="false" ht="15" hidden="false" customHeight="false" outlineLevel="0" collapsed="false">
      <c r="A4934" s="38" t="str">
        <f aca="false">CONCATENATE(D4934,"-",E4934)</f>
        <v>SERIO-RS</v>
      </c>
      <c r="B4934" s="38" t="n">
        <v>-29.38</v>
      </c>
      <c r="C4934" s="38" t="n">
        <v>-52.26</v>
      </c>
      <c r="D4934" s="38" t="s">
        <v>4790</v>
      </c>
      <c r="E4934" s="38" t="s">
        <v>151</v>
      </c>
    </row>
    <row r="4935" customFormat="false" ht="15" hidden="false" customHeight="false" outlineLevel="0" collapsed="false">
      <c r="A4935" s="38" t="str">
        <f aca="false">CONCATENATE(D4935,"-",E4935)</f>
        <v>SERITINGA-MG</v>
      </c>
      <c r="B4935" s="39" t="n">
        <v>-21.9</v>
      </c>
      <c r="C4935" s="39" t="n">
        <v>-44.51</v>
      </c>
      <c r="D4935" s="39" t="s">
        <v>4791</v>
      </c>
      <c r="E4935" s="39" t="s">
        <v>77</v>
      </c>
    </row>
    <row r="4936" customFormat="false" ht="15" hidden="false" customHeight="false" outlineLevel="0" collapsed="false">
      <c r="A4936" s="38" t="str">
        <f aca="false">CONCATENATE(D4936,"-",E4936)</f>
        <v>SEROPEDICA-RJ</v>
      </c>
      <c r="B4936" s="38" t="n">
        <v>-22.74</v>
      </c>
      <c r="C4936" s="38" t="n">
        <v>-43.7</v>
      </c>
      <c r="D4936" s="38" t="s">
        <v>4792</v>
      </c>
      <c r="E4936" s="38" t="s">
        <v>330</v>
      </c>
    </row>
    <row r="4937" customFormat="false" ht="15" hidden="false" customHeight="false" outlineLevel="0" collapsed="false">
      <c r="A4937" s="38" t="str">
        <f aca="false">CONCATENATE(D4937,"-",E4937)</f>
        <v>SERRA ALTA-SC</v>
      </c>
      <c r="B4937" s="38" t="n">
        <v>-26.72</v>
      </c>
      <c r="C4937" s="38" t="n">
        <v>-53.04</v>
      </c>
      <c r="D4937" s="38" t="s">
        <v>4793</v>
      </c>
      <c r="E4937" s="38" t="s">
        <v>90</v>
      </c>
    </row>
    <row r="4938" customFormat="false" ht="15" hidden="false" customHeight="false" outlineLevel="0" collapsed="false">
      <c r="A4938" s="38" t="str">
        <f aca="false">CONCATENATE(D4938,"-",E4938)</f>
        <v>SERRA AZUL DE MINAS-MG</v>
      </c>
      <c r="B4938" s="38" t="n">
        <v>-18.36</v>
      </c>
      <c r="C4938" s="38" t="n">
        <v>-43.17</v>
      </c>
      <c r="D4938" s="38" t="s">
        <v>4794</v>
      </c>
      <c r="E4938" s="38" t="s">
        <v>77</v>
      </c>
    </row>
    <row r="4939" customFormat="false" ht="15" hidden="false" customHeight="false" outlineLevel="0" collapsed="false">
      <c r="A4939" s="38" t="str">
        <f aca="false">CONCATENATE(D4939,"-",E4939)</f>
        <v>SERRA AZUL-SP</v>
      </c>
      <c r="B4939" s="38" t="n">
        <v>-21.31</v>
      </c>
      <c r="C4939" s="38" t="n">
        <v>-47.56</v>
      </c>
      <c r="D4939" s="38" t="s">
        <v>4795</v>
      </c>
      <c r="E4939" s="38" t="s">
        <v>118</v>
      </c>
    </row>
    <row r="4940" customFormat="false" ht="15" hidden="false" customHeight="false" outlineLevel="0" collapsed="false">
      <c r="A4940" s="38" t="str">
        <f aca="false">CONCATENATE(D4940,"-",E4940)</f>
        <v>SERRA BRANCA-PB</v>
      </c>
      <c r="B4940" s="39" t="n">
        <v>-7.48</v>
      </c>
      <c r="C4940" s="39" t="n">
        <v>-36.66</v>
      </c>
      <c r="D4940" s="39" t="s">
        <v>4796</v>
      </c>
      <c r="E4940" s="39" t="s">
        <v>138</v>
      </c>
    </row>
    <row r="4941" customFormat="false" ht="15" hidden="false" customHeight="false" outlineLevel="0" collapsed="false">
      <c r="A4941" s="38" t="str">
        <f aca="false">CONCATENATE(D4941,"-",E4941)</f>
        <v>SERRA DA RAIZ-PB</v>
      </c>
      <c r="B4941" s="38" t="n">
        <v>-6.68</v>
      </c>
      <c r="C4941" s="38" t="n">
        <v>-35.44</v>
      </c>
      <c r="D4941" s="38" t="s">
        <v>4797</v>
      </c>
      <c r="E4941" s="38" t="s">
        <v>138</v>
      </c>
    </row>
    <row r="4942" customFormat="false" ht="15" hidden="false" customHeight="false" outlineLevel="0" collapsed="false">
      <c r="A4942" s="38" t="str">
        <f aca="false">CONCATENATE(D4942,"-",E4942)</f>
        <v>SERRA DA SAUDADE-MG</v>
      </c>
      <c r="B4942" s="39" t="n">
        <v>-19.43</v>
      </c>
      <c r="C4942" s="39" t="n">
        <v>-45.79</v>
      </c>
      <c r="D4942" s="39" t="s">
        <v>4798</v>
      </c>
      <c r="E4942" s="39" t="s">
        <v>77</v>
      </c>
    </row>
    <row r="4943" customFormat="false" ht="15" hidden="false" customHeight="false" outlineLevel="0" collapsed="false">
      <c r="A4943" s="38" t="str">
        <f aca="false">CONCATENATE(D4943,"-",E4943)</f>
        <v>SERRA DE SAO BENTO-RN</v>
      </c>
      <c r="B4943" s="39" t="n">
        <v>-6.41</v>
      </c>
      <c r="C4943" s="39" t="n">
        <v>-35.7</v>
      </c>
      <c r="D4943" s="39" t="s">
        <v>4799</v>
      </c>
      <c r="E4943" s="39" t="s">
        <v>106</v>
      </c>
    </row>
    <row r="4944" customFormat="false" ht="15" hidden="false" customHeight="false" outlineLevel="0" collapsed="false">
      <c r="A4944" s="38" t="str">
        <f aca="false">CONCATENATE(D4944,"-",E4944)</f>
        <v>SERRA DO MEL-RN</v>
      </c>
      <c r="B4944" s="38" t="n">
        <v>-5.17</v>
      </c>
      <c r="C4944" s="38" t="n">
        <v>-37.02</v>
      </c>
      <c r="D4944" s="38" t="s">
        <v>4800</v>
      </c>
      <c r="E4944" s="38" t="s">
        <v>106</v>
      </c>
    </row>
    <row r="4945" customFormat="false" ht="15" hidden="false" customHeight="false" outlineLevel="0" collapsed="false">
      <c r="A4945" s="38" t="str">
        <f aca="false">CONCATENATE(D4945,"-",E4945)</f>
        <v>SERRA DO NAVIO-AP</v>
      </c>
      <c r="B4945" s="38" t="n">
        <v>0.89</v>
      </c>
      <c r="C4945" s="38" t="n">
        <v>-52</v>
      </c>
      <c r="D4945" s="38" t="s">
        <v>4801</v>
      </c>
      <c r="E4945" s="38" t="s">
        <v>275</v>
      </c>
    </row>
    <row r="4946" customFormat="false" ht="15" hidden="false" customHeight="false" outlineLevel="0" collapsed="false">
      <c r="A4946" s="38" t="str">
        <f aca="false">CONCATENATE(D4946,"-",E4946)</f>
        <v>SERRA DO RAMALHO-BA</v>
      </c>
      <c r="B4946" s="38" t="n">
        <v>-13.57</v>
      </c>
      <c r="C4946" s="38" t="n">
        <v>-43.59</v>
      </c>
      <c r="D4946" s="38" t="s">
        <v>4802</v>
      </c>
      <c r="E4946" s="38" t="s">
        <v>85</v>
      </c>
    </row>
    <row r="4947" customFormat="false" ht="15" hidden="false" customHeight="false" outlineLevel="0" collapsed="false">
      <c r="A4947" s="38" t="str">
        <f aca="false">CONCATENATE(D4947,"-",E4947)</f>
        <v>SERRA DO SALITRE-MG</v>
      </c>
      <c r="B4947" s="38" t="n">
        <v>-19.11</v>
      </c>
      <c r="C4947" s="38" t="n">
        <v>-46.69</v>
      </c>
      <c r="D4947" s="38" t="s">
        <v>4803</v>
      </c>
      <c r="E4947" s="38" t="s">
        <v>77</v>
      </c>
    </row>
    <row r="4948" customFormat="false" ht="15" hidden="false" customHeight="false" outlineLevel="0" collapsed="false">
      <c r="A4948" s="38" t="str">
        <f aca="false">CONCATENATE(D4948,"-",E4948)</f>
        <v>SERRA DOS AIMORES-MG</v>
      </c>
      <c r="B4948" s="39" t="n">
        <v>-17.78</v>
      </c>
      <c r="C4948" s="39" t="n">
        <v>-40.24</v>
      </c>
      <c r="D4948" s="39" t="s">
        <v>4804</v>
      </c>
      <c r="E4948" s="39" t="s">
        <v>77</v>
      </c>
    </row>
    <row r="4949" customFormat="false" ht="15" hidden="false" customHeight="false" outlineLevel="0" collapsed="false">
      <c r="A4949" s="38" t="str">
        <f aca="false">CONCATENATE(D4949,"-",E4949)</f>
        <v>SERRA DOURADA-BA</v>
      </c>
      <c r="B4949" s="39" t="n">
        <v>-12.76</v>
      </c>
      <c r="C4949" s="39" t="n">
        <v>-43.95</v>
      </c>
      <c r="D4949" s="39" t="s">
        <v>4805</v>
      </c>
      <c r="E4949" s="39" t="s">
        <v>85</v>
      </c>
    </row>
    <row r="4950" customFormat="false" ht="15" hidden="false" customHeight="false" outlineLevel="0" collapsed="false">
      <c r="A4950" s="38" t="str">
        <f aca="false">CONCATENATE(D4950,"-",E4950)</f>
        <v>SERRA GRANDE-PB</v>
      </c>
      <c r="B4950" s="39" t="n">
        <v>-7.21</v>
      </c>
      <c r="C4950" s="39" t="n">
        <v>-38.37</v>
      </c>
      <c r="D4950" s="39" t="s">
        <v>4806</v>
      </c>
      <c r="E4950" s="39" t="s">
        <v>138</v>
      </c>
    </row>
    <row r="4951" customFormat="false" ht="15" hidden="false" customHeight="false" outlineLevel="0" collapsed="false">
      <c r="A4951" s="38" t="str">
        <f aca="false">CONCATENATE(D4951,"-",E4951)</f>
        <v>SERRA NEGRA DO NORTE-RN</v>
      </c>
      <c r="B4951" s="39" t="n">
        <v>-6.66</v>
      </c>
      <c r="C4951" s="39" t="n">
        <v>-37.39</v>
      </c>
      <c r="D4951" s="39" t="s">
        <v>4807</v>
      </c>
      <c r="E4951" s="39" t="s">
        <v>106</v>
      </c>
    </row>
    <row r="4952" customFormat="false" ht="15" hidden="false" customHeight="false" outlineLevel="0" collapsed="false">
      <c r="A4952" s="38" t="str">
        <f aca="false">CONCATENATE(D4952,"-",E4952)</f>
        <v>SERRA NEGRA-SP</v>
      </c>
      <c r="B4952" s="39" t="n">
        <v>-22.61</v>
      </c>
      <c r="C4952" s="39" t="n">
        <v>-46.7</v>
      </c>
      <c r="D4952" s="39" t="s">
        <v>4808</v>
      </c>
      <c r="E4952" s="39" t="s">
        <v>118</v>
      </c>
    </row>
    <row r="4953" customFormat="false" ht="15" hidden="false" customHeight="false" outlineLevel="0" collapsed="false">
      <c r="A4953" s="38" t="str">
        <f aca="false">CONCATENATE(D4953,"-",E4953)</f>
        <v>SERRA PRETA-BA</v>
      </c>
      <c r="B4953" s="38" t="n">
        <v>-12.16</v>
      </c>
      <c r="C4953" s="38" t="n">
        <v>-39.33</v>
      </c>
      <c r="D4953" s="38" t="s">
        <v>4809</v>
      </c>
      <c r="E4953" s="38" t="s">
        <v>85</v>
      </c>
    </row>
    <row r="4954" customFormat="false" ht="15" hidden="false" customHeight="false" outlineLevel="0" collapsed="false">
      <c r="A4954" s="38" t="str">
        <f aca="false">CONCATENATE(D4954,"-",E4954)</f>
        <v>SERRA REDONDA-PB</v>
      </c>
      <c r="B4954" s="38" t="n">
        <v>-7.17</v>
      </c>
      <c r="C4954" s="38" t="n">
        <v>-35.67</v>
      </c>
      <c r="D4954" s="38" t="s">
        <v>4810</v>
      </c>
      <c r="E4954" s="38" t="s">
        <v>138</v>
      </c>
    </row>
    <row r="4955" customFormat="false" ht="15" hidden="false" customHeight="false" outlineLevel="0" collapsed="false">
      <c r="A4955" s="38" t="str">
        <f aca="false">CONCATENATE(D4955,"-",E4955)</f>
        <v>SERRA TALHADA-PE</v>
      </c>
      <c r="B4955" s="39" t="n">
        <v>-7.98</v>
      </c>
      <c r="C4955" s="39" t="n">
        <v>-38.29</v>
      </c>
      <c r="D4955" s="39" t="s">
        <v>4811</v>
      </c>
      <c r="E4955" s="39" t="s">
        <v>95</v>
      </c>
    </row>
    <row r="4956" customFormat="false" ht="15" hidden="false" customHeight="false" outlineLevel="0" collapsed="false">
      <c r="A4956" s="38" t="str">
        <f aca="false">CONCATENATE(D4956,"-",E4956)</f>
        <v>SERRA-ES</v>
      </c>
      <c r="B4956" s="39" t="n">
        <v>-20.12</v>
      </c>
      <c r="C4956" s="39" t="n">
        <v>-40.3</v>
      </c>
      <c r="D4956" s="39" t="s">
        <v>4812</v>
      </c>
      <c r="E4956" s="39" t="s">
        <v>126</v>
      </c>
    </row>
    <row r="4957" customFormat="false" ht="15" hidden="false" customHeight="false" outlineLevel="0" collapsed="false">
      <c r="A4957" s="38" t="str">
        <f aca="false">CONCATENATE(D4957,"-",E4957)</f>
        <v>SERRANA-SP</v>
      </c>
      <c r="B4957" s="38" t="n">
        <v>-21.21</v>
      </c>
      <c r="C4957" s="38" t="n">
        <v>-47.59</v>
      </c>
      <c r="D4957" s="38" t="s">
        <v>4813</v>
      </c>
      <c r="E4957" s="38" t="s">
        <v>118</v>
      </c>
    </row>
    <row r="4958" customFormat="false" ht="15" hidden="false" customHeight="false" outlineLevel="0" collapsed="false">
      <c r="A4958" s="38" t="str">
        <f aca="false">CONCATENATE(D4958,"-",E4958)</f>
        <v>SERRANIA-MG</v>
      </c>
      <c r="B4958" s="38" t="n">
        <v>-21.54</v>
      </c>
      <c r="C4958" s="38" t="n">
        <v>-46.04</v>
      </c>
      <c r="D4958" s="38" t="s">
        <v>4814</v>
      </c>
      <c r="E4958" s="38" t="s">
        <v>77</v>
      </c>
    </row>
    <row r="4959" customFormat="false" ht="15" hidden="false" customHeight="false" outlineLevel="0" collapsed="false">
      <c r="A4959" s="38" t="str">
        <f aca="false">CONCATENATE(D4959,"-",E4959)</f>
        <v>SERRANO DO MARANHAO-MA</v>
      </c>
      <c r="B4959" s="39" t="n">
        <v>-1.85</v>
      </c>
      <c r="C4959" s="39" t="n">
        <v>-45.12</v>
      </c>
      <c r="D4959" s="39" t="s">
        <v>4815</v>
      </c>
      <c r="E4959" s="39" t="s">
        <v>100</v>
      </c>
    </row>
    <row r="4960" customFormat="false" ht="15" hidden="false" customHeight="false" outlineLevel="0" collapsed="false">
      <c r="A4960" s="38" t="str">
        <f aca="false">CONCATENATE(D4960,"-",E4960)</f>
        <v>SERRANOPOLIS DE MINAS-MG</v>
      </c>
      <c r="B4960" s="39" t="n">
        <v>-15.82</v>
      </c>
      <c r="C4960" s="39" t="n">
        <v>-42.87</v>
      </c>
      <c r="D4960" s="39" t="s">
        <v>4816</v>
      </c>
      <c r="E4960" s="39" t="s">
        <v>77</v>
      </c>
    </row>
    <row r="4961" customFormat="false" ht="15" hidden="false" customHeight="false" outlineLevel="0" collapsed="false">
      <c r="A4961" s="38" t="str">
        <f aca="false">CONCATENATE(D4961,"-",E4961)</f>
        <v>SERRANOPOLIS DO IGUACU-PR</v>
      </c>
      <c r="B4961" s="38" t="n">
        <v>-25.38</v>
      </c>
      <c r="C4961" s="38" t="n">
        <v>-54.05</v>
      </c>
      <c r="D4961" s="38" t="s">
        <v>4817</v>
      </c>
      <c r="E4961" s="38" t="s">
        <v>88</v>
      </c>
    </row>
    <row r="4962" customFormat="false" ht="15" hidden="false" customHeight="false" outlineLevel="0" collapsed="false">
      <c r="A4962" s="38" t="str">
        <f aca="false">CONCATENATE(D4962,"-",E4962)</f>
        <v>SERRANOPOLIS-GO</v>
      </c>
      <c r="B4962" s="38" t="n">
        <v>-18.3</v>
      </c>
      <c r="C4962" s="38" t="n">
        <v>-51.96</v>
      </c>
      <c r="D4962" s="38" t="s">
        <v>4818</v>
      </c>
      <c r="E4962" s="38" t="s">
        <v>75</v>
      </c>
    </row>
    <row r="4963" customFormat="false" ht="15" hidden="false" customHeight="false" outlineLevel="0" collapsed="false">
      <c r="A4963" s="38" t="str">
        <f aca="false">CONCATENATE(D4963,"-",E4963)</f>
        <v>SERRANOS-MG</v>
      </c>
      <c r="B4963" s="38" t="n">
        <v>-21.89</v>
      </c>
      <c r="C4963" s="38" t="n">
        <v>-44.51</v>
      </c>
      <c r="D4963" s="38" t="s">
        <v>4819</v>
      </c>
      <c r="E4963" s="38" t="s">
        <v>77</v>
      </c>
    </row>
    <row r="4964" customFormat="false" ht="15" hidden="false" customHeight="false" outlineLevel="0" collapsed="false">
      <c r="A4964" s="38" t="str">
        <f aca="false">CONCATENATE(D4964,"-",E4964)</f>
        <v>SERRARIA-PB</v>
      </c>
      <c r="B4964" s="39" t="n">
        <v>-6.85</v>
      </c>
      <c r="C4964" s="39" t="n">
        <v>-35.62</v>
      </c>
      <c r="D4964" s="39" t="s">
        <v>4820</v>
      </c>
      <c r="E4964" s="39" t="s">
        <v>138</v>
      </c>
    </row>
    <row r="4965" customFormat="false" ht="15" hidden="false" customHeight="false" outlineLevel="0" collapsed="false">
      <c r="A4965" s="38" t="str">
        <f aca="false">CONCATENATE(D4965,"-",E4965)</f>
        <v>SERRINHA DOS PINTOS-RN</v>
      </c>
      <c r="B4965" s="39" t="n">
        <v>-6.11</v>
      </c>
      <c r="C4965" s="39" t="n">
        <v>-37.95</v>
      </c>
      <c r="D4965" s="39" t="s">
        <v>4821</v>
      </c>
      <c r="E4965" s="39" t="s">
        <v>106</v>
      </c>
    </row>
    <row r="4966" customFormat="false" ht="15" hidden="false" customHeight="false" outlineLevel="0" collapsed="false">
      <c r="A4966" s="38" t="str">
        <f aca="false">CONCATENATE(D4966,"-",E4966)</f>
        <v>SERRINHA-BA</v>
      </c>
      <c r="B4966" s="39" t="n">
        <v>-11.66</v>
      </c>
      <c r="C4966" s="39" t="n">
        <v>-39</v>
      </c>
      <c r="D4966" s="39" t="s">
        <v>4822</v>
      </c>
      <c r="E4966" s="39" t="s">
        <v>85</v>
      </c>
    </row>
    <row r="4967" customFormat="false" ht="15" hidden="false" customHeight="false" outlineLevel="0" collapsed="false">
      <c r="A4967" s="38" t="str">
        <f aca="false">CONCATENATE(D4967,"-",E4967)</f>
        <v>SERRINHA-RN</v>
      </c>
      <c r="B4967" s="38" t="n">
        <v>-6.27</v>
      </c>
      <c r="C4967" s="38" t="n">
        <v>-35.49</v>
      </c>
      <c r="D4967" s="38" t="s">
        <v>4822</v>
      </c>
      <c r="E4967" s="38" t="s">
        <v>106</v>
      </c>
    </row>
    <row r="4968" customFormat="false" ht="15" hidden="false" customHeight="false" outlineLevel="0" collapsed="false">
      <c r="A4968" s="38" t="str">
        <f aca="false">CONCATENATE(D4968,"-",E4968)</f>
        <v>SERRITA-PE</v>
      </c>
      <c r="B4968" s="38" t="n">
        <v>-7.93</v>
      </c>
      <c r="C4968" s="38" t="n">
        <v>-39.29</v>
      </c>
      <c r="D4968" s="38" t="s">
        <v>4823</v>
      </c>
      <c r="E4968" s="38" t="s">
        <v>95</v>
      </c>
    </row>
    <row r="4969" customFormat="false" ht="15" hidden="false" customHeight="false" outlineLevel="0" collapsed="false">
      <c r="A4969" s="38" t="str">
        <f aca="false">CONCATENATE(D4969,"-",E4969)</f>
        <v>SERROLANDIA-BA</v>
      </c>
      <c r="B4969" s="38" t="n">
        <v>-11.41</v>
      </c>
      <c r="C4969" s="38" t="n">
        <v>-40.3</v>
      </c>
      <c r="D4969" s="38" t="s">
        <v>4824</v>
      </c>
      <c r="E4969" s="38" t="s">
        <v>85</v>
      </c>
    </row>
    <row r="4970" customFormat="false" ht="15" hidden="false" customHeight="false" outlineLevel="0" collapsed="false">
      <c r="A4970" s="38" t="str">
        <f aca="false">CONCATENATE(D4970,"-",E4970)</f>
        <v>SERRO-MG</v>
      </c>
      <c r="B4970" s="39" t="n">
        <v>-18.6</v>
      </c>
      <c r="C4970" s="39" t="n">
        <v>-43.37</v>
      </c>
      <c r="D4970" s="39" t="s">
        <v>4825</v>
      </c>
      <c r="E4970" s="39" t="s">
        <v>77</v>
      </c>
    </row>
    <row r="4971" customFormat="false" ht="15" hidden="false" customHeight="false" outlineLevel="0" collapsed="false">
      <c r="A4971" s="38" t="str">
        <f aca="false">CONCATENATE(D4971,"-",E4971)</f>
        <v>SERTANEJA-PR</v>
      </c>
      <c r="B4971" s="39" t="n">
        <v>-23.03</v>
      </c>
      <c r="C4971" s="39" t="n">
        <v>-50.83</v>
      </c>
      <c r="D4971" s="39" t="s">
        <v>4826</v>
      </c>
      <c r="E4971" s="39" t="s">
        <v>88</v>
      </c>
    </row>
    <row r="4972" customFormat="false" ht="15" hidden="false" customHeight="false" outlineLevel="0" collapsed="false">
      <c r="A4972" s="38" t="str">
        <f aca="false">CONCATENATE(D4972,"-",E4972)</f>
        <v>SERTANIA-PE</v>
      </c>
      <c r="B4972" s="39" t="n">
        <v>-8.07</v>
      </c>
      <c r="C4972" s="39" t="n">
        <v>-37.26</v>
      </c>
      <c r="D4972" s="39" t="s">
        <v>4827</v>
      </c>
      <c r="E4972" s="39" t="s">
        <v>95</v>
      </c>
    </row>
    <row r="4973" customFormat="false" ht="15" hidden="false" customHeight="false" outlineLevel="0" collapsed="false">
      <c r="A4973" s="38" t="str">
        <f aca="false">CONCATENATE(D4973,"-",E4973)</f>
        <v>SERTANOPOLIS-PR</v>
      </c>
      <c r="B4973" s="38" t="n">
        <v>-23.05</v>
      </c>
      <c r="C4973" s="38" t="n">
        <v>-51.03</v>
      </c>
      <c r="D4973" s="38" t="s">
        <v>4828</v>
      </c>
      <c r="E4973" s="38" t="s">
        <v>88</v>
      </c>
    </row>
    <row r="4974" customFormat="false" ht="15" hidden="false" customHeight="false" outlineLevel="0" collapsed="false">
      <c r="A4974" s="38" t="str">
        <f aca="false">CONCATENATE(D4974,"-",E4974)</f>
        <v>SERTAO SANTANA-RS</v>
      </c>
      <c r="B4974" s="38" t="n">
        <v>-30.46</v>
      </c>
      <c r="C4974" s="38" t="n">
        <v>-51.6</v>
      </c>
      <c r="D4974" s="38" t="s">
        <v>4829</v>
      </c>
      <c r="E4974" s="38" t="s">
        <v>151</v>
      </c>
    </row>
    <row r="4975" customFormat="false" ht="15" hidden="false" customHeight="false" outlineLevel="0" collapsed="false">
      <c r="A4975" s="38" t="str">
        <f aca="false">CONCATENATE(D4975,"-",E4975)</f>
        <v>SERTAO-RS</v>
      </c>
      <c r="B4975" s="39" t="n">
        <v>-27.98</v>
      </c>
      <c r="C4975" s="39" t="n">
        <v>-52.26</v>
      </c>
      <c r="D4975" s="39" t="s">
        <v>4830</v>
      </c>
      <c r="E4975" s="39" t="s">
        <v>151</v>
      </c>
    </row>
    <row r="4976" customFormat="false" ht="15" hidden="false" customHeight="false" outlineLevel="0" collapsed="false">
      <c r="A4976" s="38" t="str">
        <f aca="false">CONCATENATE(D4976,"-",E4976)</f>
        <v>SERTAOZINHO-PB</v>
      </c>
      <c r="B4976" s="38" t="n">
        <v>-6.75</v>
      </c>
      <c r="C4976" s="38" t="n">
        <v>-35.44</v>
      </c>
      <c r="D4976" s="38" t="s">
        <v>4831</v>
      </c>
      <c r="E4976" s="38" t="s">
        <v>138</v>
      </c>
    </row>
    <row r="4977" customFormat="false" ht="15" hidden="false" customHeight="false" outlineLevel="0" collapsed="false">
      <c r="A4977" s="38" t="str">
        <f aca="false">CONCATENATE(D4977,"-",E4977)</f>
        <v>SERTAOZINHO-SP</v>
      </c>
      <c r="B4977" s="39" t="n">
        <v>-21.13</v>
      </c>
      <c r="C4977" s="39" t="n">
        <v>-47.99</v>
      </c>
      <c r="D4977" s="39" t="s">
        <v>4831</v>
      </c>
      <c r="E4977" s="39" t="s">
        <v>118</v>
      </c>
    </row>
    <row r="4978" customFormat="false" ht="15" hidden="false" customHeight="false" outlineLevel="0" collapsed="false">
      <c r="A4978" s="38" t="str">
        <f aca="false">CONCATENATE(D4978,"-",E4978)</f>
        <v>SETE BARRAS-SP</v>
      </c>
      <c r="B4978" s="38" t="n">
        <v>-24.38</v>
      </c>
      <c r="C4978" s="38" t="n">
        <v>-47.92</v>
      </c>
      <c r="D4978" s="38" t="s">
        <v>4832</v>
      </c>
      <c r="E4978" s="38" t="s">
        <v>118</v>
      </c>
    </row>
    <row r="4979" customFormat="false" ht="15" hidden="false" customHeight="false" outlineLevel="0" collapsed="false">
      <c r="A4979" s="38" t="str">
        <f aca="false">CONCATENATE(D4979,"-",E4979)</f>
        <v>SETE DE SETEMBRO-RS</v>
      </c>
      <c r="B4979" s="39" t="n">
        <v>-28.13</v>
      </c>
      <c r="C4979" s="39" t="n">
        <v>-54.46</v>
      </c>
      <c r="D4979" s="39" t="s">
        <v>4833</v>
      </c>
      <c r="E4979" s="39" t="s">
        <v>151</v>
      </c>
    </row>
    <row r="4980" customFormat="false" ht="15" hidden="false" customHeight="false" outlineLevel="0" collapsed="false">
      <c r="A4980" s="38" t="str">
        <f aca="false">CONCATENATE(D4980,"-",E4980)</f>
        <v>SETE LAGOAS-MG</v>
      </c>
      <c r="B4980" s="38" t="n">
        <v>-19.46</v>
      </c>
      <c r="C4980" s="38" t="n">
        <v>-44.24</v>
      </c>
      <c r="D4980" s="38" t="s">
        <v>4834</v>
      </c>
      <c r="E4980" s="38" t="s">
        <v>77</v>
      </c>
    </row>
    <row r="4981" customFormat="false" ht="15" hidden="false" customHeight="false" outlineLevel="0" collapsed="false">
      <c r="A4981" s="38" t="str">
        <f aca="false">CONCATENATE(D4981,"-",E4981)</f>
        <v>SETE QUEDAS-MS</v>
      </c>
      <c r="B4981" s="39" t="n">
        <v>-23.97</v>
      </c>
      <c r="C4981" s="39" t="n">
        <v>-55.03</v>
      </c>
      <c r="D4981" s="39" t="s">
        <v>4835</v>
      </c>
      <c r="E4981" s="39" t="s">
        <v>140</v>
      </c>
    </row>
    <row r="4982" customFormat="false" ht="15" hidden="false" customHeight="false" outlineLevel="0" collapsed="false">
      <c r="A4982" s="38" t="str">
        <f aca="false">CONCATENATE(D4982,"-",E4982)</f>
        <v>SETUBINHA-MG</v>
      </c>
      <c r="B4982" s="39" t="n">
        <v>-17.72</v>
      </c>
      <c r="C4982" s="39" t="n">
        <v>-42.27</v>
      </c>
      <c r="D4982" s="39" t="s">
        <v>4836</v>
      </c>
      <c r="E4982" s="39" t="s">
        <v>77</v>
      </c>
    </row>
    <row r="4983" customFormat="false" ht="15" hidden="false" customHeight="false" outlineLevel="0" collapsed="false">
      <c r="A4983" s="38" t="str">
        <f aca="false">CONCATENATE(D4983,"-",E4983)</f>
        <v>SEVERIANO DE ALMEIDA-RS</v>
      </c>
      <c r="B4983" s="38" t="n">
        <v>-27.43</v>
      </c>
      <c r="C4983" s="38" t="n">
        <v>-52.11</v>
      </c>
      <c r="D4983" s="38" t="s">
        <v>4837</v>
      </c>
      <c r="E4983" s="38" t="s">
        <v>151</v>
      </c>
    </row>
    <row r="4984" customFormat="false" ht="15" hidden="false" customHeight="false" outlineLevel="0" collapsed="false">
      <c r="A4984" s="38" t="str">
        <f aca="false">CONCATENATE(D4984,"-",E4984)</f>
        <v>SEVERIANO MELO-RN</v>
      </c>
      <c r="B4984" s="38" t="n">
        <v>-5.77</v>
      </c>
      <c r="C4984" s="38" t="n">
        <v>-37.95</v>
      </c>
      <c r="D4984" s="38" t="s">
        <v>4838</v>
      </c>
      <c r="E4984" s="38" t="s">
        <v>106</v>
      </c>
    </row>
    <row r="4985" customFormat="false" ht="15" hidden="false" customHeight="false" outlineLevel="0" collapsed="false">
      <c r="A4985" s="38" t="str">
        <f aca="false">CONCATENATE(D4985,"-",E4985)</f>
        <v>SEVERINIA-SP</v>
      </c>
      <c r="B4985" s="39" t="n">
        <v>-20.8</v>
      </c>
      <c r="C4985" s="39" t="n">
        <v>-48.8</v>
      </c>
      <c r="D4985" s="39" t="s">
        <v>4839</v>
      </c>
      <c r="E4985" s="39" t="s">
        <v>118</v>
      </c>
    </row>
    <row r="4986" customFormat="false" ht="15" hidden="false" customHeight="false" outlineLevel="0" collapsed="false">
      <c r="A4986" s="38" t="str">
        <f aca="false">CONCATENATE(D4986,"-",E4986)</f>
        <v>SIDEROPOLIS-SC</v>
      </c>
      <c r="B4986" s="39" t="n">
        <v>-28.59</v>
      </c>
      <c r="C4986" s="39" t="n">
        <v>-49.42</v>
      </c>
      <c r="D4986" s="39" t="s">
        <v>4840</v>
      </c>
      <c r="E4986" s="39" t="s">
        <v>90</v>
      </c>
    </row>
    <row r="4987" customFormat="false" ht="15" hidden="false" customHeight="false" outlineLevel="0" collapsed="false">
      <c r="A4987" s="38" t="str">
        <f aca="false">CONCATENATE(D4987,"-",E4987)</f>
        <v>SIDROLANDIA-MS</v>
      </c>
      <c r="B4987" s="38" t="n">
        <v>-20.93</v>
      </c>
      <c r="C4987" s="38" t="n">
        <v>-54.96</v>
      </c>
      <c r="D4987" s="38" t="s">
        <v>4841</v>
      </c>
      <c r="E4987" s="38" t="s">
        <v>140</v>
      </c>
    </row>
    <row r="4988" customFormat="false" ht="15" hidden="false" customHeight="false" outlineLevel="0" collapsed="false">
      <c r="A4988" s="38" t="str">
        <f aca="false">CONCATENATE(D4988,"-",E4988)</f>
        <v>SIGEFREDO PACHECO-PI</v>
      </c>
      <c r="B4988" s="39" t="n">
        <v>-4.91</v>
      </c>
      <c r="C4988" s="39" t="n">
        <v>-41.73</v>
      </c>
      <c r="D4988" s="39" t="s">
        <v>4842</v>
      </c>
      <c r="E4988" s="39" t="s">
        <v>108</v>
      </c>
    </row>
    <row r="4989" customFormat="false" ht="15" hidden="false" customHeight="false" outlineLevel="0" collapsed="false">
      <c r="A4989" s="38" t="str">
        <f aca="false">CONCATENATE(D4989,"-",E4989)</f>
        <v>SILVA JARDIM-RJ</v>
      </c>
      <c r="B4989" s="39" t="n">
        <v>-22.65</v>
      </c>
      <c r="C4989" s="39" t="n">
        <v>-42.39</v>
      </c>
      <c r="D4989" s="39" t="s">
        <v>4843</v>
      </c>
      <c r="E4989" s="39" t="s">
        <v>330</v>
      </c>
    </row>
    <row r="4990" customFormat="false" ht="15" hidden="false" customHeight="false" outlineLevel="0" collapsed="false">
      <c r="A4990" s="38" t="str">
        <f aca="false">CONCATENATE(D4990,"-",E4990)</f>
        <v>SILVANIA-GO</v>
      </c>
      <c r="B4990" s="39" t="n">
        <v>-16.65</v>
      </c>
      <c r="C4990" s="39" t="n">
        <v>-48.6</v>
      </c>
      <c r="D4990" s="39" t="s">
        <v>4844</v>
      </c>
      <c r="E4990" s="39" t="s">
        <v>75</v>
      </c>
    </row>
    <row r="4991" customFormat="false" ht="15" hidden="false" customHeight="false" outlineLevel="0" collapsed="false">
      <c r="A4991" s="38" t="str">
        <f aca="false">CONCATENATE(D4991,"-",E4991)</f>
        <v>SILVANOPOLIS-TO</v>
      </c>
      <c r="B4991" s="39" t="n">
        <v>-11.14</v>
      </c>
      <c r="C4991" s="39" t="n">
        <v>-48.16</v>
      </c>
      <c r="D4991" s="39" t="s">
        <v>4845</v>
      </c>
      <c r="E4991" s="39" t="s">
        <v>97</v>
      </c>
    </row>
    <row r="4992" customFormat="false" ht="15" hidden="false" customHeight="false" outlineLevel="0" collapsed="false">
      <c r="A4992" s="38" t="str">
        <f aca="false">CONCATENATE(D4992,"-",E4992)</f>
        <v>SILVEIRA MARTINS-RS</v>
      </c>
      <c r="B4992" s="39" t="n">
        <v>-29.64</v>
      </c>
      <c r="C4992" s="39" t="n">
        <v>-53.58</v>
      </c>
      <c r="D4992" s="39" t="s">
        <v>4846</v>
      </c>
      <c r="E4992" s="39" t="s">
        <v>151</v>
      </c>
    </row>
    <row r="4993" customFormat="false" ht="15" hidden="false" customHeight="false" outlineLevel="0" collapsed="false">
      <c r="A4993" s="38" t="str">
        <f aca="false">CONCATENATE(D4993,"-",E4993)</f>
        <v>SILVEIRANIA-MG</v>
      </c>
      <c r="B4993" s="38" t="n">
        <v>-21.15</v>
      </c>
      <c r="C4993" s="38" t="n">
        <v>-43.21</v>
      </c>
      <c r="D4993" s="38" t="s">
        <v>4847</v>
      </c>
      <c r="E4993" s="38" t="s">
        <v>77</v>
      </c>
    </row>
    <row r="4994" customFormat="false" ht="15" hidden="false" customHeight="false" outlineLevel="0" collapsed="false">
      <c r="A4994" s="38" t="str">
        <f aca="false">CONCATENATE(D4994,"-",E4994)</f>
        <v>SILVEIRAS-SP</v>
      </c>
      <c r="B4994" s="38" t="n">
        <v>-22.66</v>
      </c>
      <c r="C4994" s="38" t="n">
        <v>-44.85</v>
      </c>
      <c r="D4994" s="38" t="s">
        <v>4848</v>
      </c>
      <c r="E4994" s="38" t="s">
        <v>118</v>
      </c>
    </row>
    <row r="4995" customFormat="false" ht="15" hidden="false" customHeight="false" outlineLevel="0" collapsed="false">
      <c r="A4995" s="38" t="str">
        <f aca="false">CONCATENATE(D4995,"-",E4995)</f>
        <v>SILVES-AM</v>
      </c>
      <c r="B4995" s="39" t="n">
        <v>-2.83</v>
      </c>
      <c r="C4995" s="39" t="n">
        <v>-58.2</v>
      </c>
      <c r="D4995" s="39" t="s">
        <v>4849</v>
      </c>
      <c r="E4995" s="39" t="s">
        <v>258</v>
      </c>
    </row>
    <row r="4996" customFormat="false" ht="15" hidden="false" customHeight="false" outlineLevel="0" collapsed="false">
      <c r="A4996" s="38" t="str">
        <f aca="false">CONCATENATE(D4996,"-",E4996)</f>
        <v>SILVIANOPOLIS-MG</v>
      </c>
      <c r="B4996" s="39" t="n">
        <v>-22.02</v>
      </c>
      <c r="C4996" s="39" t="n">
        <v>-45.83</v>
      </c>
      <c r="D4996" s="39" t="s">
        <v>4850</v>
      </c>
      <c r="E4996" s="39" t="s">
        <v>77</v>
      </c>
    </row>
    <row r="4997" customFormat="false" ht="15" hidden="false" customHeight="false" outlineLevel="0" collapsed="false">
      <c r="A4997" s="38" t="str">
        <f aca="false">CONCATENATE(D4997,"-",E4997)</f>
        <v>SIMAO DIAS-SE</v>
      </c>
      <c r="B4997" s="39" t="n">
        <v>-10.73</v>
      </c>
      <c r="C4997" s="39" t="n">
        <v>-37.81</v>
      </c>
      <c r="D4997" s="39" t="s">
        <v>4851</v>
      </c>
      <c r="E4997" s="39" t="s">
        <v>294</v>
      </c>
    </row>
    <row r="4998" customFormat="false" ht="15" hidden="false" customHeight="false" outlineLevel="0" collapsed="false">
      <c r="A4998" s="38" t="str">
        <f aca="false">CONCATENATE(D4998,"-",E4998)</f>
        <v>SIMAO PEREIRA-MG</v>
      </c>
      <c r="B4998" s="38" t="n">
        <v>-21.96</v>
      </c>
      <c r="C4998" s="38" t="n">
        <v>-43.31</v>
      </c>
      <c r="D4998" s="38" t="s">
        <v>4852</v>
      </c>
      <c r="E4998" s="38" t="s">
        <v>77</v>
      </c>
    </row>
    <row r="4999" customFormat="false" ht="15" hidden="false" customHeight="false" outlineLevel="0" collapsed="false">
      <c r="A4999" s="38" t="str">
        <f aca="false">CONCATENATE(D4999,"-",E4999)</f>
        <v>SIMOES FILHO-BA</v>
      </c>
      <c r="B4999" s="39" t="n">
        <v>-12.78</v>
      </c>
      <c r="C4999" s="39" t="n">
        <v>-38.4</v>
      </c>
      <c r="D4999" s="39" t="s">
        <v>4853</v>
      </c>
      <c r="E4999" s="39" t="s">
        <v>85</v>
      </c>
    </row>
    <row r="5000" customFormat="false" ht="15" hidden="false" customHeight="false" outlineLevel="0" collapsed="false">
      <c r="A5000" s="38" t="str">
        <f aca="false">CONCATENATE(D5000,"-",E5000)</f>
        <v>SIMOES-PI</v>
      </c>
      <c r="B5000" s="38" t="n">
        <v>-7.59</v>
      </c>
      <c r="C5000" s="38" t="n">
        <v>-40.81</v>
      </c>
      <c r="D5000" s="38" t="s">
        <v>4854</v>
      </c>
      <c r="E5000" s="38" t="s">
        <v>108</v>
      </c>
    </row>
    <row r="5001" customFormat="false" ht="15" hidden="false" customHeight="false" outlineLevel="0" collapsed="false">
      <c r="A5001" s="38" t="str">
        <f aca="false">CONCATENATE(D5001,"-",E5001)</f>
        <v>SIMOLANDIA-GO</v>
      </c>
      <c r="B5001" s="38" t="n">
        <v>-14.47</v>
      </c>
      <c r="C5001" s="38" t="n">
        <v>-46.48</v>
      </c>
      <c r="D5001" s="38" t="s">
        <v>4855</v>
      </c>
      <c r="E5001" s="38" t="s">
        <v>75</v>
      </c>
    </row>
    <row r="5002" customFormat="false" ht="15" hidden="false" customHeight="false" outlineLevel="0" collapsed="false">
      <c r="A5002" s="38" t="str">
        <f aca="false">CONCATENATE(D5002,"-",E5002)</f>
        <v>SIMONESIA-MG</v>
      </c>
      <c r="B5002" s="39" t="n">
        <v>-20.12</v>
      </c>
      <c r="C5002" s="39" t="n">
        <v>-42</v>
      </c>
      <c r="D5002" s="39" t="s">
        <v>4856</v>
      </c>
      <c r="E5002" s="39" t="s">
        <v>77</v>
      </c>
    </row>
    <row r="5003" customFormat="false" ht="15" hidden="false" customHeight="false" outlineLevel="0" collapsed="false">
      <c r="A5003" s="38" t="str">
        <f aca="false">CONCATENATE(D5003,"-",E5003)</f>
        <v>SIMPLICIO MENDES-PI</v>
      </c>
      <c r="B5003" s="39" t="n">
        <v>-7.85</v>
      </c>
      <c r="C5003" s="39" t="n">
        <v>-41.91</v>
      </c>
      <c r="D5003" s="39" t="s">
        <v>4857</v>
      </c>
      <c r="E5003" s="39" t="s">
        <v>108</v>
      </c>
    </row>
    <row r="5004" customFormat="false" ht="15" hidden="false" customHeight="false" outlineLevel="0" collapsed="false">
      <c r="A5004" s="38" t="str">
        <f aca="false">CONCATENATE(D5004,"-",E5004)</f>
        <v>SINIMBU-RS</v>
      </c>
      <c r="B5004" s="38" t="n">
        <v>-29.53</v>
      </c>
      <c r="C5004" s="38" t="n">
        <v>-52.52</v>
      </c>
      <c r="D5004" s="38" t="s">
        <v>4858</v>
      </c>
      <c r="E5004" s="38" t="s">
        <v>151</v>
      </c>
    </row>
    <row r="5005" customFormat="false" ht="15" hidden="false" customHeight="false" outlineLevel="0" collapsed="false">
      <c r="A5005" s="38" t="str">
        <f aca="false">CONCATENATE(D5005,"-",E5005)</f>
        <v>SINOP-MT</v>
      </c>
      <c r="B5005" s="38" t="n">
        <v>-11.86</v>
      </c>
      <c r="C5005" s="38" t="n">
        <v>-55.5</v>
      </c>
      <c r="D5005" s="38" t="s">
        <v>4859</v>
      </c>
      <c r="E5005" s="38" t="s">
        <v>111</v>
      </c>
    </row>
    <row r="5006" customFormat="false" ht="15" hidden="false" customHeight="false" outlineLevel="0" collapsed="false">
      <c r="A5006" s="38" t="str">
        <f aca="false">CONCATENATE(D5006,"-",E5006)</f>
        <v>SIQUEIRA CAMPOS-PR</v>
      </c>
      <c r="B5006" s="39" t="n">
        <v>-23.68</v>
      </c>
      <c r="C5006" s="39" t="n">
        <v>-49.83</v>
      </c>
      <c r="D5006" s="39" t="s">
        <v>4860</v>
      </c>
      <c r="E5006" s="39" t="s">
        <v>88</v>
      </c>
    </row>
    <row r="5007" customFormat="false" ht="15" hidden="false" customHeight="false" outlineLevel="0" collapsed="false">
      <c r="A5007" s="38" t="str">
        <f aca="false">CONCATENATE(D5007,"-",E5007)</f>
        <v>SIRINHAEM-PE</v>
      </c>
      <c r="B5007" s="38" t="n">
        <v>-8.59</v>
      </c>
      <c r="C5007" s="38" t="n">
        <v>-35.11</v>
      </c>
      <c r="D5007" s="38" t="s">
        <v>4861</v>
      </c>
      <c r="E5007" s="38" t="s">
        <v>95</v>
      </c>
    </row>
    <row r="5008" customFormat="false" ht="15" hidden="false" customHeight="false" outlineLevel="0" collapsed="false">
      <c r="A5008" s="38" t="str">
        <f aca="false">CONCATENATE(D5008,"-",E5008)</f>
        <v>SIRIRI-SE</v>
      </c>
      <c r="B5008" s="38" t="n">
        <v>-10.6</v>
      </c>
      <c r="C5008" s="38" t="n">
        <v>-37.11</v>
      </c>
      <c r="D5008" s="38" t="s">
        <v>4862</v>
      </c>
      <c r="E5008" s="38" t="s">
        <v>294</v>
      </c>
    </row>
    <row r="5009" customFormat="false" ht="15" hidden="false" customHeight="false" outlineLevel="0" collapsed="false">
      <c r="A5009" s="38" t="str">
        <f aca="false">CONCATENATE(D5009,"-",E5009)</f>
        <v>SITIO D'ABADIA-GO</v>
      </c>
      <c r="B5009" s="39" t="n">
        <v>-14.8</v>
      </c>
      <c r="C5009" s="39" t="n">
        <v>-46.25</v>
      </c>
      <c r="D5009" s="39" t="s">
        <v>4863</v>
      </c>
      <c r="E5009" s="39" t="s">
        <v>75</v>
      </c>
    </row>
    <row r="5010" customFormat="false" ht="15" hidden="false" customHeight="false" outlineLevel="0" collapsed="false">
      <c r="A5010" s="38" t="str">
        <f aca="false">CONCATENATE(D5010,"-",E5010)</f>
        <v>SITIO DO MATO-BA</v>
      </c>
      <c r="B5010" s="38" t="n">
        <v>-13.08</v>
      </c>
      <c r="C5010" s="38" t="n">
        <v>-43.46</v>
      </c>
      <c r="D5010" s="38" t="s">
        <v>4864</v>
      </c>
      <c r="E5010" s="38" t="s">
        <v>85</v>
      </c>
    </row>
    <row r="5011" customFormat="false" ht="15" hidden="false" customHeight="false" outlineLevel="0" collapsed="false">
      <c r="A5011" s="38" t="str">
        <f aca="false">CONCATENATE(D5011,"-",E5011)</f>
        <v>SITIO DO QUINTO-BA</v>
      </c>
      <c r="B5011" s="39" t="n">
        <v>-10.35</v>
      </c>
      <c r="C5011" s="39" t="n">
        <v>-38.21</v>
      </c>
      <c r="D5011" s="39" t="s">
        <v>4865</v>
      </c>
      <c r="E5011" s="39" t="s">
        <v>85</v>
      </c>
    </row>
    <row r="5012" customFormat="false" ht="15" hidden="false" customHeight="false" outlineLevel="0" collapsed="false">
      <c r="A5012" s="38" t="str">
        <f aca="false">CONCATENATE(D5012,"-",E5012)</f>
        <v>SITIO NOVO DO TOCANTINS-TO</v>
      </c>
      <c r="B5012" s="38" t="n">
        <v>-5.6</v>
      </c>
      <c r="C5012" s="38" t="n">
        <v>-47.63</v>
      </c>
      <c r="D5012" s="38" t="s">
        <v>4866</v>
      </c>
      <c r="E5012" s="38" t="s">
        <v>97</v>
      </c>
    </row>
    <row r="5013" customFormat="false" ht="15" hidden="false" customHeight="false" outlineLevel="0" collapsed="false">
      <c r="A5013" s="38" t="str">
        <f aca="false">CONCATENATE(D5013,"-",E5013)</f>
        <v>SITIO NOVO-MA</v>
      </c>
      <c r="B5013" s="38" t="n">
        <v>-5.87</v>
      </c>
      <c r="C5013" s="38" t="n">
        <v>-46.69</v>
      </c>
      <c r="D5013" s="38" t="s">
        <v>4867</v>
      </c>
      <c r="E5013" s="38" t="s">
        <v>100</v>
      </c>
    </row>
    <row r="5014" customFormat="false" ht="15" hidden="false" customHeight="false" outlineLevel="0" collapsed="false">
      <c r="A5014" s="38" t="str">
        <f aca="false">CONCATENATE(D5014,"-",E5014)</f>
        <v>SITIO NOVO-RN</v>
      </c>
      <c r="B5014" s="39" t="n">
        <v>-6.1</v>
      </c>
      <c r="C5014" s="39" t="n">
        <v>-35.91</v>
      </c>
      <c r="D5014" s="39" t="s">
        <v>4867</v>
      </c>
      <c r="E5014" s="39" t="s">
        <v>106</v>
      </c>
    </row>
    <row r="5015" customFormat="false" ht="15" hidden="false" customHeight="false" outlineLevel="0" collapsed="false">
      <c r="A5015" s="38" t="str">
        <f aca="false">CONCATENATE(D5015,"-",E5015)</f>
        <v>SOBRADINHO-BA</v>
      </c>
      <c r="B5015" s="38" t="n">
        <v>-9.45</v>
      </c>
      <c r="C5015" s="38" t="n">
        <v>-40.82</v>
      </c>
      <c r="D5015" s="38" t="s">
        <v>4868</v>
      </c>
      <c r="E5015" s="38" t="s">
        <v>85</v>
      </c>
    </row>
    <row r="5016" customFormat="false" ht="15" hidden="false" customHeight="false" outlineLevel="0" collapsed="false">
      <c r="A5016" s="38" t="str">
        <f aca="false">CONCATENATE(D5016,"-",E5016)</f>
        <v>SOBRADINHO-RS</v>
      </c>
      <c r="B5016" s="39" t="n">
        <v>-29.42</v>
      </c>
      <c r="C5016" s="39" t="n">
        <v>-53.02</v>
      </c>
      <c r="D5016" s="39" t="s">
        <v>4868</v>
      </c>
      <c r="E5016" s="39" t="s">
        <v>151</v>
      </c>
    </row>
    <row r="5017" customFormat="false" ht="15" hidden="false" customHeight="false" outlineLevel="0" collapsed="false">
      <c r="A5017" s="38" t="str">
        <f aca="false">CONCATENATE(D5017,"-",E5017)</f>
        <v>SOBRADO-PB</v>
      </c>
      <c r="B5017" s="39" t="n">
        <v>-7.14</v>
      </c>
      <c r="C5017" s="39" t="n">
        <v>-35.23</v>
      </c>
      <c r="D5017" s="39" t="s">
        <v>4869</v>
      </c>
      <c r="E5017" s="39" t="s">
        <v>138</v>
      </c>
    </row>
    <row r="5018" customFormat="false" ht="15" hidden="false" customHeight="false" outlineLevel="0" collapsed="false">
      <c r="A5018" s="38" t="str">
        <f aca="false">CONCATENATE(D5018,"-",E5018)</f>
        <v>SOBRAL-CE</v>
      </c>
      <c r="B5018" s="38" t="n">
        <v>-3.68</v>
      </c>
      <c r="C5018" s="38" t="n">
        <v>-40.35</v>
      </c>
      <c r="D5018" s="38" t="s">
        <v>4870</v>
      </c>
      <c r="E5018" s="38" t="s">
        <v>83</v>
      </c>
    </row>
    <row r="5019" customFormat="false" ht="15" hidden="false" customHeight="false" outlineLevel="0" collapsed="false">
      <c r="A5019" s="38" t="str">
        <f aca="false">CONCATENATE(D5019,"-",E5019)</f>
        <v>SOBRALIA-MG</v>
      </c>
      <c r="B5019" s="38" t="n">
        <v>-19.23</v>
      </c>
      <c r="C5019" s="38" t="n">
        <v>-42.09</v>
      </c>
      <c r="D5019" s="38" t="s">
        <v>4871</v>
      </c>
      <c r="E5019" s="38" t="s">
        <v>77</v>
      </c>
    </row>
    <row r="5020" customFormat="false" ht="15" hidden="false" customHeight="false" outlineLevel="0" collapsed="false">
      <c r="A5020" s="38" t="str">
        <f aca="false">CONCATENATE(D5020,"-",E5020)</f>
        <v>SOCORRO DO PIAUI-PI</v>
      </c>
      <c r="B5020" s="38" t="n">
        <v>-7.86</v>
      </c>
      <c r="C5020" s="38" t="n">
        <v>-42.49</v>
      </c>
      <c r="D5020" s="38" t="s">
        <v>4872</v>
      </c>
      <c r="E5020" s="38" t="s">
        <v>108</v>
      </c>
    </row>
    <row r="5021" customFormat="false" ht="15" hidden="false" customHeight="false" outlineLevel="0" collapsed="false">
      <c r="A5021" s="38" t="str">
        <f aca="false">CONCATENATE(D5021,"-",E5021)</f>
        <v>SOCORRO-SP</v>
      </c>
      <c r="B5021" s="39" t="n">
        <v>-22.59</v>
      </c>
      <c r="C5021" s="39" t="n">
        <v>-46.52</v>
      </c>
      <c r="D5021" s="39" t="s">
        <v>4873</v>
      </c>
      <c r="E5021" s="39" t="s">
        <v>118</v>
      </c>
    </row>
    <row r="5022" customFormat="false" ht="15" hidden="false" customHeight="false" outlineLevel="0" collapsed="false">
      <c r="A5022" s="38" t="str">
        <f aca="false">CONCATENATE(D5022,"-",E5022)</f>
        <v>SOLANEA-PB</v>
      </c>
      <c r="B5022" s="38" t="n">
        <v>-6.77</v>
      </c>
      <c r="C5022" s="38" t="n">
        <v>-35.69</v>
      </c>
      <c r="D5022" s="38" t="s">
        <v>4874</v>
      </c>
      <c r="E5022" s="38" t="s">
        <v>138</v>
      </c>
    </row>
    <row r="5023" customFormat="false" ht="15" hidden="false" customHeight="false" outlineLevel="0" collapsed="false">
      <c r="A5023" s="38" t="str">
        <f aca="false">CONCATENATE(D5023,"-",E5023)</f>
        <v>SOLEDADE DE MINAS-MG</v>
      </c>
      <c r="B5023" s="39" t="n">
        <v>-22.06</v>
      </c>
      <c r="C5023" s="39" t="n">
        <v>-45.04</v>
      </c>
      <c r="D5023" s="39" t="s">
        <v>4875</v>
      </c>
      <c r="E5023" s="39" t="s">
        <v>77</v>
      </c>
    </row>
    <row r="5024" customFormat="false" ht="15" hidden="false" customHeight="false" outlineLevel="0" collapsed="false">
      <c r="A5024" s="38" t="str">
        <f aca="false">CONCATENATE(D5024,"-",E5024)</f>
        <v>SOLEDADE-PB</v>
      </c>
      <c r="B5024" s="39" t="n">
        <v>-7.05</v>
      </c>
      <c r="C5024" s="39" t="n">
        <v>-36.36</v>
      </c>
      <c r="D5024" s="39" t="s">
        <v>4876</v>
      </c>
      <c r="E5024" s="39" t="s">
        <v>138</v>
      </c>
    </row>
    <row r="5025" customFormat="false" ht="15" hidden="false" customHeight="false" outlineLevel="0" collapsed="false">
      <c r="A5025" s="38" t="str">
        <f aca="false">CONCATENATE(D5025,"-",E5025)</f>
        <v>SOLEDADE-RS</v>
      </c>
      <c r="B5025" s="38" t="n">
        <v>-28.81</v>
      </c>
      <c r="C5025" s="38" t="n">
        <v>-52.51</v>
      </c>
      <c r="D5025" s="38" t="s">
        <v>4876</v>
      </c>
      <c r="E5025" s="38" t="s">
        <v>151</v>
      </c>
    </row>
    <row r="5026" customFormat="false" ht="15" hidden="false" customHeight="false" outlineLevel="0" collapsed="false">
      <c r="A5026" s="38" t="str">
        <f aca="false">CONCATENATE(D5026,"-",E5026)</f>
        <v>SOLIDAO-PE</v>
      </c>
      <c r="B5026" s="39" t="n">
        <v>-7.6</v>
      </c>
      <c r="C5026" s="39" t="n">
        <v>-37.65</v>
      </c>
      <c r="D5026" s="39" t="s">
        <v>4877</v>
      </c>
      <c r="E5026" s="39" t="s">
        <v>95</v>
      </c>
    </row>
    <row r="5027" customFormat="false" ht="15" hidden="false" customHeight="false" outlineLevel="0" collapsed="false">
      <c r="A5027" s="38" t="str">
        <f aca="false">CONCATENATE(D5027,"-",E5027)</f>
        <v>SOLONOPOLE-CE</v>
      </c>
      <c r="B5027" s="39" t="n">
        <v>-5.73</v>
      </c>
      <c r="C5027" s="39" t="n">
        <v>-39</v>
      </c>
      <c r="D5027" s="39" t="s">
        <v>4878</v>
      </c>
      <c r="E5027" s="39" t="s">
        <v>83</v>
      </c>
    </row>
    <row r="5028" customFormat="false" ht="15" hidden="false" customHeight="false" outlineLevel="0" collapsed="false">
      <c r="A5028" s="38" t="str">
        <f aca="false">CONCATENATE(D5028,"-",E5028)</f>
        <v>SOMBRIO-SC</v>
      </c>
      <c r="B5028" s="38" t="n">
        <v>-29.11</v>
      </c>
      <c r="C5028" s="38" t="n">
        <v>-49.61</v>
      </c>
      <c r="D5028" s="38" t="s">
        <v>4879</v>
      </c>
      <c r="E5028" s="38" t="s">
        <v>90</v>
      </c>
    </row>
    <row r="5029" customFormat="false" ht="15" hidden="false" customHeight="false" outlineLevel="0" collapsed="false">
      <c r="A5029" s="38" t="str">
        <f aca="false">CONCATENATE(D5029,"-",E5029)</f>
        <v>SONORA-MS</v>
      </c>
      <c r="B5029" s="39" t="n">
        <v>-17.57</v>
      </c>
      <c r="C5029" s="39" t="n">
        <v>-54.75</v>
      </c>
      <c r="D5029" s="39" t="s">
        <v>4880</v>
      </c>
      <c r="E5029" s="39" t="s">
        <v>140</v>
      </c>
    </row>
    <row r="5030" customFormat="false" ht="15" hidden="false" customHeight="false" outlineLevel="0" collapsed="false">
      <c r="A5030" s="38" t="str">
        <f aca="false">CONCATENATE(D5030,"-",E5030)</f>
        <v>SOORETAMA-ES</v>
      </c>
      <c r="B5030" s="38" t="n">
        <v>-19.19</v>
      </c>
      <c r="C5030" s="38" t="n">
        <v>-40.09</v>
      </c>
      <c r="D5030" s="38" t="s">
        <v>4881</v>
      </c>
      <c r="E5030" s="38" t="s">
        <v>126</v>
      </c>
    </row>
    <row r="5031" customFormat="false" ht="15" hidden="false" customHeight="false" outlineLevel="0" collapsed="false">
      <c r="A5031" s="38" t="str">
        <f aca="false">CONCATENATE(D5031,"-",E5031)</f>
        <v>SOROCABA-SP</v>
      </c>
      <c r="B5031" s="38" t="n">
        <v>-23.5</v>
      </c>
      <c r="C5031" s="38" t="n">
        <v>-47.45</v>
      </c>
      <c r="D5031" s="38" t="s">
        <v>4882</v>
      </c>
      <c r="E5031" s="38" t="s">
        <v>118</v>
      </c>
    </row>
    <row r="5032" customFormat="false" ht="15" hidden="false" customHeight="false" outlineLevel="0" collapsed="false">
      <c r="A5032" s="38" t="str">
        <f aca="false">CONCATENATE(D5032,"-",E5032)</f>
        <v>SORRISO-MT</v>
      </c>
      <c r="B5032" s="39" t="n">
        <v>-12.54</v>
      </c>
      <c r="C5032" s="39" t="n">
        <v>-55.71</v>
      </c>
      <c r="D5032" s="39" t="s">
        <v>4883</v>
      </c>
      <c r="E5032" s="39" t="s">
        <v>111</v>
      </c>
    </row>
    <row r="5033" customFormat="false" ht="15" hidden="false" customHeight="false" outlineLevel="0" collapsed="false">
      <c r="A5033" s="38" t="str">
        <f aca="false">CONCATENATE(D5033,"-",E5033)</f>
        <v>SOSSEGO-PB</v>
      </c>
      <c r="B5033" s="38" t="n">
        <v>-6.76</v>
      </c>
      <c r="C5033" s="38" t="n">
        <v>-36.25</v>
      </c>
      <c r="D5033" s="38" t="s">
        <v>4884</v>
      </c>
      <c r="E5033" s="38" t="s">
        <v>138</v>
      </c>
    </row>
    <row r="5034" customFormat="false" ht="15" hidden="false" customHeight="false" outlineLevel="0" collapsed="false">
      <c r="A5034" s="38" t="str">
        <f aca="false">CONCATENATE(D5034,"-",E5034)</f>
        <v>SOURE-PA</v>
      </c>
      <c r="B5034" s="39" t="n">
        <v>-0.71</v>
      </c>
      <c r="C5034" s="39" t="n">
        <v>-48.52</v>
      </c>
      <c r="D5034" s="39" t="s">
        <v>4885</v>
      </c>
      <c r="E5034" s="39" t="s">
        <v>81</v>
      </c>
    </row>
    <row r="5035" customFormat="false" ht="15" hidden="false" customHeight="false" outlineLevel="0" collapsed="false">
      <c r="A5035" s="38" t="str">
        <f aca="false">CONCATENATE(D5035,"-",E5035)</f>
        <v>SOUSA-PB</v>
      </c>
      <c r="B5035" s="39" t="n">
        <v>-6.76</v>
      </c>
      <c r="C5035" s="39" t="n">
        <v>-38.23</v>
      </c>
      <c r="D5035" s="39" t="s">
        <v>4886</v>
      </c>
      <c r="E5035" s="39" t="s">
        <v>138</v>
      </c>
    </row>
    <row r="5036" customFormat="false" ht="15" hidden="false" customHeight="false" outlineLevel="0" collapsed="false">
      <c r="A5036" s="38" t="str">
        <f aca="false">CONCATENATE(D5036,"-",E5036)</f>
        <v>SOUTO SOARES-BA</v>
      </c>
      <c r="B5036" s="39" t="n">
        <v>-12.08</v>
      </c>
      <c r="C5036" s="39" t="n">
        <v>-41.63</v>
      </c>
      <c r="D5036" s="39" t="s">
        <v>4887</v>
      </c>
      <c r="E5036" s="39" t="s">
        <v>85</v>
      </c>
    </row>
    <row r="5037" customFormat="false" ht="15" hidden="false" customHeight="false" outlineLevel="0" collapsed="false">
      <c r="A5037" s="38" t="str">
        <f aca="false">CONCATENATE(D5037,"-",E5037)</f>
        <v>SUCUPIRA DO NORTE-MA</v>
      </c>
      <c r="B5037" s="39" t="n">
        <v>-6.47</v>
      </c>
      <c r="C5037" s="39" t="n">
        <v>-44.19</v>
      </c>
      <c r="D5037" s="39" t="s">
        <v>4888</v>
      </c>
      <c r="E5037" s="39" t="s">
        <v>100</v>
      </c>
    </row>
    <row r="5038" customFormat="false" ht="15" hidden="false" customHeight="false" outlineLevel="0" collapsed="false">
      <c r="A5038" s="38" t="str">
        <f aca="false">CONCATENATE(D5038,"-",E5038)</f>
        <v>SUCUPIRA DO RIACHAO-MA</v>
      </c>
      <c r="B5038" s="38" t="n">
        <v>-6.41</v>
      </c>
      <c r="C5038" s="38" t="n">
        <v>-43.54</v>
      </c>
      <c r="D5038" s="38" t="s">
        <v>4889</v>
      </c>
      <c r="E5038" s="38" t="s">
        <v>100</v>
      </c>
    </row>
    <row r="5039" customFormat="false" ht="15" hidden="false" customHeight="false" outlineLevel="0" collapsed="false">
      <c r="A5039" s="38" t="str">
        <f aca="false">CONCATENATE(D5039,"-",E5039)</f>
        <v>SUCUPIRA-TO</v>
      </c>
      <c r="B5039" s="39" t="n">
        <v>-11.99</v>
      </c>
      <c r="C5039" s="39" t="n">
        <v>-48.97</v>
      </c>
      <c r="D5039" s="39" t="s">
        <v>4890</v>
      </c>
      <c r="E5039" s="39" t="s">
        <v>97</v>
      </c>
    </row>
    <row r="5040" customFormat="false" ht="15" hidden="false" customHeight="false" outlineLevel="0" collapsed="false">
      <c r="A5040" s="38" t="str">
        <f aca="false">CONCATENATE(D5040,"-",E5040)</f>
        <v>SUD MENUCCI-SP</v>
      </c>
      <c r="B5040" s="39" t="n">
        <v>-20.69</v>
      </c>
      <c r="C5040" s="39" t="n">
        <v>-50.92</v>
      </c>
      <c r="D5040" s="39" t="s">
        <v>4891</v>
      </c>
      <c r="E5040" s="39" t="s">
        <v>118</v>
      </c>
    </row>
    <row r="5041" customFormat="false" ht="15" hidden="false" customHeight="false" outlineLevel="0" collapsed="false">
      <c r="A5041" s="38" t="str">
        <f aca="false">CONCATENATE(D5041,"-",E5041)</f>
        <v>SUL BRASIL-SC</v>
      </c>
      <c r="B5041" s="39" t="n">
        <v>-26.73</v>
      </c>
      <c r="C5041" s="39" t="n">
        <v>-52.96</v>
      </c>
      <c r="D5041" s="39" t="s">
        <v>4892</v>
      </c>
      <c r="E5041" s="39" t="s">
        <v>90</v>
      </c>
    </row>
    <row r="5042" customFormat="false" ht="15" hidden="false" customHeight="false" outlineLevel="0" collapsed="false">
      <c r="A5042" s="38" t="str">
        <f aca="false">CONCATENATE(D5042,"-",E5042)</f>
        <v>SULINA-PR</v>
      </c>
      <c r="B5042" s="38" t="n">
        <v>-25.7</v>
      </c>
      <c r="C5042" s="38" t="n">
        <v>-52.72</v>
      </c>
      <c r="D5042" s="38" t="s">
        <v>4893</v>
      </c>
      <c r="E5042" s="38" t="s">
        <v>88</v>
      </c>
    </row>
    <row r="5043" customFormat="false" ht="15" hidden="false" customHeight="false" outlineLevel="0" collapsed="false">
      <c r="A5043" s="38" t="str">
        <f aca="false">CONCATENATE(D5043,"-",E5043)</f>
        <v>SUMARE-SP</v>
      </c>
      <c r="B5043" s="38" t="n">
        <v>-22.82</v>
      </c>
      <c r="C5043" s="38" t="n">
        <v>-47.26</v>
      </c>
      <c r="D5043" s="38" t="s">
        <v>4894</v>
      </c>
      <c r="E5043" s="38" t="s">
        <v>118</v>
      </c>
    </row>
    <row r="5044" customFormat="false" ht="15" hidden="false" customHeight="false" outlineLevel="0" collapsed="false">
      <c r="A5044" s="38" t="str">
        <f aca="false">CONCATENATE(D5044,"-",E5044)</f>
        <v>SUME-PB</v>
      </c>
      <c r="B5044" s="38" t="n">
        <v>-7.67</v>
      </c>
      <c r="C5044" s="38" t="n">
        <v>-36.88</v>
      </c>
      <c r="D5044" s="38" t="s">
        <v>4895</v>
      </c>
      <c r="E5044" s="38" t="s">
        <v>138</v>
      </c>
    </row>
    <row r="5045" customFormat="false" ht="15" hidden="false" customHeight="false" outlineLevel="0" collapsed="false">
      <c r="A5045" s="38" t="str">
        <f aca="false">CONCATENATE(D5045,"-",E5045)</f>
        <v>SUMIDOURO-RJ</v>
      </c>
      <c r="B5045" s="38" t="n">
        <v>-22.05</v>
      </c>
      <c r="C5045" s="38" t="n">
        <v>-42.67</v>
      </c>
      <c r="D5045" s="38" t="s">
        <v>4896</v>
      </c>
      <c r="E5045" s="38" t="s">
        <v>330</v>
      </c>
    </row>
    <row r="5046" customFormat="false" ht="15" hidden="false" customHeight="false" outlineLevel="0" collapsed="false">
      <c r="A5046" s="38" t="str">
        <f aca="false">CONCATENATE(D5046,"-",E5046)</f>
        <v>SURUBIM-PE</v>
      </c>
      <c r="B5046" s="38" t="n">
        <v>-7.81</v>
      </c>
      <c r="C5046" s="38" t="n">
        <v>-35.74</v>
      </c>
      <c r="D5046" s="38" t="s">
        <v>4897</v>
      </c>
      <c r="E5046" s="38" t="s">
        <v>95</v>
      </c>
    </row>
    <row r="5047" customFormat="false" ht="15" hidden="false" customHeight="false" outlineLevel="0" collapsed="false">
      <c r="A5047" s="38" t="str">
        <f aca="false">CONCATENATE(D5047,"-",E5047)</f>
        <v>SUSSUAPARA-PI</v>
      </c>
      <c r="B5047" s="39" t="n">
        <v>-7.04</v>
      </c>
      <c r="C5047" s="39" t="n">
        <v>-41.38</v>
      </c>
      <c r="D5047" s="39" t="s">
        <v>4898</v>
      </c>
      <c r="E5047" s="39" t="s">
        <v>108</v>
      </c>
    </row>
    <row r="5048" customFormat="false" ht="15" hidden="false" customHeight="false" outlineLevel="0" collapsed="false">
      <c r="A5048" s="38" t="str">
        <f aca="false">CONCATENATE(D5048,"-",E5048)</f>
        <v>SUZANAPOLIS-SP</v>
      </c>
      <c r="B5048" s="39" t="n">
        <v>-20.5</v>
      </c>
      <c r="C5048" s="39" t="n">
        <v>-51.02</v>
      </c>
      <c r="D5048" s="39" t="s">
        <v>4899</v>
      </c>
      <c r="E5048" s="39" t="s">
        <v>118</v>
      </c>
    </row>
    <row r="5049" customFormat="false" ht="15" hidden="false" customHeight="false" outlineLevel="0" collapsed="false">
      <c r="A5049" s="38" t="str">
        <f aca="false">CONCATENATE(D5049,"-",E5049)</f>
        <v>SUZANO-SP</v>
      </c>
      <c r="B5049" s="38" t="n">
        <v>-23.54</v>
      </c>
      <c r="C5049" s="38" t="n">
        <v>-46.31</v>
      </c>
      <c r="D5049" s="38" t="s">
        <v>4900</v>
      </c>
      <c r="E5049" s="38" t="s">
        <v>118</v>
      </c>
    </row>
    <row r="5050" customFormat="false" ht="15" hidden="false" customHeight="false" outlineLevel="0" collapsed="false">
      <c r="A5050" s="38" t="str">
        <f aca="false">CONCATENATE(D5050,"-",E5050)</f>
        <v>TABAI-RS</v>
      </c>
      <c r="B5050" s="39" t="n">
        <v>-29.64</v>
      </c>
      <c r="C5050" s="39" t="n">
        <v>-51.68</v>
      </c>
      <c r="D5050" s="39" t="s">
        <v>4901</v>
      </c>
      <c r="E5050" s="39" t="s">
        <v>151</v>
      </c>
    </row>
    <row r="5051" customFormat="false" ht="15" hidden="false" customHeight="false" outlineLevel="0" collapsed="false">
      <c r="A5051" s="38" t="str">
        <f aca="false">CONCATENATE(D5051,"-",E5051)</f>
        <v>TABAPORA-MT</v>
      </c>
      <c r="B5051" s="38" t="n">
        <v>-10.8</v>
      </c>
      <c r="C5051" s="38" t="n">
        <v>-56.62</v>
      </c>
      <c r="D5051" s="38" t="s">
        <v>4902</v>
      </c>
      <c r="E5051" s="38" t="s">
        <v>111</v>
      </c>
    </row>
    <row r="5052" customFormat="false" ht="15" hidden="false" customHeight="false" outlineLevel="0" collapsed="false">
      <c r="A5052" s="38" t="str">
        <f aca="false">CONCATENATE(D5052,"-",E5052)</f>
        <v>TABAPUA-SP</v>
      </c>
      <c r="B5052" s="39" t="n">
        <v>-20.96</v>
      </c>
      <c r="C5052" s="39" t="n">
        <v>-49.03</v>
      </c>
      <c r="D5052" s="39" t="s">
        <v>4903</v>
      </c>
      <c r="E5052" s="39" t="s">
        <v>118</v>
      </c>
    </row>
    <row r="5053" customFormat="false" ht="15" hidden="false" customHeight="false" outlineLevel="0" collapsed="false">
      <c r="A5053" s="38" t="str">
        <f aca="false">CONCATENATE(D5053,"-",E5053)</f>
        <v>TABATINGA-AM</v>
      </c>
      <c r="B5053" s="38" t="n">
        <v>-4.25</v>
      </c>
      <c r="C5053" s="38" t="n">
        <v>-69.93</v>
      </c>
      <c r="D5053" s="38" t="s">
        <v>4904</v>
      </c>
      <c r="E5053" s="38" t="s">
        <v>258</v>
      </c>
    </row>
    <row r="5054" customFormat="false" ht="15" hidden="false" customHeight="false" outlineLevel="0" collapsed="false">
      <c r="A5054" s="38" t="str">
        <f aca="false">CONCATENATE(D5054,"-",E5054)</f>
        <v>TABATINGA-SP</v>
      </c>
      <c r="B5054" s="38" t="n">
        <v>-21.71</v>
      </c>
      <c r="C5054" s="38" t="n">
        <v>-48.68</v>
      </c>
      <c r="D5054" s="38" t="s">
        <v>4904</v>
      </c>
      <c r="E5054" s="38" t="s">
        <v>118</v>
      </c>
    </row>
    <row r="5055" customFormat="false" ht="15" hidden="false" customHeight="false" outlineLevel="0" collapsed="false">
      <c r="A5055" s="38" t="str">
        <f aca="false">CONCATENATE(D5055,"-",E5055)</f>
        <v>TABIRA-PE</v>
      </c>
      <c r="B5055" s="39" t="n">
        <v>-7.59</v>
      </c>
      <c r="C5055" s="39" t="n">
        <v>-37.53</v>
      </c>
      <c r="D5055" s="39" t="s">
        <v>4905</v>
      </c>
      <c r="E5055" s="39" t="s">
        <v>95</v>
      </c>
    </row>
    <row r="5056" customFormat="false" ht="15" hidden="false" customHeight="false" outlineLevel="0" collapsed="false">
      <c r="A5056" s="38" t="str">
        <f aca="false">CONCATENATE(D5056,"-",E5056)</f>
        <v>TABOAO DA SERRA-SP</v>
      </c>
      <c r="B5056" s="39" t="n">
        <v>-23.6</v>
      </c>
      <c r="C5056" s="39" t="n">
        <v>-46.75</v>
      </c>
      <c r="D5056" s="39" t="s">
        <v>4906</v>
      </c>
      <c r="E5056" s="39" t="s">
        <v>118</v>
      </c>
    </row>
    <row r="5057" customFormat="false" ht="15" hidden="false" customHeight="false" outlineLevel="0" collapsed="false">
      <c r="A5057" s="38" t="str">
        <f aca="false">CONCATENATE(D5057,"-",E5057)</f>
        <v>TABOCAS DO BREJO VELHO-BA</v>
      </c>
      <c r="B5057" s="38" t="n">
        <v>-12.7</v>
      </c>
      <c r="C5057" s="38" t="n">
        <v>-44</v>
      </c>
      <c r="D5057" s="38" t="s">
        <v>4907</v>
      </c>
      <c r="E5057" s="38" t="s">
        <v>85</v>
      </c>
    </row>
    <row r="5058" customFormat="false" ht="15" hidden="false" customHeight="false" outlineLevel="0" collapsed="false">
      <c r="A5058" s="38" t="str">
        <f aca="false">CONCATENATE(D5058,"-",E5058)</f>
        <v>TABOLEIRO GRANDE-RN</v>
      </c>
      <c r="B5058" s="38" t="n">
        <v>-5.93</v>
      </c>
      <c r="C5058" s="38" t="n">
        <v>-38.04</v>
      </c>
      <c r="D5058" s="38" t="s">
        <v>4908</v>
      </c>
      <c r="E5058" s="38" t="s">
        <v>106</v>
      </c>
    </row>
    <row r="5059" customFormat="false" ht="15" hidden="false" customHeight="false" outlineLevel="0" collapsed="false">
      <c r="A5059" s="38" t="str">
        <f aca="false">CONCATENATE(D5059,"-",E5059)</f>
        <v>TABULEIRO DO NORTE-CE</v>
      </c>
      <c r="B5059" s="38" t="n">
        <v>-5.24</v>
      </c>
      <c r="C5059" s="38" t="n">
        <v>-38.13</v>
      </c>
      <c r="D5059" s="38" t="s">
        <v>4909</v>
      </c>
      <c r="E5059" s="38" t="s">
        <v>83</v>
      </c>
    </row>
    <row r="5060" customFormat="false" ht="15" hidden="false" customHeight="false" outlineLevel="0" collapsed="false">
      <c r="A5060" s="38" t="str">
        <f aca="false">CONCATENATE(D5060,"-",E5060)</f>
        <v>TABULEIRO-MG</v>
      </c>
      <c r="B5060" s="38" t="n">
        <v>-21.35</v>
      </c>
      <c r="C5060" s="38" t="n">
        <v>-43.24</v>
      </c>
      <c r="D5060" s="38" t="s">
        <v>4910</v>
      </c>
      <c r="E5060" s="38" t="s">
        <v>77</v>
      </c>
    </row>
    <row r="5061" customFormat="false" ht="15" hidden="false" customHeight="false" outlineLevel="0" collapsed="false">
      <c r="A5061" s="38" t="str">
        <f aca="false">CONCATENATE(D5061,"-",E5061)</f>
        <v>TACAIMBO-PE</v>
      </c>
      <c r="B5061" s="38" t="n">
        <v>-8.31</v>
      </c>
      <c r="C5061" s="38" t="n">
        <v>-36.29</v>
      </c>
      <c r="D5061" s="38" t="s">
        <v>4911</v>
      </c>
      <c r="E5061" s="38" t="s">
        <v>95</v>
      </c>
    </row>
    <row r="5062" customFormat="false" ht="15" hidden="false" customHeight="false" outlineLevel="0" collapsed="false">
      <c r="A5062" s="38" t="str">
        <f aca="false">CONCATENATE(D5062,"-",E5062)</f>
        <v>TACARATU-PE</v>
      </c>
      <c r="B5062" s="39" t="n">
        <v>-9.1</v>
      </c>
      <c r="C5062" s="39" t="n">
        <v>-38.15</v>
      </c>
      <c r="D5062" s="39" t="s">
        <v>4912</v>
      </c>
      <c r="E5062" s="39" t="s">
        <v>95</v>
      </c>
    </row>
    <row r="5063" customFormat="false" ht="15" hidden="false" customHeight="false" outlineLevel="0" collapsed="false">
      <c r="A5063" s="38" t="str">
        <f aca="false">CONCATENATE(D5063,"-",E5063)</f>
        <v>TACIBA-SP</v>
      </c>
      <c r="B5063" s="38" t="n">
        <v>-22.39</v>
      </c>
      <c r="C5063" s="38" t="n">
        <v>-51.28</v>
      </c>
      <c r="D5063" s="38" t="s">
        <v>4913</v>
      </c>
      <c r="E5063" s="38" t="s">
        <v>118</v>
      </c>
    </row>
    <row r="5064" customFormat="false" ht="15" hidden="false" customHeight="false" outlineLevel="0" collapsed="false">
      <c r="A5064" s="38" t="str">
        <f aca="false">CONCATENATE(D5064,"-",E5064)</f>
        <v>TACIMA-PB</v>
      </c>
      <c r="B5064" s="39" t="n">
        <v>-6.48</v>
      </c>
      <c r="C5064" s="39" t="n">
        <v>-35.63</v>
      </c>
      <c r="D5064" s="39" t="s">
        <v>4914</v>
      </c>
      <c r="E5064" s="39" t="s">
        <v>138</v>
      </c>
    </row>
    <row r="5065" customFormat="false" ht="15" hidden="false" customHeight="false" outlineLevel="0" collapsed="false">
      <c r="A5065" s="38" t="str">
        <f aca="false">CONCATENATE(D5065,"-",E5065)</f>
        <v>TACURU-MS</v>
      </c>
      <c r="B5065" s="38" t="n">
        <v>-23.63</v>
      </c>
      <c r="C5065" s="38" t="n">
        <v>-55.01</v>
      </c>
      <c r="D5065" s="38" t="s">
        <v>4915</v>
      </c>
      <c r="E5065" s="38" t="s">
        <v>140</v>
      </c>
    </row>
    <row r="5066" customFormat="false" ht="15" hidden="false" customHeight="false" outlineLevel="0" collapsed="false">
      <c r="A5066" s="38" t="str">
        <f aca="false">CONCATENATE(D5066,"-",E5066)</f>
        <v>TAGUAI-SP</v>
      </c>
      <c r="B5066" s="39" t="n">
        <v>-23.45</v>
      </c>
      <c r="C5066" s="39" t="n">
        <v>-49.4</v>
      </c>
      <c r="D5066" s="39" t="s">
        <v>4916</v>
      </c>
      <c r="E5066" s="39" t="s">
        <v>118</v>
      </c>
    </row>
    <row r="5067" customFormat="false" ht="15" hidden="false" customHeight="false" outlineLevel="0" collapsed="false">
      <c r="A5067" s="38" t="str">
        <f aca="false">CONCATENATE(D5067,"-",E5067)</f>
        <v>TAGUATINGA-TO</v>
      </c>
      <c r="B5067" s="38" t="n">
        <v>-12.4</v>
      </c>
      <c r="C5067" s="38" t="n">
        <v>-46.43</v>
      </c>
      <c r="D5067" s="38" t="s">
        <v>4917</v>
      </c>
      <c r="E5067" s="38" t="s">
        <v>97</v>
      </c>
    </row>
    <row r="5068" customFormat="false" ht="15" hidden="false" customHeight="false" outlineLevel="0" collapsed="false">
      <c r="A5068" s="38" t="str">
        <f aca="false">CONCATENATE(D5068,"-",E5068)</f>
        <v>TAIACU-SP</v>
      </c>
      <c r="B5068" s="38" t="n">
        <v>-21.14</v>
      </c>
      <c r="C5068" s="38" t="n">
        <v>-48.51</v>
      </c>
      <c r="D5068" s="38" t="s">
        <v>4918</v>
      </c>
      <c r="E5068" s="38" t="s">
        <v>118</v>
      </c>
    </row>
    <row r="5069" customFormat="false" ht="15" hidden="false" customHeight="false" outlineLevel="0" collapsed="false">
      <c r="A5069" s="38" t="str">
        <f aca="false">CONCATENATE(D5069,"-",E5069)</f>
        <v>TAILANDIA-PA</v>
      </c>
      <c r="B5069" s="38" t="n">
        <v>-2.94</v>
      </c>
      <c r="C5069" s="38" t="n">
        <v>-48.95</v>
      </c>
      <c r="D5069" s="38" t="s">
        <v>4919</v>
      </c>
      <c r="E5069" s="38" t="s">
        <v>81</v>
      </c>
    </row>
    <row r="5070" customFormat="false" ht="15" hidden="false" customHeight="false" outlineLevel="0" collapsed="false">
      <c r="A5070" s="38" t="str">
        <f aca="false">CONCATENATE(D5070,"-",E5070)</f>
        <v>TAIOBEIRAS-MG</v>
      </c>
      <c r="B5070" s="39" t="n">
        <v>-15.8</v>
      </c>
      <c r="C5070" s="39" t="n">
        <v>-42.23</v>
      </c>
      <c r="D5070" s="39" t="s">
        <v>4920</v>
      </c>
      <c r="E5070" s="39" t="s">
        <v>77</v>
      </c>
    </row>
    <row r="5071" customFormat="false" ht="15" hidden="false" customHeight="false" outlineLevel="0" collapsed="false">
      <c r="A5071" s="38" t="str">
        <f aca="false">CONCATENATE(D5071,"-",E5071)</f>
        <v>TAIO-SC</v>
      </c>
      <c r="B5071" s="38" t="n">
        <v>-27.11</v>
      </c>
      <c r="C5071" s="38" t="n">
        <v>-49.99</v>
      </c>
      <c r="D5071" s="38" t="s">
        <v>4921</v>
      </c>
      <c r="E5071" s="38" t="s">
        <v>90</v>
      </c>
    </row>
    <row r="5072" customFormat="false" ht="15" hidden="false" customHeight="false" outlineLevel="0" collapsed="false">
      <c r="A5072" s="38" t="str">
        <f aca="false">CONCATENATE(D5072,"-",E5072)</f>
        <v>TAIPAS DO TOCANTINS-TO</v>
      </c>
      <c r="B5072" s="39" t="n">
        <v>-12.18</v>
      </c>
      <c r="C5072" s="39" t="n">
        <v>-46.98</v>
      </c>
      <c r="D5072" s="39" t="s">
        <v>4922</v>
      </c>
      <c r="E5072" s="39" t="s">
        <v>97</v>
      </c>
    </row>
    <row r="5073" customFormat="false" ht="15" hidden="false" customHeight="false" outlineLevel="0" collapsed="false">
      <c r="A5073" s="38" t="str">
        <f aca="false">CONCATENATE(D5073,"-",E5073)</f>
        <v>TAIPU-RN</v>
      </c>
      <c r="B5073" s="39" t="n">
        <v>-5.62</v>
      </c>
      <c r="C5073" s="39" t="n">
        <v>-35.59</v>
      </c>
      <c r="D5073" s="39" t="s">
        <v>4923</v>
      </c>
      <c r="E5073" s="39" t="s">
        <v>106</v>
      </c>
    </row>
    <row r="5074" customFormat="false" ht="15" hidden="false" customHeight="false" outlineLevel="0" collapsed="false">
      <c r="A5074" s="38" t="str">
        <f aca="false">CONCATENATE(D5074,"-",E5074)</f>
        <v>TAIUVA-SP</v>
      </c>
      <c r="B5074" s="39" t="n">
        <v>-21.12</v>
      </c>
      <c r="C5074" s="39" t="n">
        <v>-48.45</v>
      </c>
      <c r="D5074" s="39" t="s">
        <v>4924</v>
      </c>
      <c r="E5074" s="39" t="s">
        <v>118</v>
      </c>
    </row>
    <row r="5075" customFormat="false" ht="15" hidden="false" customHeight="false" outlineLevel="0" collapsed="false">
      <c r="A5075" s="38" t="str">
        <f aca="false">CONCATENATE(D5075,"-",E5075)</f>
        <v>TALISMA-TO</v>
      </c>
      <c r="B5075" s="38" t="n">
        <v>-12.79</v>
      </c>
      <c r="C5075" s="38" t="n">
        <v>-49.09</v>
      </c>
      <c r="D5075" s="38" t="s">
        <v>4925</v>
      </c>
      <c r="E5075" s="38" t="s">
        <v>97</v>
      </c>
    </row>
    <row r="5076" customFormat="false" ht="15" hidden="false" customHeight="false" outlineLevel="0" collapsed="false">
      <c r="A5076" s="38" t="str">
        <f aca="false">CONCATENATE(D5076,"-",E5076)</f>
        <v>TAMANDARE-PE</v>
      </c>
      <c r="B5076" s="38" t="n">
        <v>-8.76</v>
      </c>
      <c r="C5076" s="38" t="n">
        <v>-35.1</v>
      </c>
      <c r="D5076" s="38" t="s">
        <v>4926</v>
      </c>
      <c r="E5076" s="38" t="s">
        <v>95</v>
      </c>
    </row>
    <row r="5077" customFormat="false" ht="15" hidden="false" customHeight="false" outlineLevel="0" collapsed="false">
      <c r="A5077" s="38" t="str">
        <f aca="false">CONCATENATE(D5077,"-",E5077)</f>
        <v>TAMARANA-PR</v>
      </c>
      <c r="B5077" s="39" t="n">
        <v>-23.72</v>
      </c>
      <c r="C5077" s="39" t="n">
        <v>-51.09</v>
      </c>
      <c r="D5077" s="39" t="s">
        <v>4927</v>
      </c>
      <c r="E5077" s="39" t="s">
        <v>88</v>
      </c>
    </row>
    <row r="5078" customFormat="false" ht="15" hidden="false" customHeight="false" outlineLevel="0" collapsed="false">
      <c r="A5078" s="38" t="str">
        <f aca="false">CONCATENATE(D5078,"-",E5078)</f>
        <v>TAMBAU-SP</v>
      </c>
      <c r="B5078" s="38" t="n">
        <v>-21.7</v>
      </c>
      <c r="C5078" s="38" t="n">
        <v>-47.27</v>
      </c>
      <c r="D5078" s="38" t="s">
        <v>4928</v>
      </c>
      <c r="E5078" s="38" t="s">
        <v>118</v>
      </c>
    </row>
    <row r="5079" customFormat="false" ht="15" hidden="false" customHeight="false" outlineLevel="0" collapsed="false">
      <c r="A5079" s="38" t="str">
        <f aca="false">CONCATENATE(D5079,"-",E5079)</f>
        <v>TAMBOARA-PR</v>
      </c>
      <c r="B5079" s="38" t="n">
        <v>-23.2</v>
      </c>
      <c r="C5079" s="38" t="n">
        <v>-52.46</v>
      </c>
      <c r="D5079" s="38" t="s">
        <v>4929</v>
      </c>
      <c r="E5079" s="38" t="s">
        <v>88</v>
      </c>
    </row>
    <row r="5080" customFormat="false" ht="15" hidden="false" customHeight="false" outlineLevel="0" collapsed="false">
      <c r="A5080" s="38" t="str">
        <f aca="false">CONCATENATE(D5080,"-",E5080)</f>
        <v>TAMBORIL DO PIAUI-PI</v>
      </c>
      <c r="B5080" s="38" t="n">
        <v>-8.4</v>
      </c>
      <c r="C5080" s="38" t="n">
        <v>-42.91</v>
      </c>
      <c r="D5080" s="38" t="s">
        <v>4930</v>
      </c>
      <c r="E5080" s="38" t="s">
        <v>108</v>
      </c>
    </row>
    <row r="5081" customFormat="false" ht="15" hidden="false" customHeight="false" outlineLevel="0" collapsed="false">
      <c r="A5081" s="38" t="str">
        <f aca="false">CONCATENATE(D5081,"-",E5081)</f>
        <v>TAMBORIL-CE</v>
      </c>
      <c r="B5081" s="39" t="n">
        <v>-4.83</v>
      </c>
      <c r="C5081" s="39" t="n">
        <v>-40.32</v>
      </c>
      <c r="D5081" s="39" t="s">
        <v>4931</v>
      </c>
      <c r="E5081" s="39" t="s">
        <v>83</v>
      </c>
    </row>
    <row r="5082" customFormat="false" ht="15" hidden="false" customHeight="false" outlineLevel="0" collapsed="false">
      <c r="A5082" s="38" t="str">
        <f aca="false">CONCATENATE(D5082,"-",E5082)</f>
        <v>TANABI-SP</v>
      </c>
      <c r="B5082" s="39" t="n">
        <v>-20.62</v>
      </c>
      <c r="C5082" s="39" t="n">
        <v>-49.64</v>
      </c>
      <c r="D5082" s="39" t="s">
        <v>4932</v>
      </c>
      <c r="E5082" s="39" t="s">
        <v>118</v>
      </c>
    </row>
    <row r="5083" customFormat="false" ht="15" hidden="false" customHeight="false" outlineLevel="0" collapsed="false">
      <c r="A5083" s="38" t="str">
        <f aca="false">CONCATENATE(D5083,"-",E5083)</f>
        <v>TANGARA DA SERRA-MT</v>
      </c>
      <c r="B5083" s="39" t="n">
        <v>-14.61</v>
      </c>
      <c r="C5083" s="39" t="n">
        <v>-57.48</v>
      </c>
      <c r="D5083" s="39" t="s">
        <v>4933</v>
      </c>
      <c r="E5083" s="39" t="s">
        <v>111</v>
      </c>
    </row>
    <row r="5084" customFormat="false" ht="15" hidden="false" customHeight="false" outlineLevel="0" collapsed="false">
      <c r="A5084" s="38" t="str">
        <f aca="false">CONCATENATE(D5084,"-",E5084)</f>
        <v>TANGARA-RN</v>
      </c>
      <c r="B5084" s="38" t="n">
        <v>-6.19</v>
      </c>
      <c r="C5084" s="38" t="n">
        <v>-35.8</v>
      </c>
      <c r="D5084" s="38" t="s">
        <v>4934</v>
      </c>
      <c r="E5084" s="38" t="s">
        <v>106</v>
      </c>
    </row>
    <row r="5085" customFormat="false" ht="15" hidden="false" customHeight="false" outlineLevel="0" collapsed="false">
      <c r="A5085" s="38" t="str">
        <f aca="false">CONCATENATE(D5085,"-",E5085)</f>
        <v>TANGARA-SC</v>
      </c>
      <c r="B5085" s="39" t="n">
        <v>-27.1</v>
      </c>
      <c r="C5085" s="39" t="n">
        <v>-51.24</v>
      </c>
      <c r="D5085" s="39" t="s">
        <v>4934</v>
      </c>
      <c r="E5085" s="39" t="s">
        <v>90</v>
      </c>
    </row>
    <row r="5086" customFormat="false" ht="15" hidden="false" customHeight="false" outlineLevel="0" collapsed="false">
      <c r="A5086" s="38" t="str">
        <f aca="false">CONCATENATE(D5086,"-",E5086)</f>
        <v>TANGUA-RJ</v>
      </c>
      <c r="B5086" s="39" t="n">
        <v>-22.73</v>
      </c>
      <c r="C5086" s="39" t="n">
        <v>-42.71</v>
      </c>
      <c r="D5086" s="39" t="s">
        <v>4935</v>
      </c>
      <c r="E5086" s="39" t="s">
        <v>330</v>
      </c>
    </row>
    <row r="5087" customFormat="false" ht="15" hidden="false" customHeight="false" outlineLevel="0" collapsed="false">
      <c r="A5087" s="38" t="str">
        <f aca="false">CONCATENATE(D5087,"-",E5087)</f>
        <v>TANHACU-BA</v>
      </c>
      <c r="B5087" s="39" t="n">
        <v>-14.02</v>
      </c>
      <c r="C5087" s="39" t="n">
        <v>-41.24</v>
      </c>
      <c r="D5087" s="39" t="s">
        <v>4936</v>
      </c>
      <c r="E5087" s="39" t="s">
        <v>85</v>
      </c>
    </row>
    <row r="5088" customFormat="false" ht="15" hidden="false" customHeight="false" outlineLevel="0" collapsed="false">
      <c r="A5088" s="38" t="str">
        <f aca="false">CONCATENATE(D5088,"-",E5088)</f>
        <v>TANQUE D'ARCA-AL</v>
      </c>
      <c r="B5088" s="39" t="n">
        <v>-9.53</v>
      </c>
      <c r="C5088" s="39" t="n">
        <v>-36.43</v>
      </c>
      <c r="D5088" s="39" t="s">
        <v>4937</v>
      </c>
      <c r="E5088" s="39" t="s">
        <v>137</v>
      </c>
    </row>
    <row r="5089" customFormat="false" ht="15" hidden="false" customHeight="false" outlineLevel="0" collapsed="false">
      <c r="A5089" s="38" t="str">
        <f aca="false">CONCATENATE(D5089,"-",E5089)</f>
        <v>TANQUE DO PIAUI-PI</v>
      </c>
      <c r="B5089" s="39" t="n">
        <v>-6.6</v>
      </c>
      <c r="C5089" s="39" t="n">
        <v>-42.28</v>
      </c>
      <c r="D5089" s="39" t="s">
        <v>4938</v>
      </c>
      <c r="E5089" s="39" t="s">
        <v>108</v>
      </c>
    </row>
    <row r="5090" customFormat="false" ht="15" hidden="false" customHeight="false" outlineLevel="0" collapsed="false">
      <c r="A5090" s="38" t="str">
        <f aca="false">CONCATENATE(D5090,"-",E5090)</f>
        <v>TANQUE NOVO-BA</v>
      </c>
      <c r="B5090" s="38" t="n">
        <v>-13.54</v>
      </c>
      <c r="C5090" s="38" t="n">
        <v>-42.49</v>
      </c>
      <c r="D5090" s="38" t="s">
        <v>4939</v>
      </c>
      <c r="E5090" s="38" t="s">
        <v>85</v>
      </c>
    </row>
    <row r="5091" customFormat="false" ht="15" hidden="false" customHeight="false" outlineLevel="0" collapsed="false">
      <c r="A5091" s="38" t="str">
        <f aca="false">CONCATENATE(D5091,"-",E5091)</f>
        <v>TANQUINHO-BA</v>
      </c>
      <c r="B5091" s="39" t="n">
        <v>-11.97</v>
      </c>
      <c r="C5091" s="39" t="n">
        <v>-39.1</v>
      </c>
      <c r="D5091" s="39" t="s">
        <v>4940</v>
      </c>
      <c r="E5091" s="39" t="s">
        <v>85</v>
      </c>
    </row>
    <row r="5092" customFormat="false" ht="15" hidden="false" customHeight="false" outlineLevel="0" collapsed="false">
      <c r="A5092" s="38" t="str">
        <f aca="false">CONCATENATE(D5092,"-",E5092)</f>
        <v>TAPARUBA-MG</v>
      </c>
      <c r="B5092" s="38" t="n">
        <v>-19.75</v>
      </c>
      <c r="C5092" s="38" t="n">
        <v>-41.61</v>
      </c>
      <c r="D5092" s="38" t="s">
        <v>4941</v>
      </c>
      <c r="E5092" s="38" t="s">
        <v>77</v>
      </c>
    </row>
    <row r="5093" customFormat="false" ht="15" hidden="false" customHeight="false" outlineLevel="0" collapsed="false">
      <c r="A5093" s="38" t="str">
        <f aca="false">CONCATENATE(D5093,"-",E5093)</f>
        <v>TAPAUA-AM</v>
      </c>
      <c r="B5093" s="39" t="n">
        <v>-5.62</v>
      </c>
      <c r="C5093" s="39" t="n">
        <v>-63.18</v>
      </c>
      <c r="D5093" s="39" t="s">
        <v>4942</v>
      </c>
      <c r="E5093" s="39" t="s">
        <v>258</v>
      </c>
    </row>
    <row r="5094" customFormat="false" ht="15" hidden="false" customHeight="false" outlineLevel="0" collapsed="false">
      <c r="A5094" s="38" t="str">
        <f aca="false">CONCATENATE(D5094,"-",E5094)</f>
        <v>TAPEJARA-PR</v>
      </c>
      <c r="B5094" s="39" t="n">
        <v>-23.73</v>
      </c>
      <c r="C5094" s="39" t="n">
        <v>-52.87</v>
      </c>
      <c r="D5094" s="39" t="s">
        <v>4943</v>
      </c>
      <c r="E5094" s="39" t="s">
        <v>88</v>
      </c>
    </row>
    <row r="5095" customFormat="false" ht="15" hidden="false" customHeight="false" outlineLevel="0" collapsed="false">
      <c r="A5095" s="38" t="str">
        <f aca="false">CONCATENATE(D5095,"-",E5095)</f>
        <v>TAPEJARA-RS</v>
      </c>
      <c r="B5095" s="38" t="n">
        <v>-28.06</v>
      </c>
      <c r="C5095" s="38" t="n">
        <v>-52.01</v>
      </c>
      <c r="D5095" s="38" t="s">
        <v>4943</v>
      </c>
      <c r="E5095" s="38" t="s">
        <v>151</v>
      </c>
    </row>
    <row r="5096" customFormat="false" ht="15" hidden="false" customHeight="false" outlineLevel="0" collapsed="false">
      <c r="A5096" s="38" t="str">
        <f aca="false">CONCATENATE(D5096,"-",E5096)</f>
        <v>TAPERA-RS</v>
      </c>
      <c r="B5096" s="39" t="n">
        <v>-28.62</v>
      </c>
      <c r="C5096" s="39" t="n">
        <v>-52.87</v>
      </c>
      <c r="D5096" s="39" t="s">
        <v>4944</v>
      </c>
      <c r="E5096" s="39" t="s">
        <v>151</v>
      </c>
    </row>
    <row r="5097" customFormat="false" ht="15" hidden="false" customHeight="false" outlineLevel="0" collapsed="false">
      <c r="A5097" s="38" t="str">
        <f aca="false">CONCATENATE(D5097,"-",E5097)</f>
        <v>TAPEROA-BA</v>
      </c>
      <c r="B5097" s="38" t="n">
        <v>-13.53</v>
      </c>
      <c r="C5097" s="38" t="n">
        <v>-39.09</v>
      </c>
      <c r="D5097" s="38" t="s">
        <v>4945</v>
      </c>
      <c r="E5097" s="38" t="s">
        <v>85</v>
      </c>
    </row>
    <row r="5098" customFormat="false" ht="15" hidden="false" customHeight="false" outlineLevel="0" collapsed="false">
      <c r="A5098" s="38" t="str">
        <f aca="false">CONCATENATE(D5098,"-",E5098)</f>
        <v>TAPEROA-PB</v>
      </c>
      <c r="B5098" s="38" t="n">
        <v>-7.2</v>
      </c>
      <c r="C5098" s="38" t="n">
        <v>-36.82</v>
      </c>
      <c r="D5098" s="38" t="s">
        <v>4945</v>
      </c>
      <c r="E5098" s="38" t="s">
        <v>138</v>
      </c>
    </row>
    <row r="5099" customFormat="false" ht="15" hidden="false" customHeight="false" outlineLevel="0" collapsed="false">
      <c r="A5099" s="38" t="str">
        <f aca="false">CONCATENATE(D5099,"-",E5099)</f>
        <v>TAPES-RS</v>
      </c>
      <c r="B5099" s="38" t="n">
        <v>-30.67</v>
      </c>
      <c r="C5099" s="38" t="n">
        <v>-51.39</v>
      </c>
      <c r="D5099" s="38" t="s">
        <v>4946</v>
      </c>
      <c r="E5099" s="38" t="s">
        <v>151</v>
      </c>
    </row>
    <row r="5100" customFormat="false" ht="15" hidden="false" customHeight="false" outlineLevel="0" collapsed="false">
      <c r="A5100" s="38" t="str">
        <f aca="false">CONCATENATE(D5100,"-",E5100)</f>
        <v>TAPIRAI-MG</v>
      </c>
      <c r="B5100" s="38" t="n">
        <v>-19.88</v>
      </c>
      <c r="C5100" s="38" t="n">
        <v>-46.02</v>
      </c>
      <c r="D5100" s="38" t="s">
        <v>4947</v>
      </c>
      <c r="E5100" s="38" t="s">
        <v>77</v>
      </c>
    </row>
    <row r="5101" customFormat="false" ht="15" hidden="false" customHeight="false" outlineLevel="0" collapsed="false">
      <c r="A5101" s="38" t="str">
        <f aca="false">CONCATENATE(D5101,"-",E5101)</f>
        <v>TAPIRAI-SP</v>
      </c>
      <c r="B5101" s="38" t="n">
        <v>-23.96</v>
      </c>
      <c r="C5101" s="38" t="n">
        <v>-47.5</v>
      </c>
      <c r="D5101" s="38" t="s">
        <v>4947</v>
      </c>
      <c r="E5101" s="38" t="s">
        <v>118</v>
      </c>
    </row>
    <row r="5102" customFormat="false" ht="15" hidden="false" customHeight="false" outlineLevel="0" collapsed="false">
      <c r="A5102" s="38" t="str">
        <f aca="false">CONCATENATE(D5102,"-",E5102)</f>
        <v>TAPIRA-MG</v>
      </c>
      <c r="B5102" s="39" t="n">
        <v>-19.92</v>
      </c>
      <c r="C5102" s="39" t="n">
        <v>-46.82</v>
      </c>
      <c r="D5102" s="39" t="s">
        <v>4948</v>
      </c>
      <c r="E5102" s="39" t="s">
        <v>77</v>
      </c>
    </row>
    <row r="5103" customFormat="false" ht="15" hidden="false" customHeight="false" outlineLevel="0" collapsed="false">
      <c r="A5103" s="38" t="str">
        <f aca="false">CONCATENATE(D5103,"-",E5103)</f>
        <v>TAPIRAMUTA-BA</v>
      </c>
      <c r="B5103" s="39" t="n">
        <v>-11.84</v>
      </c>
      <c r="C5103" s="39" t="n">
        <v>-40.79</v>
      </c>
      <c r="D5103" s="39" t="s">
        <v>4949</v>
      </c>
      <c r="E5103" s="39" t="s">
        <v>85</v>
      </c>
    </row>
    <row r="5104" customFormat="false" ht="15" hidden="false" customHeight="false" outlineLevel="0" collapsed="false">
      <c r="A5104" s="38" t="str">
        <f aca="false">CONCATENATE(D5104,"-",E5104)</f>
        <v>TAPIRA-PR</v>
      </c>
      <c r="B5104" s="38" t="n">
        <v>-23.32</v>
      </c>
      <c r="C5104" s="38" t="n">
        <v>-53.06</v>
      </c>
      <c r="D5104" s="38" t="s">
        <v>4948</v>
      </c>
      <c r="E5104" s="38" t="s">
        <v>88</v>
      </c>
    </row>
    <row r="5105" customFormat="false" ht="15" hidden="false" customHeight="false" outlineLevel="0" collapsed="false">
      <c r="A5105" s="38" t="str">
        <f aca="false">CONCATENATE(D5105,"-",E5105)</f>
        <v>TAPIRATIBA-SP</v>
      </c>
      <c r="B5105" s="39" t="n">
        <v>-21.46</v>
      </c>
      <c r="C5105" s="39" t="n">
        <v>-46.74</v>
      </c>
      <c r="D5105" s="39" t="s">
        <v>4950</v>
      </c>
      <c r="E5105" s="39" t="s">
        <v>118</v>
      </c>
    </row>
    <row r="5106" customFormat="false" ht="15" hidden="false" customHeight="false" outlineLevel="0" collapsed="false">
      <c r="A5106" s="38" t="str">
        <f aca="false">CONCATENATE(D5106,"-",E5106)</f>
        <v>TAPURAH-MT</v>
      </c>
      <c r="B5106" s="38" t="n">
        <v>-12.77</v>
      </c>
      <c r="C5106" s="38" t="n">
        <v>-56.55</v>
      </c>
      <c r="D5106" s="38" t="s">
        <v>4951</v>
      </c>
      <c r="E5106" s="38" t="s">
        <v>111</v>
      </c>
    </row>
    <row r="5107" customFormat="false" ht="15" hidden="false" customHeight="false" outlineLevel="0" collapsed="false">
      <c r="A5107" s="38" t="str">
        <f aca="false">CONCATENATE(D5107,"-",E5107)</f>
        <v>TAQUARACU DE MINAS-MG</v>
      </c>
      <c r="B5107" s="39" t="n">
        <v>-19.67</v>
      </c>
      <c r="C5107" s="39" t="n">
        <v>-43.68</v>
      </c>
      <c r="D5107" s="39" t="s">
        <v>4952</v>
      </c>
      <c r="E5107" s="39" t="s">
        <v>77</v>
      </c>
    </row>
    <row r="5108" customFormat="false" ht="15" hidden="false" customHeight="false" outlineLevel="0" collapsed="false">
      <c r="A5108" s="38" t="str">
        <f aca="false">CONCATENATE(D5108,"-",E5108)</f>
        <v>TAQUARAL DE GOIAS-GO</v>
      </c>
      <c r="B5108" s="38" t="n">
        <v>-16.05</v>
      </c>
      <c r="C5108" s="38" t="n">
        <v>-49.6</v>
      </c>
      <c r="D5108" s="38" t="s">
        <v>4953</v>
      </c>
      <c r="E5108" s="38" t="s">
        <v>75</v>
      </c>
    </row>
    <row r="5109" customFormat="false" ht="15" hidden="false" customHeight="false" outlineLevel="0" collapsed="false">
      <c r="A5109" s="38" t="str">
        <f aca="false">CONCATENATE(D5109,"-",E5109)</f>
        <v>TAQUARAL-SP</v>
      </c>
      <c r="B5109" s="38" t="n">
        <v>-21.07</v>
      </c>
      <c r="C5109" s="38" t="n">
        <v>-48.41</v>
      </c>
      <c r="D5109" s="38" t="s">
        <v>4954</v>
      </c>
      <c r="E5109" s="38" t="s">
        <v>118</v>
      </c>
    </row>
    <row r="5110" customFormat="false" ht="15" hidden="false" customHeight="false" outlineLevel="0" collapsed="false">
      <c r="A5110" s="38" t="str">
        <f aca="false">CONCATENATE(D5110,"-",E5110)</f>
        <v>TAQUARANA-AL</v>
      </c>
      <c r="B5110" s="38" t="n">
        <v>-9.64</v>
      </c>
      <c r="C5110" s="38" t="n">
        <v>-36.49</v>
      </c>
      <c r="D5110" s="38" t="s">
        <v>4955</v>
      </c>
      <c r="E5110" s="38" t="s">
        <v>137</v>
      </c>
    </row>
    <row r="5111" customFormat="false" ht="15" hidden="false" customHeight="false" outlineLevel="0" collapsed="false">
      <c r="A5111" s="38" t="str">
        <f aca="false">CONCATENATE(D5111,"-",E5111)</f>
        <v>TAQUARA-RS</v>
      </c>
      <c r="B5111" s="39" t="n">
        <v>-29.65</v>
      </c>
      <c r="C5111" s="39" t="n">
        <v>-50.78</v>
      </c>
      <c r="D5111" s="39" t="s">
        <v>4956</v>
      </c>
      <c r="E5111" s="39" t="s">
        <v>151</v>
      </c>
    </row>
    <row r="5112" customFormat="false" ht="15" hidden="false" customHeight="false" outlineLevel="0" collapsed="false">
      <c r="A5112" s="38" t="str">
        <f aca="false">CONCATENATE(D5112,"-",E5112)</f>
        <v>TAQUARI-RS</v>
      </c>
      <c r="B5112" s="38" t="n">
        <v>-29.8</v>
      </c>
      <c r="C5112" s="38" t="n">
        <v>-51.86</v>
      </c>
      <c r="D5112" s="38" t="s">
        <v>4957</v>
      </c>
      <c r="E5112" s="38" t="s">
        <v>151</v>
      </c>
    </row>
    <row r="5113" customFormat="false" ht="15" hidden="false" customHeight="false" outlineLevel="0" collapsed="false">
      <c r="A5113" s="38" t="str">
        <f aca="false">CONCATENATE(D5113,"-",E5113)</f>
        <v>TAQUARITINGA DO NORTE-PE</v>
      </c>
      <c r="B5113" s="39" t="n">
        <v>-7.9</v>
      </c>
      <c r="C5113" s="39" t="n">
        <v>-36.04</v>
      </c>
      <c r="D5113" s="39" t="s">
        <v>4958</v>
      </c>
      <c r="E5113" s="39" t="s">
        <v>95</v>
      </c>
    </row>
    <row r="5114" customFormat="false" ht="15" hidden="false" customHeight="false" outlineLevel="0" collapsed="false">
      <c r="A5114" s="38" t="str">
        <f aca="false">CONCATENATE(D5114,"-",E5114)</f>
        <v>TAQUARITINGA-SP</v>
      </c>
      <c r="B5114" s="39" t="n">
        <v>-21.4</v>
      </c>
      <c r="C5114" s="39" t="n">
        <v>-48.5</v>
      </c>
      <c r="D5114" s="39" t="s">
        <v>4959</v>
      </c>
      <c r="E5114" s="39" t="s">
        <v>118</v>
      </c>
    </row>
    <row r="5115" customFormat="false" ht="15" hidden="false" customHeight="false" outlineLevel="0" collapsed="false">
      <c r="A5115" s="38" t="str">
        <f aca="false">CONCATENATE(D5115,"-",E5115)</f>
        <v>TAQUARITUBA-SP</v>
      </c>
      <c r="B5115" s="38" t="n">
        <v>-23.53</v>
      </c>
      <c r="C5115" s="38" t="n">
        <v>-49.24</v>
      </c>
      <c r="D5115" s="38" t="s">
        <v>4960</v>
      </c>
      <c r="E5115" s="38" t="s">
        <v>118</v>
      </c>
    </row>
    <row r="5116" customFormat="false" ht="15" hidden="false" customHeight="false" outlineLevel="0" collapsed="false">
      <c r="A5116" s="38" t="str">
        <f aca="false">CONCATENATE(D5116,"-",E5116)</f>
        <v>TAQUARIVAI-SP</v>
      </c>
      <c r="B5116" s="39" t="n">
        <v>-23.92</v>
      </c>
      <c r="C5116" s="39" t="n">
        <v>-48.69</v>
      </c>
      <c r="D5116" s="39" t="s">
        <v>4961</v>
      </c>
      <c r="E5116" s="39" t="s">
        <v>118</v>
      </c>
    </row>
    <row r="5117" customFormat="false" ht="15" hidden="false" customHeight="false" outlineLevel="0" collapsed="false">
      <c r="A5117" s="38" t="str">
        <f aca="false">CONCATENATE(D5117,"-",E5117)</f>
        <v>TAQUARUCU DO SUL-RS</v>
      </c>
      <c r="B5117" s="39" t="n">
        <v>-27.4</v>
      </c>
      <c r="C5117" s="39" t="n">
        <v>-53.46</v>
      </c>
      <c r="D5117" s="39" t="s">
        <v>4962</v>
      </c>
      <c r="E5117" s="39" t="s">
        <v>151</v>
      </c>
    </row>
    <row r="5118" customFormat="false" ht="15" hidden="false" customHeight="false" outlineLevel="0" collapsed="false">
      <c r="A5118" s="38" t="str">
        <f aca="false">CONCATENATE(D5118,"-",E5118)</f>
        <v>TAQUARUSSU-MS</v>
      </c>
      <c r="B5118" s="39" t="n">
        <v>-22.48</v>
      </c>
      <c r="C5118" s="39" t="n">
        <v>-53.35</v>
      </c>
      <c r="D5118" s="39" t="s">
        <v>4963</v>
      </c>
      <c r="E5118" s="39" t="s">
        <v>140</v>
      </c>
    </row>
    <row r="5119" customFormat="false" ht="15" hidden="false" customHeight="false" outlineLevel="0" collapsed="false">
      <c r="A5119" s="38" t="str">
        <f aca="false">CONCATENATE(D5119,"-",E5119)</f>
        <v>TARABAI-SP</v>
      </c>
      <c r="B5119" s="38" t="n">
        <v>-22.3</v>
      </c>
      <c r="C5119" s="38" t="n">
        <v>-51.55</v>
      </c>
      <c r="D5119" s="38" t="s">
        <v>4964</v>
      </c>
      <c r="E5119" s="38" t="s">
        <v>118</v>
      </c>
    </row>
    <row r="5120" customFormat="false" ht="15" hidden="false" customHeight="false" outlineLevel="0" collapsed="false">
      <c r="A5120" s="38" t="str">
        <f aca="false">CONCATENATE(D5120,"-",E5120)</f>
        <v>TARAUACA-AC</v>
      </c>
      <c r="B5120" s="38" t="n">
        <v>-8.16</v>
      </c>
      <c r="C5120" s="38" t="n">
        <v>-70.76</v>
      </c>
      <c r="D5120" s="38" t="s">
        <v>4965</v>
      </c>
      <c r="E5120" s="38" t="s">
        <v>113</v>
      </c>
    </row>
    <row r="5121" customFormat="false" ht="15" hidden="false" customHeight="false" outlineLevel="0" collapsed="false">
      <c r="A5121" s="38" t="str">
        <f aca="false">CONCATENATE(D5121,"-",E5121)</f>
        <v>TARRAFAS-CE</v>
      </c>
      <c r="B5121" s="38" t="n">
        <v>-6.68</v>
      </c>
      <c r="C5121" s="38" t="n">
        <v>-39.76</v>
      </c>
      <c r="D5121" s="38" t="s">
        <v>4966</v>
      </c>
      <c r="E5121" s="38" t="s">
        <v>83</v>
      </c>
    </row>
    <row r="5122" customFormat="false" ht="15" hidden="false" customHeight="false" outlineLevel="0" collapsed="false">
      <c r="A5122" s="38" t="str">
        <f aca="false">CONCATENATE(D5122,"-",E5122)</f>
        <v>TARTARUGALZINHO-AP</v>
      </c>
      <c r="B5122" s="39" t="n">
        <v>1.5</v>
      </c>
      <c r="C5122" s="39" t="n">
        <v>-50.91</v>
      </c>
      <c r="D5122" s="39" t="s">
        <v>4967</v>
      </c>
      <c r="E5122" s="39" t="s">
        <v>275</v>
      </c>
    </row>
    <row r="5123" customFormat="false" ht="15" hidden="false" customHeight="false" outlineLevel="0" collapsed="false">
      <c r="A5123" s="38" t="str">
        <f aca="false">CONCATENATE(D5123,"-",E5123)</f>
        <v>TARUMA-SP</v>
      </c>
      <c r="B5123" s="39" t="n">
        <v>-22.74</v>
      </c>
      <c r="C5123" s="39" t="n">
        <v>-50.57</v>
      </c>
      <c r="D5123" s="39" t="s">
        <v>4968</v>
      </c>
      <c r="E5123" s="39" t="s">
        <v>118</v>
      </c>
    </row>
    <row r="5124" customFormat="false" ht="15" hidden="false" customHeight="false" outlineLevel="0" collapsed="false">
      <c r="A5124" s="38" t="str">
        <f aca="false">CONCATENATE(D5124,"-",E5124)</f>
        <v>TARUMIRIM-MG</v>
      </c>
      <c r="B5124" s="38" t="n">
        <v>-19.28</v>
      </c>
      <c r="C5124" s="38" t="n">
        <v>-42</v>
      </c>
      <c r="D5124" s="38" t="s">
        <v>4969</v>
      </c>
      <c r="E5124" s="38" t="s">
        <v>77</v>
      </c>
    </row>
    <row r="5125" customFormat="false" ht="15" hidden="false" customHeight="false" outlineLevel="0" collapsed="false">
      <c r="A5125" s="38" t="str">
        <f aca="false">CONCATENATE(D5125,"-",E5125)</f>
        <v>TASSO FRAGOSO-MA</v>
      </c>
      <c r="B5125" s="39" t="n">
        <v>-8.47</v>
      </c>
      <c r="C5125" s="39" t="n">
        <v>-45.74</v>
      </c>
      <c r="D5125" s="39" t="s">
        <v>4970</v>
      </c>
      <c r="E5125" s="39" t="s">
        <v>100</v>
      </c>
    </row>
    <row r="5126" customFormat="false" ht="15" hidden="false" customHeight="false" outlineLevel="0" collapsed="false">
      <c r="A5126" s="38" t="str">
        <f aca="false">CONCATENATE(D5126,"-",E5126)</f>
        <v>TATUI-SP</v>
      </c>
      <c r="B5126" s="38" t="n">
        <v>-23.35</v>
      </c>
      <c r="C5126" s="38" t="n">
        <v>-47.85</v>
      </c>
      <c r="D5126" s="38" t="s">
        <v>4971</v>
      </c>
      <c r="E5126" s="38" t="s">
        <v>118</v>
      </c>
    </row>
    <row r="5127" customFormat="false" ht="15" hidden="false" customHeight="false" outlineLevel="0" collapsed="false">
      <c r="A5127" s="38" t="str">
        <f aca="false">CONCATENATE(D5127,"-",E5127)</f>
        <v>TAUA-CE</v>
      </c>
      <c r="B5127" s="39" t="n">
        <v>-6</v>
      </c>
      <c r="C5127" s="39" t="n">
        <v>-40.29</v>
      </c>
      <c r="D5127" s="39" t="s">
        <v>4972</v>
      </c>
      <c r="E5127" s="39" t="s">
        <v>83</v>
      </c>
    </row>
    <row r="5128" customFormat="false" ht="15" hidden="false" customHeight="false" outlineLevel="0" collapsed="false">
      <c r="A5128" s="38" t="str">
        <f aca="false">CONCATENATE(D5128,"-",E5128)</f>
        <v>TAUBATE-SP</v>
      </c>
      <c r="B5128" s="39" t="n">
        <v>-23.02</v>
      </c>
      <c r="C5128" s="39" t="n">
        <v>-45.55</v>
      </c>
      <c r="D5128" s="39" t="s">
        <v>4973</v>
      </c>
      <c r="E5128" s="39" t="s">
        <v>118</v>
      </c>
    </row>
    <row r="5129" customFormat="false" ht="15" hidden="false" customHeight="false" outlineLevel="0" collapsed="false">
      <c r="A5129" s="38" t="str">
        <f aca="false">CONCATENATE(D5129,"-",E5129)</f>
        <v>TAVARES-PB</v>
      </c>
      <c r="B5129" s="39" t="n">
        <v>-7.63</v>
      </c>
      <c r="C5129" s="39" t="n">
        <v>-37.87</v>
      </c>
      <c r="D5129" s="39" t="s">
        <v>4974</v>
      </c>
      <c r="E5129" s="39" t="s">
        <v>138</v>
      </c>
    </row>
    <row r="5130" customFormat="false" ht="15" hidden="false" customHeight="false" outlineLevel="0" collapsed="false">
      <c r="A5130" s="38" t="str">
        <f aca="false">CONCATENATE(D5130,"-",E5130)</f>
        <v>TAVARES-RS</v>
      </c>
      <c r="B5130" s="38" t="n">
        <v>-31.28</v>
      </c>
      <c r="C5130" s="38" t="n">
        <v>-51.09</v>
      </c>
      <c r="D5130" s="38" t="s">
        <v>4974</v>
      </c>
      <c r="E5130" s="38" t="s">
        <v>151</v>
      </c>
    </row>
    <row r="5131" customFormat="false" ht="15" hidden="false" customHeight="false" outlineLevel="0" collapsed="false">
      <c r="A5131" s="38" t="str">
        <f aca="false">CONCATENATE(D5131,"-",E5131)</f>
        <v>TEFE-AM</v>
      </c>
      <c r="B5131" s="38" t="n">
        <v>-3.35</v>
      </c>
      <c r="C5131" s="38" t="n">
        <v>-64.71</v>
      </c>
      <c r="D5131" s="38" t="s">
        <v>4975</v>
      </c>
      <c r="E5131" s="38" t="s">
        <v>258</v>
      </c>
    </row>
    <row r="5132" customFormat="false" ht="15" hidden="false" customHeight="false" outlineLevel="0" collapsed="false">
      <c r="A5132" s="38" t="str">
        <f aca="false">CONCATENATE(D5132,"-",E5132)</f>
        <v>TEIXEIRA DE FREITAS-BA</v>
      </c>
      <c r="B5132" s="38" t="n">
        <v>-17.53</v>
      </c>
      <c r="C5132" s="38" t="n">
        <v>-39.74</v>
      </c>
      <c r="D5132" s="38" t="s">
        <v>4976</v>
      </c>
      <c r="E5132" s="38" t="s">
        <v>85</v>
      </c>
    </row>
    <row r="5133" customFormat="false" ht="15" hidden="false" customHeight="false" outlineLevel="0" collapsed="false">
      <c r="A5133" s="38" t="str">
        <f aca="false">CONCATENATE(D5133,"-",E5133)</f>
        <v>TEIXEIRA SOARES-PR</v>
      </c>
      <c r="B5133" s="39" t="n">
        <v>-25.36</v>
      </c>
      <c r="C5133" s="39" t="n">
        <v>-50.46</v>
      </c>
      <c r="D5133" s="39" t="s">
        <v>4977</v>
      </c>
      <c r="E5133" s="39" t="s">
        <v>88</v>
      </c>
    </row>
    <row r="5134" customFormat="false" ht="15" hidden="false" customHeight="false" outlineLevel="0" collapsed="false">
      <c r="A5134" s="38" t="str">
        <f aca="false">CONCATENATE(D5134,"-",E5134)</f>
        <v>TEIXEIRA-PB</v>
      </c>
      <c r="B5134" s="38" t="n">
        <v>-7.22</v>
      </c>
      <c r="C5134" s="38" t="n">
        <v>-37.25</v>
      </c>
      <c r="D5134" s="38" t="s">
        <v>4978</v>
      </c>
      <c r="E5134" s="38" t="s">
        <v>138</v>
      </c>
    </row>
    <row r="5135" customFormat="false" ht="15" hidden="false" customHeight="false" outlineLevel="0" collapsed="false">
      <c r="A5135" s="38" t="str">
        <f aca="false">CONCATENATE(D5135,"-",E5135)</f>
        <v>TEIXEIRAS-MG</v>
      </c>
      <c r="B5135" s="39" t="n">
        <v>-20.65</v>
      </c>
      <c r="C5135" s="39" t="n">
        <v>-42.85</v>
      </c>
      <c r="D5135" s="39" t="s">
        <v>4979</v>
      </c>
      <c r="E5135" s="39" t="s">
        <v>77</v>
      </c>
    </row>
    <row r="5136" customFormat="false" ht="15" hidden="false" customHeight="false" outlineLevel="0" collapsed="false">
      <c r="A5136" s="38" t="str">
        <f aca="false">CONCATENATE(D5136,"-",E5136)</f>
        <v>TEIXEIROPOLIS-RO</v>
      </c>
      <c r="B5136" s="39" t="n">
        <v>-10.91</v>
      </c>
      <c r="C5136" s="39" t="n">
        <v>-62.24</v>
      </c>
      <c r="D5136" s="39" t="s">
        <v>4980</v>
      </c>
      <c r="E5136" s="39" t="s">
        <v>219</v>
      </c>
    </row>
    <row r="5137" customFormat="false" ht="15" hidden="false" customHeight="false" outlineLevel="0" collapsed="false">
      <c r="A5137" s="38" t="str">
        <f aca="false">CONCATENATE(D5137,"-",E5137)</f>
        <v>TEJUCUOCA-CE</v>
      </c>
      <c r="B5137" s="38" t="n">
        <v>-3.98</v>
      </c>
      <c r="C5137" s="38" t="n">
        <v>-39.58</v>
      </c>
      <c r="D5137" s="38" t="s">
        <v>4981</v>
      </c>
      <c r="E5137" s="38" t="s">
        <v>83</v>
      </c>
    </row>
    <row r="5138" customFormat="false" ht="15" hidden="false" customHeight="false" outlineLevel="0" collapsed="false">
      <c r="A5138" s="38" t="str">
        <f aca="false">CONCATENATE(D5138,"-",E5138)</f>
        <v>TEJUPA-SP</v>
      </c>
      <c r="B5138" s="38" t="n">
        <v>-23.34</v>
      </c>
      <c r="C5138" s="38" t="n">
        <v>-49.37</v>
      </c>
      <c r="D5138" s="38" t="s">
        <v>4982</v>
      </c>
      <c r="E5138" s="38" t="s">
        <v>118</v>
      </c>
    </row>
    <row r="5139" customFormat="false" ht="15" hidden="false" customHeight="false" outlineLevel="0" collapsed="false">
      <c r="A5139" s="38" t="str">
        <f aca="false">CONCATENATE(D5139,"-",E5139)</f>
        <v>TELEMACO BORBA-PR</v>
      </c>
      <c r="B5139" s="38" t="n">
        <v>-24.32</v>
      </c>
      <c r="C5139" s="38" t="n">
        <v>-50.61</v>
      </c>
      <c r="D5139" s="38" t="s">
        <v>4983</v>
      </c>
      <c r="E5139" s="38" t="s">
        <v>88</v>
      </c>
    </row>
    <row r="5140" customFormat="false" ht="15" hidden="false" customHeight="false" outlineLevel="0" collapsed="false">
      <c r="A5140" s="38" t="str">
        <f aca="false">CONCATENATE(D5140,"-",E5140)</f>
        <v>TELHA-SE</v>
      </c>
      <c r="B5140" s="39" t="n">
        <v>-10.2</v>
      </c>
      <c r="C5140" s="39" t="n">
        <v>-36.88</v>
      </c>
      <c r="D5140" s="39" t="s">
        <v>4984</v>
      </c>
      <c r="E5140" s="39" t="s">
        <v>294</v>
      </c>
    </row>
    <row r="5141" customFormat="false" ht="15" hidden="false" customHeight="false" outlineLevel="0" collapsed="false">
      <c r="A5141" s="38" t="str">
        <f aca="false">CONCATENATE(D5141,"-",E5141)</f>
        <v>TENENTE ANANIAS-RN</v>
      </c>
      <c r="B5141" s="39" t="n">
        <v>-6.46</v>
      </c>
      <c r="C5141" s="39" t="n">
        <v>-38.18</v>
      </c>
      <c r="D5141" s="39" t="s">
        <v>4985</v>
      </c>
      <c r="E5141" s="39" t="s">
        <v>106</v>
      </c>
    </row>
    <row r="5142" customFormat="false" ht="15" hidden="false" customHeight="false" outlineLevel="0" collapsed="false">
      <c r="A5142" s="38" t="str">
        <f aca="false">CONCATENATE(D5142,"-",E5142)</f>
        <v>TENENTE LAURENTINO CRUZ-RN</v>
      </c>
      <c r="B5142" s="38" t="n">
        <v>-6.14</v>
      </c>
      <c r="C5142" s="38" t="n">
        <v>-36.71</v>
      </c>
      <c r="D5142" s="38" t="s">
        <v>4986</v>
      </c>
      <c r="E5142" s="38" t="s">
        <v>106</v>
      </c>
    </row>
    <row r="5143" customFormat="false" ht="15" hidden="false" customHeight="false" outlineLevel="0" collapsed="false">
      <c r="A5143" s="38" t="str">
        <f aca="false">CONCATENATE(D5143,"-",E5143)</f>
        <v>TENENTE PORTELA-RS</v>
      </c>
      <c r="B5143" s="39" t="n">
        <v>-27.37</v>
      </c>
      <c r="C5143" s="39" t="n">
        <v>-53.75</v>
      </c>
      <c r="D5143" s="39" t="s">
        <v>4987</v>
      </c>
      <c r="E5143" s="39" t="s">
        <v>151</v>
      </c>
    </row>
    <row r="5144" customFormat="false" ht="15" hidden="false" customHeight="false" outlineLevel="0" collapsed="false">
      <c r="A5144" s="38" t="str">
        <f aca="false">CONCATENATE(D5144,"-",E5144)</f>
        <v>TENORIO-PB</v>
      </c>
      <c r="B5144" s="39" t="n">
        <v>-6.94</v>
      </c>
      <c r="C5144" s="39" t="n">
        <v>-36.62</v>
      </c>
      <c r="D5144" s="39" t="s">
        <v>4988</v>
      </c>
      <c r="E5144" s="39" t="s">
        <v>138</v>
      </c>
    </row>
    <row r="5145" customFormat="false" ht="15" hidden="false" customHeight="false" outlineLevel="0" collapsed="false">
      <c r="A5145" s="38" t="str">
        <f aca="false">CONCATENATE(D5145,"-",E5145)</f>
        <v>TEODORO SAMPAIO-BA</v>
      </c>
      <c r="B5145" s="39" t="n">
        <v>-12.29</v>
      </c>
      <c r="C5145" s="39" t="n">
        <v>-38.62</v>
      </c>
      <c r="D5145" s="39" t="s">
        <v>4989</v>
      </c>
      <c r="E5145" s="39" t="s">
        <v>85</v>
      </c>
    </row>
    <row r="5146" customFormat="false" ht="15" hidden="false" customHeight="false" outlineLevel="0" collapsed="false">
      <c r="A5146" s="38" t="str">
        <f aca="false">CONCATENATE(D5146,"-",E5146)</f>
        <v>TEODORO SAMPAIO-SP</v>
      </c>
      <c r="B5146" s="39" t="n">
        <v>-22.53</v>
      </c>
      <c r="C5146" s="39" t="n">
        <v>-52.16</v>
      </c>
      <c r="D5146" s="39" t="s">
        <v>4989</v>
      </c>
      <c r="E5146" s="39" t="s">
        <v>118</v>
      </c>
    </row>
    <row r="5147" customFormat="false" ht="15" hidden="false" customHeight="false" outlineLevel="0" collapsed="false">
      <c r="A5147" s="38" t="str">
        <f aca="false">CONCATENATE(D5147,"-",E5147)</f>
        <v>TEOFILANDIA-BA</v>
      </c>
      <c r="B5147" s="38" t="n">
        <v>-11.48</v>
      </c>
      <c r="C5147" s="38" t="n">
        <v>-38.99</v>
      </c>
      <c r="D5147" s="38" t="s">
        <v>4990</v>
      </c>
      <c r="E5147" s="38" t="s">
        <v>85</v>
      </c>
    </row>
    <row r="5148" customFormat="false" ht="15" hidden="false" customHeight="false" outlineLevel="0" collapsed="false">
      <c r="A5148" s="38" t="str">
        <f aca="false">CONCATENATE(D5148,"-",E5148)</f>
        <v>TEOFILO OTONI-MG</v>
      </c>
      <c r="B5148" s="38" t="n">
        <v>-17.85</v>
      </c>
      <c r="C5148" s="38" t="n">
        <v>-41.5</v>
      </c>
      <c r="D5148" s="38" t="s">
        <v>4991</v>
      </c>
      <c r="E5148" s="38" t="s">
        <v>77</v>
      </c>
    </row>
    <row r="5149" customFormat="false" ht="15" hidden="false" customHeight="false" outlineLevel="0" collapsed="false">
      <c r="A5149" s="38" t="str">
        <f aca="false">CONCATENATE(D5149,"-",E5149)</f>
        <v>TEOLANDIA-BA</v>
      </c>
      <c r="B5149" s="39" t="n">
        <v>-13.6</v>
      </c>
      <c r="C5149" s="39" t="n">
        <v>-39.49</v>
      </c>
      <c r="D5149" s="39" t="s">
        <v>4992</v>
      </c>
      <c r="E5149" s="39" t="s">
        <v>85</v>
      </c>
    </row>
    <row r="5150" customFormat="false" ht="15" hidden="false" customHeight="false" outlineLevel="0" collapsed="false">
      <c r="A5150" s="38" t="str">
        <f aca="false">CONCATENATE(D5150,"-",E5150)</f>
        <v>TEOTONIO VILELA-AL</v>
      </c>
      <c r="B5150" s="39" t="n">
        <v>-9.9</v>
      </c>
      <c r="C5150" s="39" t="n">
        <v>-36.35</v>
      </c>
      <c r="D5150" s="39" t="s">
        <v>4993</v>
      </c>
      <c r="E5150" s="39" t="s">
        <v>137</v>
      </c>
    </row>
    <row r="5151" customFormat="false" ht="15" hidden="false" customHeight="false" outlineLevel="0" collapsed="false">
      <c r="A5151" s="38" t="str">
        <f aca="false">CONCATENATE(D5151,"-",E5151)</f>
        <v>TERENOS-MS</v>
      </c>
      <c r="B5151" s="38" t="n">
        <v>-20.44</v>
      </c>
      <c r="C5151" s="38" t="n">
        <v>-54.86</v>
      </c>
      <c r="D5151" s="38" t="s">
        <v>4994</v>
      </c>
      <c r="E5151" s="38" t="s">
        <v>140</v>
      </c>
    </row>
    <row r="5152" customFormat="false" ht="15" hidden="false" customHeight="false" outlineLevel="0" collapsed="false">
      <c r="A5152" s="38" t="str">
        <f aca="false">CONCATENATE(D5152,"-",E5152)</f>
        <v>TERESINA DE GOIAS-GO</v>
      </c>
      <c r="B5152" s="39" t="n">
        <v>-13.77</v>
      </c>
      <c r="C5152" s="39" t="n">
        <v>-47.26</v>
      </c>
      <c r="D5152" s="39" t="s">
        <v>4995</v>
      </c>
      <c r="E5152" s="39" t="s">
        <v>75</v>
      </c>
    </row>
    <row r="5153" customFormat="false" ht="15" hidden="false" customHeight="false" outlineLevel="0" collapsed="false">
      <c r="A5153" s="38" t="str">
        <f aca="false">CONCATENATE(D5153,"-",E5153)</f>
        <v>TERESINA-PI</v>
      </c>
      <c r="B5153" s="38" t="n">
        <v>-5.08</v>
      </c>
      <c r="C5153" s="38" t="n">
        <v>-42.8</v>
      </c>
      <c r="D5153" s="38" t="s">
        <v>4996</v>
      </c>
      <c r="E5153" s="38" t="s">
        <v>108</v>
      </c>
    </row>
    <row r="5154" customFormat="false" ht="15" hidden="false" customHeight="false" outlineLevel="0" collapsed="false">
      <c r="A5154" s="38" t="str">
        <f aca="false">CONCATENATE(D5154,"-",E5154)</f>
        <v>TERESOPOLIS-RJ</v>
      </c>
      <c r="B5154" s="38" t="n">
        <v>-22.41</v>
      </c>
      <c r="C5154" s="38" t="n">
        <v>-42.96</v>
      </c>
      <c r="D5154" s="38" t="s">
        <v>4997</v>
      </c>
      <c r="E5154" s="38" t="s">
        <v>330</v>
      </c>
    </row>
    <row r="5155" customFormat="false" ht="15" hidden="false" customHeight="false" outlineLevel="0" collapsed="false">
      <c r="A5155" s="38" t="str">
        <f aca="false">CONCATENATE(D5155,"-",E5155)</f>
        <v>TEREZINHA-PE</v>
      </c>
      <c r="B5155" s="38" t="n">
        <v>-9.05</v>
      </c>
      <c r="C5155" s="38" t="n">
        <v>-36.62</v>
      </c>
      <c r="D5155" s="38" t="s">
        <v>4998</v>
      </c>
      <c r="E5155" s="38" t="s">
        <v>95</v>
      </c>
    </row>
    <row r="5156" customFormat="false" ht="15" hidden="false" customHeight="false" outlineLevel="0" collapsed="false">
      <c r="A5156" s="38" t="str">
        <f aca="false">CONCATENATE(D5156,"-",E5156)</f>
        <v>TEREZOPOLIS DE GOIAS-GO</v>
      </c>
      <c r="B5156" s="38" t="n">
        <v>-16.39</v>
      </c>
      <c r="C5156" s="38" t="n">
        <v>-49.08</v>
      </c>
      <c r="D5156" s="38" t="s">
        <v>4999</v>
      </c>
      <c r="E5156" s="38" t="s">
        <v>75</v>
      </c>
    </row>
    <row r="5157" customFormat="false" ht="15" hidden="false" customHeight="false" outlineLevel="0" collapsed="false">
      <c r="A5157" s="38" t="str">
        <f aca="false">CONCATENATE(D5157,"-",E5157)</f>
        <v>TERRA ALTA-PA</v>
      </c>
      <c r="B5157" s="39" t="n">
        <v>-1.03</v>
      </c>
      <c r="C5157" s="39" t="n">
        <v>-47.9</v>
      </c>
      <c r="D5157" s="39" t="s">
        <v>5000</v>
      </c>
      <c r="E5157" s="39" t="s">
        <v>81</v>
      </c>
    </row>
    <row r="5158" customFormat="false" ht="15" hidden="false" customHeight="false" outlineLevel="0" collapsed="false">
      <c r="A5158" s="38" t="str">
        <f aca="false">CONCATENATE(D5158,"-",E5158)</f>
        <v>TERRA BOA-PR</v>
      </c>
      <c r="B5158" s="39" t="n">
        <v>-23.76</v>
      </c>
      <c r="C5158" s="39" t="n">
        <v>-52.44</v>
      </c>
      <c r="D5158" s="39" t="s">
        <v>5001</v>
      </c>
      <c r="E5158" s="39" t="s">
        <v>88</v>
      </c>
    </row>
    <row r="5159" customFormat="false" ht="15" hidden="false" customHeight="false" outlineLevel="0" collapsed="false">
      <c r="A5159" s="38" t="str">
        <f aca="false">CONCATENATE(D5159,"-",E5159)</f>
        <v>TERRA DE AREIA-RS</v>
      </c>
      <c r="B5159" s="38" t="n">
        <v>-29.58</v>
      </c>
      <c r="C5159" s="38" t="n">
        <v>-50.07</v>
      </c>
      <c r="D5159" s="38" t="s">
        <v>5002</v>
      </c>
      <c r="E5159" s="38" t="s">
        <v>151</v>
      </c>
    </row>
    <row r="5160" customFormat="false" ht="15" hidden="false" customHeight="false" outlineLevel="0" collapsed="false">
      <c r="A5160" s="38" t="str">
        <f aca="false">CONCATENATE(D5160,"-",E5160)</f>
        <v>TERRA NOVA DO NORTE-MT</v>
      </c>
      <c r="B5160" s="39" t="n">
        <v>-10.51</v>
      </c>
      <c r="C5160" s="39" t="n">
        <v>-55.23</v>
      </c>
      <c r="D5160" s="39" t="s">
        <v>5003</v>
      </c>
      <c r="E5160" s="39" t="s">
        <v>111</v>
      </c>
    </row>
    <row r="5161" customFormat="false" ht="15" hidden="false" customHeight="false" outlineLevel="0" collapsed="false">
      <c r="A5161" s="38" t="str">
        <f aca="false">CONCATENATE(D5161,"-",E5161)</f>
        <v>TERRA NOVA-BA</v>
      </c>
      <c r="B5161" s="38" t="n">
        <v>-12.39</v>
      </c>
      <c r="C5161" s="38" t="n">
        <v>-38.62</v>
      </c>
      <c r="D5161" s="38" t="s">
        <v>5004</v>
      </c>
      <c r="E5161" s="38" t="s">
        <v>85</v>
      </c>
    </row>
    <row r="5162" customFormat="false" ht="15" hidden="false" customHeight="false" outlineLevel="0" collapsed="false">
      <c r="A5162" s="38" t="str">
        <f aca="false">CONCATENATE(D5162,"-",E5162)</f>
        <v>TERRA NOVA-PE</v>
      </c>
      <c r="B5162" s="39" t="n">
        <v>-8.23</v>
      </c>
      <c r="C5162" s="39" t="n">
        <v>-39.37</v>
      </c>
      <c r="D5162" s="39" t="s">
        <v>5004</v>
      </c>
      <c r="E5162" s="39" t="s">
        <v>95</v>
      </c>
    </row>
    <row r="5163" customFormat="false" ht="15" hidden="false" customHeight="false" outlineLevel="0" collapsed="false">
      <c r="A5163" s="38" t="str">
        <f aca="false">CONCATENATE(D5163,"-",E5163)</f>
        <v>TERRA RICA-PR</v>
      </c>
      <c r="B5163" s="38" t="n">
        <v>-22.7</v>
      </c>
      <c r="C5163" s="38" t="n">
        <v>-52.61</v>
      </c>
      <c r="D5163" s="38" t="s">
        <v>5005</v>
      </c>
      <c r="E5163" s="38" t="s">
        <v>88</v>
      </c>
    </row>
    <row r="5164" customFormat="false" ht="15" hidden="false" customHeight="false" outlineLevel="0" collapsed="false">
      <c r="A5164" s="38" t="str">
        <f aca="false">CONCATENATE(D5164,"-",E5164)</f>
        <v>TERRA ROXA-PR</v>
      </c>
      <c r="B5164" s="39" t="n">
        <v>-24.15</v>
      </c>
      <c r="C5164" s="39" t="n">
        <v>-54.09</v>
      </c>
      <c r="D5164" s="39" t="s">
        <v>5006</v>
      </c>
      <c r="E5164" s="39" t="s">
        <v>88</v>
      </c>
    </row>
    <row r="5165" customFormat="false" ht="15" hidden="false" customHeight="false" outlineLevel="0" collapsed="false">
      <c r="A5165" s="38" t="str">
        <f aca="false">CONCATENATE(D5165,"-",E5165)</f>
        <v>TERRA ROXA-SP</v>
      </c>
      <c r="B5165" s="38" t="n">
        <v>-20.78</v>
      </c>
      <c r="C5165" s="38" t="n">
        <v>-48.33</v>
      </c>
      <c r="D5165" s="38" t="s">
        <v>5006</v>
      </c>
      <c r="E5165" s="38" t="s">
        <v>118</v>
      </c>
    </row>
    <row r="5166" customFormat="false" ht="15" hidden="false" customHeight="false" outlineLevel="0" collapsed="false">
      <c r="A5166" s="38" t="str">
        <f aca="false">CONCATENATE(D5166,"-",E5166)</f>
        <v>TERRA SANTA-PA</v>
      </c>
      <c r="B5166" s="38" t="n">
        <v>-2.1</v>
      </c>
      <c r="C5166" s="38" t="n">
        <v>-56.48</v>
      </c>
      <c r="D5166" s="38" t="s">
        <v>5007</v>
      </c>
      <c r="E5166" s="38" t="s">
        <v>81</v>
      </c>
    </row>
    <row r="5167" customFormat="false" ht="15" hidden="false" customHeight="false" outlineLevel="0" collapsed="false">
      <c r="A5167" s="38" t="str">
        <f aca="false">CONCATENATE(D5167,"-",E5167)</f>
        <v>TESOURO-MT</v>
      </c>
      <c r="B5167" s="38" t="n">
        <v>-16.07</v>
      </c>
      <c r="C5167" s="38" t="n">
        <v>-53.55</v>
      </c>
      <c r="D5167" s="38" t="s">
        <v>5008</v>
      </c>
      <c r="E5167" s="38" t="s">
        <v>111</v>
      </c>
    </row>
    <row r="5168" customFormat="false" ht="15" hidden="false" customHeight="false" outlineLevel="0" collapsed="false">
      <c r="A5168" s="38" t="str">
        <f aca="false">CONCATENATE(D5168,"-",E5168)</f>
        <v>TEUTONIA-RS</v>
      </c>
      <c r="B5168" s="39" t="n">
        <v>-29.44</v>
      </c>
      <c r="C5168" s="39" t="n">
        <v>-51.8</v>
      </c>
      <c r="D5168" s="39" t="s">
        <v>5009</v>
      </c>
      <c r="E5168" s="39" t="s">
        <v>151</v>
      </c>
    </row>
    <row r="5169" customFormat="false" ht="15" hidden="false" customHeight="false" outlineLevel="0" collapsed="false">
      <c r="A5169" s="38" t="str">
        <f aca="false">CONCATENATE(D5169,"-",E5169)</f>
        <v>THEOBROMA-RO</v>
      </c>
      <c r="B5169" s="38" t="n">
        <v>-10.23</v>
      </c>
      <c r="C5169" s="38" t="n">
        <v>-62.35</v>
      </c>
      <c r="D5169" s="38" t="s">
        <v>5010</v>
      </c>
      <c r="E5169" s="38" t="s">
        <v>219</v>
      </c>
    </row>
    <row r="5170" customFormat="false" ht="15" hidden="false" customHeight="false" outlineLevel="0" collapsed="false">
      <c r="A5170" s="38" t="str">
        <f aca="false">CONCATENATE(D5170,"-",E5170)</f>
        <v>TIANGUA-CE</v>
      </c>
      <c r="B5170" s="39" t="n">
        <v>-3.73</v>
      </c>
      <c r="C5170" s="39" t="n">
        <v>-40.99</v>
      </c>
      <c r="D5170" s="39" t="s">
        <v>5011</v>
      </c>
      <c r="E5170" s="39" t="s">
        <v>83</v>
      </c>
    </row>
    <row r="5171" customFormat="false" ht="15" hidden="false" customHeight="false" outlineLevel="0" collapsed="false">
      <c r="A5171" s="38" t="str">
        <f aca="false">CONCATENATE(D5171,"-",E5171)</f>
        <v>TIBAGI-PR</v>
      </c>
      <c r="B5171" s="38" t="n">
        <v>-24.5</v>
      </c>
      <c r="C5171" s="38" t="n">
        <v>-50.41</v>
      </c>
      <c r="D5171" s="38" t="s">
        <v>5012</v>
      </c>
      <c r="E5171" s="38" t="s">
        <v>88</v>
      </c>
    </row>
    <row r="5172" customFormat="false" ht="15" hidden="false" customHeight="false" outlineLevel="0" collapsed="false">
      <c r="A5172" s="38" t="str">
        <f aca="false">CONCATENATE(D5172,"-",E5172)</f>
        <v>TIBAU DO SUL-RN</v>
      </c>
      <c r="B5172" s="38" t="n">
        <v>-6.18</v>
      </c>
      <c r="C5172" s="38" t="n">
        <v>-35.09</v>
      </c>
      <c r="D5172" s="38" t="s">
        <v>5013</v>
      </c>
      <c r="E5172" s="38" t="s">
        <v>106</v>
      </c>
    </row>
    <row r="5173" customFormat="false" ht="15" hidden="false" customHeight="false" outlineLevel="0" collapsed="false">
      <c r="A5173" s="38" t="str">
        <f aca="false">CONCATENATE(D5173,"-",E5173)</f>
        <v>TIBAU-RN</v>
      </c>
      <c r="B5173" s="39" t="n">
        <v>-4.83</v>
      </c>
      <c r="C5173" s="39" t="n">
        <v>-37.25</v>
      </c>
      <c r="D5173" s="39" t="s">
        <v>5014</v>
      </c>
      <c r="E5173" s="39" t="s">
        <v>106</v>
      </c>
    </row>
    <row r="5174" customFormat="false" ht="15" hidden="false" customHeight="false" outlineLevel="0" collapsed="false">
      <c r="A5174" s="38" t="str">
        <f aca="false">CONCATENATE(D5174,"-",E5174)</f>
        <v>TIETE-SP</v>
      </c>
      <c r="B5174" s="39" t="n">
        <v>-23.1</v>
      </c>
      <c r="C5174" s="39" t="n">
        <v>-47.71</v>
      </c>
      <c r="D5174" s="39" t="s">
        <v>5015</v>
      </c>
      <c r="E5174" s="39" t="s">
        <v>118</v>
      </c>
    </row>
    <row r="5175" customFormat="false" ht="15" hidden="false" customHeight="false" outlineLevel="0" collapsed="false">
      <c r="A5175" s="38" t="str">
        <f aca="false">CONCATENATE(D5175,"-",E5175)</f>
        <v>TIGRINHOS-SC</v>
      </c>
      <c r="B5175" s="38" t="n">
        <v>-26.68</v>
      </c>
      <c r="C5175" s="38" t="n">
        <v>-53.15</v>
      </c>
      <c r="D5175" s="38" t="s">
        <v>5016</v>
      </c>
      <c r="E5175" s="38" t="s">
        <v>90</v>
      </c>
    </row>
    <row r="5176" customFormat="false" ht="15" hidden="false" customHeight="false" outlineLevel="0" collapsed="false">
      <c r="A5176" s="38" t="str">
        <f aca="false">CONCATENATE(D5176,"-",E5176)</f>
        <v>TIJUCAS DO SUL-PR</v>
      </c>
      <c r="B5176" s="39" t="n">
        <v>-25.92</v>
      </c>
      <c r="C5176" s="39" t="n">
        <v>-49.19</v>
      </c>
      <c r="D5176" s="39" t="s">
        <v>5017</v>
      </c>
      <c r="E5176" s="39" t="s">
        <v>88</v>
      </c>
    </row>
    <row r="5177" customFormat="false" ht="15" hidden="false" customHeight="false" outlineLevel="0" collapsed="false">
      <c r="A5177" s="38" t="str">
        <f aca="false">CONCATENATE(D5177,"-",E5177)</f>
        <v>TIJUCAS-SC</v>
      </c>
      <c r="B5177" s="39" t="n">
        <v>-27.24</v>
      </c>
      <c r="C5177" s="39" t="n">
        <v>-48.63</v>
      </c>
      <c r="D5177" s="39" t="s">
        <v>5018</v>
      </c>
      <c r="E5177" s="39" t="s">
        <v>90</v>
      </c>
    </row>
    <row r="5178" customFormat="false" ht="15" hidden="false" customHeight="false" outlineLevel="0" collapsed="false">
      <c r="A5178" s="38" t="str">
        <f aca="false">CONCATENATE(D5178,"-",E5178)</f>
        <v>TIMBAUBA DOS BATISTAS-RN</v>
      </c>
      <c r="B5178" s="39" t="n">
        <v>-6.46</v>
      </c>
      <c r="C5178" s="39" t="n">
        <v>-37.27</v>
      </c>
      <c r="D5178" s="39" t="s">
        <v>5019</v>
      </c>
      <c r="E5178" s="39" t="s">
        <v>106</v>
      </c>
    </row>
    <row r="5179" customFormat="false" ht="15" hidden="false" customHeight="false" outlineLevel="0" collapsed="false">
      <c r="A5179" s="38" t="str">
        <f aca="false">CONCATENATE(D5179,"-",E5179)</f>
        <v>TIMBAUBA-PE</v>
      </c>
      <c r="B5179" s="38" t="n">
        <v>-7.5</v>
      </c>
      <c r="C5179" s="38" t="n">
        <v>-35.31</v>
      </c>
      <c r="D5179" s="38" t="s">
        <v>5020</v>
      </c>
      <c r="E5179" s="38" t="s">
        <v>95</v>
      </c>
    </row>
    <row r="5180" customFormat="false" ht="15" hidden="false" customHeight="false" outlineLevel="0" collapsed="false">
      <c r="A5180" s="38" t="str">
        <f aca="false">CONCATENATE(D5180,"-",E5180)</f>
        <v>TIMBE DO SUL-SC</v>
      </c>
      <c r="B5180" s="38" t="n">
        <v>-28.83</v>
      </c>
      <c r="C5180" s="38" t="n">
        <v>-49.84</v>
      </c>
      <c r="D5180" s="38" t="s">
        <v>5021</v>
      </c>
      <c r="E5180" s="38" t="s">
        <v>90</v>
      </c>
    </row>
    <row r="5181" customFormat="false" ht="15" hidden="false" customHeight="false" outlineLevel="0" collapsed="false">
      <c r="A5181" s="38" t="str">
        <f aca="false">CONCATENATE(D5181,"-",E5181)</f>
        <v>TIMBIRAS-MA</v>
      </c>
      <c r="B5181" s="38" t="n">
        <v>-4.25</v>
      </c>
      <c r="C5181" s="38" t="n">
        <v>-43.94</v>
      </c>
      <c r="D5181" s="38" t="s">
        <v>5022</v>
      </c>
      <c r="E5181" s="38" t="s">
        <v>100</v>
      </c>
    </row>
    <row r="5182" customFormat="false" ht="15" hidden="false" customHeight="false" outlineLevel="0" collapsed="false">
      <c r="A5182" s="38" t="str">
        <f aca="false">CONCATENATE(D5182,"-",E5182)</f>
        <v>TIMBO GRANDE-SC</v>
      </c>
      <c r="B5182" s="38" t="n">
        <v>-26.61</v>
      </c>
      <c r="C5182" s="38" t="n">
        <v>-50.67</v>
      </c>
      <c r="D5182" s="38" t="s">
        <v>5023</v>
      </c>
      <c r="E5182" s="38" t="s">
        <v>90</v>
      </c>
    </row>
    <row r="5183" customFormat="false" ht="15" hidden="false" customHeight="false" outlineLevel="0" collapsed="false">
      <c r="A5183" s="38" t="str">
        <f aca="false">CONCATENATE(D5183,"-",E5183)</f>
        <v>TIMBO-SC</v>
      </c>
      <c r="B5183" s="39" t="n">
        <v>-26.82</v>
      </c>
      <c r="C5183" s="39" t="n">
        <v>-49.27</v>
      </c>
      <c r="D5183" s="39" t="s">
        <v>5024</v>
      </c>
      <c r="E5183" s="39" t="s">
        <v>90</v>
      </c>
    </row>
    <row r="5184" customFormat="false" ht="15" hidden="false" customHeight="false" outlineLevel="0" collapsed="false">
      <c r="A5184" s="38" t="str">
        <f aca="false">CONCATENATE(D5184,"-",E5184)</f>
        <v>TIMBURI-SP</v>
      </c>
      <c r="B5184" s="38" t="n">
        <v>-23.2</v>
      </c>
      <c r="C5184" s="38" t="n">
        <v>-49.6</v>
      </c>
      <c r="D5184" s="38" t="s">
        <v>5025</v>
      </c>
      <c r="E5184" s="38" t="s">
        <v>118</v>
      </c>
    </row>
    <row r="5185" customFormat="false" ht="15" hidden="false" customHeight="false" outlineLevel="0" collapsed="false">
      <c r="A5185" s="38" t="str">
        <f aca="false">CONCATENATE(D5185,"-",E5185)</f>
        <v>TIMON-MA</v>
      </c>
      <c r="B5185" s="39" t="n">
        <v>-5.09</v>
      </c>
      <c r="C5185" s="39" t="n">
        <v>-42.83</v>
      </c>
      <c r="D5185" s="39" t="s">
        <v>5026</v>
      </c>
      <c r="E5185" s="39" t="s">
        <v>100</v>
      </c>
    </row>
    <row r="5186" customFormat="false" ht="15" hidden="false" customHeight="false" outlineLevel="0" collapsed="false">
      <c r="A5186" s="38" t="str">
        <f aca="false">CONCATENATE(D5186,"-",E5186)</f>
        <v>TIMOTEO-MG</v>
      </c>
      <c r="B5186" s="39" t="n">
        <v>-19.58</v>
      </c>
      <c r="C5186" s="39" t="n">
        <v>-42.64</v>
      </c>
      <c r="D5186" s="39" t="s">
        <v>5027</v>
      </c>
      <c r="E5186" s="39" t="s">
        <v>77</v>
      </c>
    </row>
    <row r="5187" customFormat="false" ht="15" hidden="false" customHeight="false" outlineLevel="0" collapsed="false">
      <c r="A5187" s="38" t="str">
        <f aca="false">CONCATENATE(D5187,"-",E5187)</f>
        <v>TIRADENTES DO SUL-RS</v>
      </c>
      <c r="B5187" s="38" t="n">
        <v>-27.39</v>
      </c>
      <c r="C5187" s="38" t="n">
        <v>-54.08</v>
      </c>
      <c r="D5187" s="38" t="s">
        <v>5028</v>
      </c>
      <c r="E5187" s="38" t="s">
        <v>151</v>
      </c>
    </row>
    <row r="5188" customFormat="false" ht="15" hidden="false" customHeight="false" outlineLevel="0" collapsed="false">
      <c r="A5188" s="38" t="str">
        <f aca="false">CONCATENATE(D5188,"-",E5188)</f>
        <v>TIRADENTES-MG</v>
      </c>
      <c r="B5188" s="38" t="n">
        <v>-21.11</v>
      </c>
      <c r="C5188" s="38" t="n">
        <v>-44.17</v>
      </c>
      <c r="D5188" s="38" t="s">
        <v>5029</v>
      </c>
      <c r="E5188" s="38" t="s">
        <v>77</v>
      </c>
    </row>
    <row r="5189" customFormat="false" ht="15" hidden="false" customHeight="false" outlineLevel="0" collapsed="false">
      <c r="A5189" s="38" t="str">
        <f aca="false">CONCATENATE(D5189,"-",E5189)</f>
        <v>TIROS-MG</v>
      </c>
      <c r="B5189" s="39" t="n">
        <v>-19</v>
      </c>
      <c r="C5189" s="39" t="n">
        <v>-45.96</v>
      </c>
      <c r="D5189" s="39" t="s">
        <v>5030</v>
      </c>
      <c r="E5189" s="39" t="s">
        <v>77</v>
      </c>
    </row>
    <row r="5190" customFormat="false" ht="15" hidden="false" customHeight="false" outlineLevel="0" collapsed="false">
      <c r="A5190" s="38" t="str">
        <f aca="false">CONCATENATE(D5190,"-",E5190)</f>
        <v>TOBIAS BARRETO-SE</v>
      </c>
      <c r="B5190" s="38" t="n">
        <v>-11.18</v>
      </c>
      <c r="C5190" s="38" t="n">
        <v>-37.99</v>
      </c>
      <c r="D5190" s="38" t="s">
        <v>5031</v>
      </c>
      <c r="E5190" s="38" t="s">
        <v>294</v>
      </c>
    </row>
    <row r="5191" customFormat="false" ht="15" hidden="false" customHeight="false" outlineLevel="0" collapsed="false">
      <c r="A5191" s="38" t="str">
        <f aca="false">CONCATENATE(D5191,"-",E5191)</f>
        <v>TOCANTINIA-TO</v>
      </c>
      <c r="B5191" s="39" t="n">
        <v>-9.56</v>
      </c>
      <c r="C5191" s="39" t="n">
        <v>-48.37</v>
      </c>
      <c r="D5191" s="39" t="s">
        <v>5032</v>
      </c>
      <c r="E5191" s="39" t="s">
        <v>97</v>
      </c>
    </row>
    <row r="5192" customFormat="false" ht="15" hidden="false" customHeight="false" outlineLevel="0" collapsed="false">
      <c r="A5192" s="38" t="str">
        <f aca="false">CONCATENATE(D5192,"-",E5192)</f>
        <v>TOCANTINOPOLIS-TO</v>
      </c>
      <c r="B5192" s="38" t="n">
        <v>-6.32</v>
      </c>
      <c r="C5192" s="38" t="n">
        <v>-47.41</v>
      </c>
      <c r="D5192" s="38" t="s">
        <v>5033</v>
      </c>
      <c r="E5192" s="38" t="s">
        <v>97</v>
      </c>
    </row>
    <row r="5193" customFormat="false" ht="15" hidden="false" customHeight="false" outlineLevel="0" collapsed="false">
      <c r="A5193" s="38" t="str">
        <f aca="false">CONCATENATE(D5193,"-",E5193)</f>
        <v>TOCANTINS-MG</v>
      </c>
      <c r="B5193" s="38" t="n">
        <v>-21.17</v>
      </c>
      <c r="C5193" s="38" t="n">
        <v>-43.01</v>
      </c>
      <c r="D5193" s="38" t="s">
        <v>5034</v>
      </c>
      <c r="E5193" s="38" t="s">
        <v>77</v>
      </c>
    </row>
    <row r="5194" customFormat="false" ht="15" hidden="false" customHeight="false" outlineLevel="0" collapsed="false">
      <c r="A5194" s="38" t="str">
        <f aca="false">CONCATENATE(D5194,"-",E5194)</f>
        <v>TOCOS DO MOJI-MG</v>
      </c>
      <c r="B5194" s="39" t="n">
        <v>-22.37</v>
      </c>
      <c r="C5194" s="39" t="n">
        <v>-46.09</v>
      </c>
      <c r="D5194" s="39" t="s">
        <v>5035</v>
      </c>
      <c r="E5194" s="39" t="s">
        <v>77</v>
      </c>
    </row>
    <row r="5195" customFormat="false" ht="15" hidden="false" customHeight="false" outlineLevel="0" collapsed="false">
      <c r="A5195" s="38" t="str">
        <f aca="false">CONCATENATE(D5195,"-",E5195)</f>
        <v>TOLEDO-MG</v>
      </c>
      <c r="B5195" s="38" t="n">
        <v>-22.74</v>
      </c>
      <c r="C5195" s="38" t="n">
        <v>-46.37</v>
      </c>
      <c r="D5195" s="38" t="s">
        <v>5036</v>
      </c>
      <c r="E5195" s="38" t="s">
        <v>77</v>
      </c>
    </row>
    <row r="5196" customFormat="false" ht="15" hidden="false" customHeight="false" outlineLevel="0" collapsed="false">
      <c r="A5196" s="38" t="str">
        <f aca="false">CONCATENATE(D5196,"-",E5196)</f>
        <v>TOLEDO-PR</v>
      </c>
      <c r="B5196" s="38" t="n">
        <v>-24.71</v>
      </c>
      <c r="C5196" s="38" t="n">
        <v>-53.74</v>
      </c>
      <c r="D5196" s="38" t="s">
        <v>5036</v>
      </c>
      <c r="E5196" s="38" t="s">
        <v>88</v>
      </c>
    </row>
    <row r="5197" customFormat="false" ht="15" hidden="false" customHeight="false" outlineLevel="0" collapsed="false">
      <c r="A5197" s="38" t="str">
        <f aca="false">CONCATENATE(D5197,"-",E5197)</f>
        <v>TOMAR DO GERU-SE</v>
      </c>
      <c r="B5197" s="39" t="n">
        <v>-11.37</v>
      </c>
      <c r="C5197" s="39" t="n">
        <v>-37.84</v>
      </c>
      <c r="D5197" s="39" t="s">
        <v>5037</v>
      </c>
      <c r="E5197" s="39" t="s">
        <v>294</v>
      </c>
    </row>
    <row r="5198" customFormat="false" ht="15" hidden="false" customHeight="false" outlineLevel="0" collapsed="false">
      <c r="A5198" s="38" t="str">
        <f aca="false">CONCATENATE(D5198,"-",E5198)</f>
        <v>TOMAZINA-PR</v>
      </c>
      <c r="B5198" s="39" t="n">
        <v>-23.77</v>
      </c>
      <c r="C5198" s="39" t="n">
        <v>-49.95</v>
      </c>
      <c r="D5198" s="39" t="s">
        <v>5038</v>
      </c>
      <c r="E5198" s="39" t="s">
        <v>88</v>
      </c>
    </row>
    <row r="5199" customFormat="false" ht="15" hidden="false" customHeight="false" outlineLevel="0" collapsed="false">
      <c r="A5199" s="38" t="str">
        <f aca="false">CONCATENATE(D5199,"-",E5199)</f>
        <v>TOMBOS-MG</v>
      </c>
      <c r="B5199" s="39" t="n">
        <v>-20.9</v>
      </c>
      <c r="C5199" s="39" t="n">
        <v>-42.02</v>
      </c>
      <c r="D5199" s="39" t="s">
        <v>5039</v>
      </c>
      <c r="E5199" s="39" t="s">
        <v>77</v>
      </c>
    </row>
    <row r="5200" customFormat="false" ht="15" hidden="false" customHeight="false" outlineLevel="0" collapsed="false">
      <c r="A5200" s="38" t="str">
        <f aca="false">CONCATENATE(D5200,"-",E5200)</f>
        <v>TOME-ACU-PA</v>
      </c>
      <c r="B5200" s="39" t="n">
        <v>-2.41</v>
      </c>
      <c r="C5200" s="39" t="n">
        <v>-48.15</v>
      </c>
      <c r="D5200" s="39" t="s">
        <v>5040</v>
      </c>
      <c r="E5200" s="39" t="s">
        <v>81</v>
      </c>
    </row>
    <row r="5201" customFormat="false" ht="15" hidden="false" customHeight="false" outlineLevel="0" collapsed="false">
      <c r="A5201" s="38" t="str">
        <f aca="false">CONCATENATE(D5201,"-",E5201)</f>
        <v>TONANTINS-AM</v>
      </c>
      <c r="B5201" s="39" t="n">
        <v>-2.87</v>
      </c>
      <c r="C5201" s="39" t="n">
        <v>-67.8</v>
      </c>
      <c r="D5201" s="39" t="s">
        <v>5041</v>
      </c>
      <c r="E5201" s="39" t="s">
        <v>258</v>
      </c>
    </row>
    <row r="5202" customFormat="false" ht="15" hidden="false" customHeight="false" outlineLevel="0" collapsed="false">
      <c r="A5202" s="38" t="str">
        <f aca="false">CONCATENATE(D5202,"-",E5202)</f>
        <v>TORITAMA-PE</v>
      </c>
      <c r="B5202" s="39" t="n">
        <v>-7.99</v>
      </c>
      <c r="C5202" s="39" t="n">
        <v>-36.05</v>
      </c>
      <c r="D5202" s="39" t="s">
        <v>5042</v>
      </c>
      <c r="E5202" s="39" t="s">
        <v>95</v>
      </c>
    </row>
    <row r="5203" customFormat="false" ht="15" hidden="false" customHeight="false" outlineLevel="0" collapsed="false">
      <c r="A5203" s="38" t="str">
        <f aca="false">CONCATENATE(D5203,"-",E5203)</f>
        <v>TORIXOREU-MT</v>
      </c>
      <c r="B5203" s="39" t="n">
        <v>-16.19</v>
      </c>
      <c r="C5203" s="39" t="n">
        <v>-52.55</v>
      </c>
      <c r="D5203" s="39" t="s">
        <v>5043</v>
      </c>
      <c r="E5203" s="39" t="s">
        <v>111</v>
      </c>
    </row>
    <row r="5204" customFormat="false" ht="15" hidden="false" customHeight="false" outlineLevel="0" collapsed="false">
      <c r="A5204" s="38" t="str">
        <f aca="false">CONCATENATE(D5204,"-",E5204)</f>
        <v>TOROPI-RS</v>
      </c>
      <c r="B5204" s="39" t="n">
        <v>-29.47</v>
      </c>
      <c r="C5204" s="39" t="n">
        <v>-54.22</v>
      </c>
      <c r="D5204" s="39" t="s">
        <v>5044</v>
      </c>
      <c r="E5204" s="39" t="s">
        <v>151</v>
      </c>
    </row>
    <row r="5205" customFormat="false" ht="15" hidden="false" customHeight="false" outlineLevel="0" collapsed="false">
      <c r="A5205" s="38" t="str">
        <f aca="false">CONCATENATE(D5205,"-",E5205)</f>
        <v>TORRE DE PEDRA-SP</v>
      </c>
      <c r="B5205" s="39" t="n">
        <v>-23.24</v>
      </c>
      <c r="C5205" s="39" t="n">
        <v>-48.19</v>
      </c>
      <c r="D5205" s="39" t="s">
        <v>5045</v>
      </c>
      <c r="E5205" s="39" t="s">
        <v>118</v>
      </c>
    </row>
    <row r="5206" customFormat="false" ht="15" hidden="false" customHeight="false" outlineLevel="0" collapsed="false">
      <c r="A5206" s="38" t="str">
        <f aca="false">CONCATENATE(D5206,"-",E5206)</f>
        <v>TORRES-RS</v>
      </c>
      <c r="B5206" s="38" t="n">
        <v>-29.33</v>
      </c>
      <c r="C5206" s="38" t="n">
        <v>-49.72</v>
      </c>
      <c r="D5206" s="38" t="s">
        <v>5046</v>
      </c>
      <c r="E5206" s="38" t="s">
        <v>151</v>
      </c>
    </row>
    <row r="5207" customFormat="false" ht="15" hidden="false" customHeight="false" outlineLevel="0" collapsed="false">
      <c r="A5207" s="38" t="str">
        <f aca="false">CONCATENATE(D5207,"-",E5207)</f>
        <v>TORRINHA-SP</v>
      </c>
      <c r="B5207" s="38" t="n">
        <v>-22.42</v>
      </c>
      <c r="C5207" s="38" t="n">
        <v>-48.16</v>
      </c>
      <c r="D5207" s="38" t="s">
        <v>5047</v>
      </c>
      <c r="E5207" s="38" t="s">
        <v>118</v>
      </c>
    </row>
    <row r="5208" customFormat="false" ht="15" hidden="false" customHeight="false" outlineLevel="0" collapsed="false">
      <c r="A5208" s="38" t="str">
        <f aca="false">CONCATENATE(D5208,"-",E5208)</f>
        <v>TOUROS-RN</v>
      </c>
      <c r="B5208" s="38" t="n">
        <v>-5.19</v>
      </c>
      <c r="C5208" s="38" t="n">
        <v>-35.46</v>
      </c>
      <c r="D5208" s="38" t="s">
        <v>5048</v>
      </c>
      <c r="E5208" s="38" t="s">
        <v>106</v>
      </c>
    </row>
    <row r="5209" customFormat="false" ht="15" hidden="false" customHeight="false" outlineLevel="0" collapsed="false">
      <c r="A5209" s="38" t="str">
        <f aca="false">CONCATENATE(D5209,"-",E5209)</f>
        <v>TRABIJU-SP</v>
      </c>
      <c r="B5209" s="39" t="n">
        <v>-22.04</v>
      </c>
      <c r="C5209" s="39" t="n">
        <v>-48.33</v>
      </c>
      <c r="D5209" s="39" t="s">
        <v>5049</v>
      </c>
      <c r="E5209" s="39" t="s">
        <v>118</v>
      </c>
    </row>
    <row r="5210" customFormat="false" ht="15" hidden="false" customHeight="false" outlineLevel="0" collapsed="false">
      <c r="A5210" s="38" t="str">
        <f aca="false">CONCATENATE(D5210,"-",E5210)</f>
        <v>TRACUATEUA-PA</v>
      </c>
      <c r="B5210" s="38" t="n">
        <v>-1.07</v>
      </c>
      <c r="C5210" s="38" t="n">
        <v>-46.89</v>
      </c>
      <c r="D5210" s="38" t="s">
        <v>5050</v>
      </c>
      <c r="E5210" s="38" t="s">
        <v>81</v>
      </c>
    </row>
    <row r="5211" customFormat="false" ht="15" hidden="false" customHeight="false" outlineLevel="0" collapsed="false">
      <c r="A5211" s="38" t="str">
        <f aca="false">CONCATENATE(D5211,"-",E5211)</f>
        <v>TRACUNHAEM-PE</v>
      </c>
      <c r="B5211" s="38" t="n">
        <v>-7.8</v>
      </c>
      <c r="C5211" s="38" t="n">
        <v>-35.24</v>
      </c>
      <c r="D5211" s="38" t="s">
        <v>5051</v>
      </c>
      <c r="E5211" s="38" t="s">
        <v>95</v>
      </c>
    </row>
    <row r="5212" customFormat="false" ht="15" hidden="false" customHeight="false" outlineLevel="0" collapsed="false">
      <c r="A5212" s="38" t="str">
        <f aca="false">CONCATENATE(D5212,"-",E5212)</f>
        <v>TRAIPU-AL</v>
      </c>
      <c r="B5212" s="38" t="n">
        <v>-9.97</v>
      </c>
      <c r="C5212" s="38" t="n">
        <v>-37</v>
      </c>
      <c r="D5212" s="38" t="s">
        <v>5052</v>
      </c>
      <c r="E5212" s="38" t="s">
        <v>137</v>
      </c>
    </row>
    <row r="5213" customFormat="false" ht="15" hidden="false" customHeight="false" outlineLevel="0" collapsed="false">
      <c r="A5213" s="38" t="str">
        <f aca="false">CONCATENATE(D5213,"-",E5213)</f>
        <v>TRAIRAO-PA</v>
      </c>
      <c r="B5213" s="39" t="n">
        <v>-4.57</v>
      </c>
      <c r="C5213" s="39" t="n">
        <v>-55.94</v>
      </c>
      <c r="D5213" s="39" t="s">
        <v>5053</v>
      </c>
      <c r="E5213" s="39" t="s">
        <v>81</v>
      </c>
    </row>
    <row r="5214" customFormat="false" ht="15" hidden="false" customHeight="false" outlineLevel="0" collapsed="false">
      <c r="A5214" s="38" t="str">
        <f aca="false">CONCATENATE(D5214,"-",E5214)</f>
        <v>TRAIRI-CE</v>
      </c>
      <c r="B5214" s="38" t="n">
        <v>-3.27</v>
      </c>
      <c r="C5214" s="38" t="n">
        <v>-39.26</v>
      </c>
      <c r="D5214" s="38" t="s">
        <v>5054</v>
      </c>
      <c r="E5214" s="38" t="s">
        <v>83</v>
      </c>
    </row>
    <row r="5215" customFormat="false" ht="15" hidden="false" customHeight="false" outlineLevel="0" collapsed="false">
      <c r="A5215" s="38" t="str">
        <f aca="false">CONCATENATE(D5215,"-",E5215)</f>
        <v>TRAJANO DE MORAIS-RJ</v>
      </c>
      <c r="B5215" s="39" t="n">
        <v>-22.06</v>
      </c>
      <c r="C5215" s="39" t="n">
        <v>-42.06</v>
      </c>
      <c r="D5215" s="39" t="s">
        <v>5055</v>
      </c>
      <c r="E5215" s="39" t="s">
        <v>330</v>
      </c>
    </row>
    <row r="5216" customFormat="false" ht="15" hidden="false" customHeight="false" outlineLevel="0" collapsed="false">
      <c r="A5216" s="38" t="str">
        <f aca="false">CONCATENATE(D5216,"-",E5216)</f>
        <v>TRAMANDAI-RS</v>
      </c>
      <c r="B5216" s="39" t="n">
        <v>-29.98</v>
      </c>
      <c r="C5216" s="39" t="n">
        <v>-50.13</v>
      </c>
      <c r="D5216" s="39" t="s">
        <v>5056</v>
      </c>
      <c r="E5216" s="39" t="s">
        <v>151</v>
      </c>
    </row>
    <row r="5217" customFormat="false" ht="15" hidden="false" customHeight="false" outlineLevel="0" collapsed="false">
      <c r="A5217" s="38" t="str">
        <f aca="false">CONCATENATE(D5217,"-",E5217)</f>
        <v>TRAVESSEIRO-RS</v>
      </c>
      <c r="B5217" s="38" t="n">
        <v>-29.29</v>
      </c>
      <c r="C5217" s="38" t="n">
        <v>-52.05</v>
      </c>
      <c r="D5217" s="38" t="s">
        <v>5057</v>
      </c>
      <c r="E5217" s="38" t="s">
        <v>151</v>
      </c>
    </row>
    <row r="5218" customFormat="false" ht="15" hidden="false" customHeight="false" outlineLevel="0" collapsed="false">
      <c r="A5218" s="38" t="str">
        <f aca="false">CONCATENATE(D5218,"-",E5218)</f>
        <v>TREMEDAL-BA</v>
      </c>
      <c r="B5218" s="39" t="n">
        <v>-14.97</v>
      </c>
      <c r="C5218" s="39" t="n">
        <v>-41.41</v>
      </c>
      <c r="D5218" s="39" t="s">
        <v>5058</v>
      </c>
      <c r="E5218" s="39" t="s">
        <v>85</v>
      </c>
    </row>
    <row r="5219" customFormat="false" ht="15" hidden="false" customHeight="false" outlineLevel="0" collapsed="false">
      <c r="A5219" s="38" t="str">
        <f aca="false">CONCATENATE(D5219,"-",E5219)</f>
        <v>TREMEMBE-SP</v>
      </c>
      <c r="B5219" s="38" t="n">
        <v>-22.95</v>
      </c>
      <c r="C5219" s="38" t="n">
        <v>-45.54</v>
      </c>
      <c r="D5219" s="38" t="s">
        <v>5059</v>
      </c>
      <c r="E5219" s="38" t="s">
        <v>118</v>
      </c>
    </row>
    <row r="5220" customFormat="false" ht="15" hidden="false" customHeight="false" outlineLevel="0" collapsed="false">
      <c r="A5220" s="38" t="str">
        <f aca="false">CONCATENATE(D5220,"-",E5220)</f>
        <v>TRES ARROIOS-RS</v>
      </c>
      <c r="B5220" s="39" t="n">
        <v>-27.49</v>
      </c>
      <c r="C5220" s="39" t="n">
        <v>-52.14</v>
      </c>
      <c r="D5220" s="39" t="s">
        <v>5060</v>
      </c>
      <c r="E5220" s="39" t="s">
        <v>151</v>
      </c>
    </row>
    <row r="5221" customFormat="false" ht="15" hidden="false" customHeight="false" outlineLevel="0" collapsed="false">
      <c r="A5221" s="38" t="str">
        <f aca="false">CONCATENATE(D5221,"-",E5221)</f>
        <v>TRES BARRAS DO PARANA-PR</v>
      </c>
      <c r="B5221" s="38" t="n">
        <v>-25.41</v>
      </c>
      <c r="C5221" s="38" t="n">
        <v>-53.18</v>
      </c>
      <c r="D5221" s="38" t="s">
        <v>5061</v>
      </c>
      <c r="E5221" s="38" t="s">
        <v>88</v>
      </c>
    </row>
    <row r="5222" customFormat="false" ht="15" hidden="false" customHeight="false" outlineLevel="0" collapsed="false">
      <c r="A5222" s="38" t="str">
        <f aca="false">CONCATENATE(D5222,"-",E5222)</f>
        <v>TRES BARRAS-SC</v>
      </c>
      <c r="B5222" s="39" t="n">
        <v>-26.1</v>
      </c>
      <c r="C5222" s="39" t="n">
        <v>-50.32</v>
      </c>
      <c r="D5222" s="39" t="s">
        <v>5062</v>
      </c>
      <c r="E5222" s="39" t="s">
        <v>90</v>
      </c>
    </row>
    <row r="5223" customFormat="false" ht="15" hidden="false" customHeight="false" outlineLevel="0" collapsed="false">
      <c r="A5223" s="38" t="str">
        <f aca="false">CONCATENATE(D5223,"-",E5223)</f>
        <v>TRES CACHOEIRAS-RS</v>
      </c>
      <c r="B5223" s="38" t="n">
        <v>-29.45</v>
      </c>
      <c r="C5223" s="38" t="n">
        <v>-49.92</v>
      </c>
      <c r="D5223" s="38" t="s">
        <v>5063</v>
      </c>
      <c r="E5223" s="38" t="s">
        <v>151</v>
      </c>
    </row>
    <row r="5224" customFormat="false" ht="15" hidden="false" customHeight="false" outlineLevel="0" collapsed="false">
      <c r="A5224" s="38" t="str">
        <f aca="false">CONCATENATE(D5224,"-",E5224)</f>
        <v>TRES CORACOES-MG</v>
      </c>
      <c r="B5224" s="38" t="n">
        <v>-21.69</v>
      </c>
      <c r="C5224" s="38" t="n">
        <v>-45.25</v>
      </c>
      <c r="D5224" s="38" t="s">
        <v>5064</v>
      </c>
      <c r="E5224" s="38" t="s">
        <v>77</v>
      </c>
    </row>
    <row r="5225" customFormat="false" ht="15" hidden="false" customHeight="false" outlineLevel="0" collapsed="false">
      <c r="A5225" s="38" t="str">
        <f aca="false">CONCATENATE(D5225,"-",E5225)</f>
        <v>TRES COROAS-RS</v>
      </c>
      <c r="B5225" s="39" t="n">
        <v>-29.51</v>
      </c>
      <c r="C5225" s="39" t="n">
        <v>-50.77</v>
      </c>
      <c r="D5225" s="39" t="s">
        <v>5065</v>
      </c>
      <c r="E5225" s="39" t="s">
        <v>151</v>
      </c>
    </row>
    <row r="5226" customFormat="false" ht="15" hidden="false" customHeight="false" outlineLevel="0" collapsed="false">
      <c r="A5226" s="38" t="str">
        <f aca="false">CONCATENATE(D5226,"-",E5226)</f>
        <v>TRES DE MAIO-RS</v>
      </c>
      <c r="B5226" s="38" t="n">
        <v>-27.77</v>
      </c>
      <c r="C5226" s="38" t="n">
        <v>-54.24</v>
      </c>
      <c r="D5226" s="38" t="s">
        <v>5066</v>
      </c>
      <c r="E5226" s="38" t="s">
        <v>151</v>
      </c>
    </row>
    <row r="5227" customFormat="false" ht="15" hidden="false" customHeight="false" outlineLevel="0" collapsed="false">
      <c r="A5227" s="38" t="str">
        <f aca="false">CONCATENATE(D5227,"-",E5227)</f>
        <v>TRES FORQUILHAS-RS</v>
      </c>
      <c r="B5227" s="39" t="n">
        <v>-29.53</v>
      </c>
      <c r="C5227" s="39" t="n">
        <v>-50.06</v>
      </c>
      <c r="D5227" s="39" t="s">
        <v>5067</v>
      </c>
      <c r="E5227" s="39" t="s">
        <v>151</v>
      </c>
    </row>
    <row r="5228" customFormat="false" ht="15" hidden="false" customHeight="false" outlineLevel="0" collapsed="false">
      <c r="A5228" s="38" t="str">
        <f aca="false">CONCATENATE(D5228,"-",E5228)</f>
        <v>TRES FRONTEIRAS-SP</v>
      </c>
      <c r="B5228" s="39" t="n">
        <v>-20.23</v>
      </c>
      <c r="C5228" s="39" t="n">
        <v>-50.89</v>
      </c>
      <c r="D5228" s="39" t="s">
        <v>5068</v>
      </c>
      <c r="E5228" s="39" t="s">
        <v>118</v>
      </c>
    </row>
    <row r="5229" customFormat="false" ht="15" hidden="false" customHeight="false" outlineLevel="0" collapsed="false">
      <c r="A5229" s="38" t="str">
        <f aca="false">CONCATENATE(D5229,"-",E5229)</f>
        <v>TRES LAGOAS-MS</v>
      </c>
      <c r="B5229" s="39" t="n">
        <v>-20.75</v>
      </c>
      <c r="C5229" s="39" t="n">
        <v>-51.67</v>
      </c>
      <c r="D5229" s="39" t="s">
        <v>5069</v>
      </c>
      <c r="E5229" s="39" t="s">
        <v>140</v>
      </c>
    </row>
    <row r="5230" customFormat="false" ht="15" hidden="false" customHeight="false" outlineLevel="0" collapsed="false">
      <c r="A5230" s="38" t="str">
        <f aca="false">CONCATENATE(D5230,"-",E5230)</f>
        <v>TRES MARIAS-MG</v>
      </c>
      <c r="B5230" s="39" t="n">
        <v>-18.2</v>
      </c>
      <c r="C5230" s="39" t="n">
        <v>-45.24</v>
      </c>
      <c r="D5230" s="39" t="s">
        <v>5070</v>
      </c>
      <c r="E5230" s="39" t="s">
        <v>77</v>
      </c>
    </row>
    <row r="5231" customFormat="false" ht="15" hidden="false" customHeight="false" outlineLevel="0" collapsed="false">
      <c r="A5231" s="38" t="str">
        <f aca="false">CONCATENATE(D5231,"-",E5231)</f>
        <v>TRES PALMEIRAS-RS</v>
      </c>
      <c r="B5231" s="38" t="n">
        <v>-27.61</v>
      </c>
      <c r="C5231" s="38" t="n">
        <v>-52.84</v>
      </c>
      <c r="D5231" s="38" t="s">
        <v>5071</v>
      </c>
      <c r="E5231" s="38" t="s">
        <v>151</v>
      </c>
    </row>
    <row r="5232" customFormat="false" ht="15" hidden="false" customHeight="false" outlineLevel="0" collapsed="false">
      <c r="A5232" s="38" t="str">
        <f aca="false">CONCATENATE(D5232,"-",E5232)</f>
        <v>TRES PASSOS-RS</v>
      </c>
      <c r="B5232" s="39" t="n">
        <v>-27.45</v>
      </c>
      <c r="C5232" s="39" t="n">
        <v>-53.93</v>
      </c>
      <c r="D5232" s="39" t="s">
        <v>5072</v>
      </c>
      <c r="E5232" s="39" t="s">
        <v>151</v>
      </c>
    </row>
    <row r="5233" customFormat="false" ht="15" hidden="false" customHeight="false" outlineLevel="0" collapsed="false">
      <c r="A5233" s="38" t="str">
        <f aca="false">CONCATENATE(D5233,"-",E5233)</f>
        <v>TRES PONTAS-MG</v>
      </c>
      <c r="B5233" s="38" t="n">
        <v>-21.36</v>
      </c>
      <c r="C5233" s="38" t="n">
        <v>-45.51</v>
      </c>
      <c r="D5233" s="38" t="s">
        <v>5073</v>
      </c>
      <c r="E5233" s="38" t="s">
        <v>77</v>
      </c>
    </row>
    <row r="5234" customFormat="false" ht="15" hidden="false" customHeight="false" outlineLevel="0" collapsed="false">
      <c r="A5234" s="38" t="str">
        <f aca="false">CONCATENATE(D5234,"-",E5234)</f>
        <v>TRES RANCHOS-GO</v>
      </c>
      <c r="B5234" s="39" t="n">
        <v>-18.35</v>
      </c>
      <c r="C5234" s="39" t="n">
        <v>-47.78</v>
      </c>
      <c r="D5234" s="39" t="s">
        <v>5074</v>
      </c>
      <c r="E5234" s="39" t="s">
        <v>75</v>
      </c>
    </row>
    <row r="5235" customFormat="false" ht="15" hidden="false" customHeight="false" outlineLevel="0" collapsed="false">
      <c r="A5235" s="38" t="str">
        <f aca="false">CONCATENATE(D5235,"-",E5235)</f>
        <v>TRES RIOS-RJ</v>
      </c>
      <c r="B5235" s="38" t="n">
        <v>-22.11</v>
      </c>
      <c r="C5235" s="38" t="n">
        <v>-43.2</v>
      </c>
      <c r="D5235" s="38" t="s">
        <v>5075</v>
      </c>
      <c r="E5235" s="38" t="s">
        <v>330</v>
      </c>
    </row>
    <row r="5236" customFormat="false" ht="15" hidden="false" customHeight="false" outlineLevel="0" collapsed="false">
      <c r="A5236" s="38" t="str">
        <f aca="false">CONCATENATE(D5236,"-",E5236)</f>
        <v>TREVISO-SC</v>
      </c>
      <c r="B5236" s="38" t="n">
        <v>-28.51</v>
      </c>
      <c r="C5236" s="38" t="n">
        <v>-49.45</v>
      </c>
      <c r="D5236" s="38" t="s">
        <v>5076</v>
      </c>
      <c r="E5236" s="38" t="s">
        <v>90</v>
      </c>
    </row>
    <row r="5237" customFormat="false" ht="15" hidden="false" customHeight="false" outlineLevel="0" collapsed="false">
      <c r="A5237" s="38" t="str">
        <f aca="false">CONCATENATE(D5237,"-",E5237)</f>
        <v>TREZE DE MAIO-SC</v>
      </c>
      <c r="B5237" s="39" t="n">
        <v>-28.55</v>
      </c>
      <c r="C5237" s="39" t="n">
        <v>-49.14</v>
      </c>
      <c r="D5237" s="39" t="s">
        <v>5077</v>
      </c>
      <c r="E5237" s="39" t="s">
        <v>90</v>
      </c>
    </row>
    <row r="5238" customFormat="false" ht="15" hidden="false" customHeight="false" outlineLevel="0" collapsed="false">
      <c r="A5238" s="38" t="str">
        <f aca="false">CONCATENATE(D5238,"-",E5238)</f>
        <v>TREZE TILIAS-SC</v>
      </c>
      <c r="B5238" s="38" t="n">
        <v>-27</v>
      </c>
      <c r="C5238" s="38" t="n">
        <v>-51.4</v>
      </c>
      <c r="D5238" s="38" t="s">
        <v>5078</v>
      </c>
      <c r="E5238" s="38" t="s">
        <v>90</v>
      </c>
    </row>
    <row r="5239" customFormat="false" ht="15" hidden="false" customHeight="false" outlineLevel="0" collapsed="false">
      <c r="A5239" s="38" t="str">
        <f aca="false">CONCATENATE(D5239,"-",E5239)</f>
        <v>TRINDADE DO SUL-RS</v>
      </c>
      <c r="B5239" s="38" t="n">
        <v>-27.52</v>
      </c>
      <c r="C5239" s="38" t="n">
        <v>-52.89</v>
      </c>
      <c r="D5239" s="38" t="s">
        <v>5079</v>
      </c>
      <c r="E5239" s="38" t="s">
        <v>151</v>
      </c>
    </row>
    <row r="5240" customFormat="false" ht="15" hidden="false" customHeight="false" outlineLevel="0" collapsed="false">
      <c r="A5240" s="38" t="str">
        <f aca="false">CONCATENATE(D5240,"-",E5240)</f>
        <v>TRINDADE-GO</v>
      </c>
      <c r="B5240" s="38" t="n">
        <v>-16.64</v>
      </c>
      <c r="C5240" s="38" t="n">
        <v>-49.48</v>
      </c>
      <c r="D5240" s="38" t="s">
        <v>5080</v>
      </c>
      <c r="E5240" s="38" t="s">
        <v>75</v>
      </c>
    </row>
    <row r="5241" customFormat="false" ht="15" hidden="false" customHeight="false" outlineLevel="0" collapsed="false">
      <c r="A5241" s="38" t="str">
        <f aca="false">CONCATENATE(D5241,"-",E5241)</f>
        <v>TRINDADE-PE</v>
      </c>
      <c r="B5241" s="39" t="n">
        <v>-7.76</v>
      </c>
      <c r="C5241" s="39" t="n">
        <v>-40.26</v>
      </c>
      <c r="D5241" s="39" t="s">
        <v>5080</v>
      </c>
      <c r="E5241" s="39" t="s">
        <v>95</v>
      </c>
    </row>
    <row r="5242" customFormat="false" ht="15" hidden="false" customHeight="false" outlineLevel="0" collapsed="false">
      <c r="A5242" s="38" t="str">
        <f aca="false">CONCATENATE(D5242,"-",E5242)</f>
        <v>TRIUNFO POTIGUAR-RN</v>
      </c>
      <c r="B5242" s="39" t="n">
        <v>-5.86</v>
      </c>
      <c r="C5242" s="39" t="n">
        <v>-37.18</v>
      </c>
      <c r="D5242" s="39" t="s">
        <v>5081</v>
      </c>
      <c r="E5242" s="39" t="s">
        <v>106</v>
      </c>
    </row>
    <row r="5243" customFormat="false" ht="15" hidden="false" customHeight="false" outlineLevel="0" collapsed="false">
      <c r="A5243" s="38" t="str">
        <f aca="false">CONCATENATE(D5243,"-",E5243)</f>
        <v>TRIUNFO-PB</v>
      </c>
      <c r="B5243" s="38" t="n">
        <v>-6.57</v>
      </c>
      <c r="C5243" s="38" t="n">
        <v>-38.59</v>
      </c>
      <c r="D5243" s="38" t="s">
        <v>5082</v>
      </c>
      <c r="E5243" s="38" t="s">
        <v>138</v>
      </c>
    </row>
    <row r="5244" customFormat="false" ht="15" hidden="false" customHeight="false" outlineLevel="0" collapsed="false">
      <c r="A5244" s="38" t="str">
        <f aca="false">CONCATENATE(D5244,"-",E5244)</f>
        <v>TRIUNFO-PE</v>
      </c>
      <c r="B5244" s="38" t="n">
        <v>-7.83</v>
      </c>
      <c r="C5244" s="38" t="n">
        <v>-38.1</v>
      </c>
      <c r="D5244" s="38" t="s">
        <v>5082</v>
      </c>
      <c r="E5244" s="38" t="s">
        <v>95</v>
      </c>
    </row>
    <row r="5245" customFormat="false" ht="15" hidden="false" customHeight="false" outlineLevel="0" collapsed="false">
      <c r="A5245" s="38" t="str">
        <f aca="false">CONCATENATE(D5245,"-",E5245)</f>
        <v>TRIUNFO-RS</v>
      </c>
      <c r="B5245" s="39" t="n">
        <v>-29.94</v>
      </c>
      <c r="C5245" s="39" t="n">
        <v>-51.71</v>
      </c>
      <c r="D5245" s="39" t="s">
        <v>5082</v>
      </c>
      <c r="E5245" s="39" t="s">
        <v>151</v>
      </c>
    </row>
    <row r="5246" customFormat="false" ht="15" hidden="false" customHeight="false" outlineLevel="0" collapsed="false">
      <c r="A5246" s="38" t="str">
        <f aca="false">CONCATENATE(D5246,"-",E5246)</f>
        <v>TRIZIDELA DO VALE-MA</v>
      </c>
      <c r="B5246" s="38" t="n">
        <v>-4.53</v>
      </c>
      <c r="C5246" s="38" t="n">
        <v>-44.62</v>
      </c>
      <c r="D5246" s="38" t="s">
        <v>5083</v>
      </c>
      <c r="E5246" s="38" t="s">
        <v>100</v>
      </c>
    </row>
    <row r="5247" customFormat="false" ht="15" hidden="false" customHeight="false" outlineLevel="0" collapsed="false">
      <c r="A5247" s="38" t="str">
        <f aca="false">CONCATENATE(D5247,"-",E5247)</f>
        <v>TROMBAS-GO</v>
      </c>
      <c r="B5247" s="39" t="n">
        <v>-13.5</v>
      </c>
      <c r="C5247" s="39" t="n">
        <v>-48.74</v>
      </c>
      <c r="D5247" s="39" t="s">
        <v>5084</v>
      </c>
      <c r="E5247" s="39" t="s">
        <v>75</v>
      </c>
    </row>
    <row r="5248" customFormat="false" ht="15" hidden="false" customHeight="false" outlineLevel="0" collapsed="false">
      <c r="A5248" s="38" t="str">
        <f aca="false">CONCATENATE(D5248,"-",E5248)</f>
        <v>TROMBUDO CENTRAL-SC</v>
      </c>
      <c r="B5248" s="39" t="n">
        <v>-27.29</v>
      </c>
      <c r="C5248" s="39" t="n">
        <v>-49.79</v>
      </c>
      <c r="D5248" s="39" t="s">
        <v>5085</v>
      </c>
      <c r="E5248" s="39" t="s">
        <v>90</v>
      </c>
    </row>
    <row r="5249" customFormat="false" ht="15" hidden="false" customHeight="false" outlineLevel="0" collapsed="false">
      <c r="A5249" s="38" t="str">
        <f aca="false">CONCATENATE(D5249,"-",E5249)</f>
        <v>TUBARAO-SC</v>
      </c>
      <c r="B5249" s="38" t="n">
        <v>-28.46</v>
      </c>
      <c r="C5249" s="38" t="n">
        <v>-49</v>
      </c>
      <c r="D5249" s="38" t="s">
        <v>5086</v>
      </c>
      <c r="E5249" s="38" t="s">
        <v>90</v>
      </c>
    </row>
    <row r="5250" customFormat="false" ht="15" hidden="false" customHeight="false" outlineLevel="0" collapsed="false">
      <c r="A5250" s="38" t="str">
        <f aca="false">CONCATENATE(D5250,"-",E5250)</f>
        <v>TUCANO-BA</v>
      </c>
      <c r="B5250" s="38" t="n">
        <v>-10.96</v>
      </c>
      <c r="C5250" s="38" t="n">
        <v>-38.78</v>
      </c>
      <c r="D5250" s="38" t="s">
        <v>5087</v>
      </c>
      <c r="E5250" s="38" t="s">
        <v>85</v>
      </c>
    </row>
    <row r="5251" customFormat="false" ht="15" hidden="false" customHeight="false" outlineLevel="0" collapsed="false">
      <c r="A5251" s="38" t="str">
        <f aca="false">CONCATENATE(D5251,"-",E5251)</f>
        <v>TUCUMA-PA</v>
      </c>
      <c r="B5251" s="38" t="n">
        <v>-6.74</v>
      </c>
      <c r="C5251" s="38" t="n">
        <v>-51.16</v>
      </c>
      <c r="D5251" s="38" t="s">
        <v>5088</v>
      </c>
      <c r="E5251" s="38" t="s">
        <v>81</v>
      </c>
    </row>
    <row r="5252" customFormat="false" ht="15" hidden="false" customHeight="false" outlineLevel="0" collapsed="false">
      <c r="A5252" s="38" t="str">
        <f aca="false">CONCATENATE(D5252,"-",E5252)</f>
        <v>TUCUNDUVA-RS</v>
      </c>
      <c r="B5252" s="38" t="n">
        <v>-27.65</v>
      </c>
      <c r="C5252" s="38" t="n">
        <v>-54.44</v>
      </c>
      <c r="D5252" s="38" t="s">
        <v>5089</v>
      </c>
      <c r="E5252" s="38" t="s">
        <v>151</v>
      </c>
    </row>
    <row r="5253" customFormat="false" ht="15" hidden="false" customHeight="false" outlineLevel="0" collapsed="false">
      <c r="A5253" s="38" t="str">
        <f aca="false">CONCATENATE(D5253,"-",E5253)</f>
        <v>TUCURUI-PA</v>
      </c>
      <c r="B5253" s="39" t="n">
        <v>-3.76</v>
      </c>
      <c r="C5253" s="39" t="n">
        <v>-49.67</v>
      </c>
      <c r="D5253" s="39" t="s">
        <v>5090</v>
      </c>
      <c r="E5253" s="39" t="s">
        <v>81</v>
      </c>
    </row>
    <row r="5254" customFormat="false" ht="15" hidden="false" customHeight="false" outlineLevel="0" collapsed="false">
      <c r="A5254" s="38" t="str">
        <f aca="false">CONCATENATE(D5254,"-",E5254)</f>
        <v>TUFILANDIA-MA</v>
      </c>
      <c r="B5254" s="39" t="n">
        <v>-3.72</v>
      </c>
      <c r="C5254" s="39" t="n">
        <v>-45.55</v>
      </c>
      <c r="D5254" s="39" t="s">
        <v>5091</v>
      </c>
      <c r="E5254" s="39" t="s">
        <v>100</v>
      </c>
    </row>
    <row r="5255" customFormat="false" ht="15" hidden="false" customHeight="false" outlineLevel="0" collapsed="false">
      <c r="A5255" s="38" t="str">
        <f aca="false">CONCATENATE(D5255,"-",E5255)</f>
        <v>TUIUTI-SP</v>
      </c>
      <c r="B5255" s="38" t="n">
        <v>-22.81</v>
      </c>
      <c r="C5255" s="38" t="n">
        <v>-46.69</v>
      </c>
      <c r="D5255" s="38" t="s">
        <v>5092</v>
      </c>
      <c r="E5255" s="38" t="s">
        <v>118</v>
      </c>
    </row>
    <row r="5256" customFormat="false" ht="15" hidden="false" customHeight="false" outlineLevel="0" collapsed="false">
      <c r="A5256" s="38" t="str">
        <f aca="false">CONCATENATE(D5256,"-",E5256)</f>
        <v>TUMIRITINGA-MG</v>
      </c>
      <c r="B5256" s="39" t="n">
        <v>-18.97</v>
      </c>
      <c r="C5256" s="39" t="n">
        <v>-41.64</v>
      </c>
      <c r="D5256" s="39" t="s">
        <v>5093</v>
      </c>
      <c r="E5256" s="39" t="s">
        <v>77</v>
      </c>
    </row>
    <row r="5257" customFormat="false" ht="15" hidden="false" customHeight="false" outlineLevel="0" collapsed="false">
      <c r="A5257" s="38" t="str">
        <f aca="false">CONCATENATE(D5257,"-",E5257)</f>
        <v>TUNAPOLIS-SC</v>
      </c>
      <c r="B5257" s="39" t="n">
        <v>-26.96</v>
      </c>
      <c r="C5257" s="39" t="n">
        <v>-53.63</v>
      </c>
      <c r="D5257" s="39" t="s">
        <v>5094</v>
      </c>
      <c r="E5257" s="39" t="s">
        <v>90</v>
      </c>
    </row>
    <row r="5258" customFormat="false" ht="15" hidden="false" customHeight="false" outlineLevel="0" collapsed="false">
      <c r="A5258" s="38" t="str">
        <f aca="false">CONCATENATE(D5258,"-",E5258)</f>
        <v>TUNAS DO PARANA-PR</v>
      </c>
      <c r="B5258" s="39" t="n">
        <v>-24.97</v>
      </c>
      <c r="C5258" s="39" t="n">
        <v>-49.08</v>
      </c>
      <c r="D5258" s="39" t="s">
        <v>5095</v>
      </c>
      <c r="E5258" s="39" t="s">
        <v>88</v>
      </c>
    </row>
    <row r="5259" customFormat="false" ht="15" hidden="false" customHeight="false" outlineLevel="0" collapsed="false">
      <c r="A5259" s="38" t="str">
        <f aca="false">CONCATENATE(D5259,"-",E5259)</f>
        <v>TUNAS-RS</v>
      </c>
      <c r="B5259" s="39" t="n">
        <v>-29.1</v>
      </c>
      <c r="C5259" s="39" t="n">
        <v>-52.95</v>
      </c>
      <c r="D5259" s="39" t="s">
        <v>5096</v>
      </c>
      <c r="E5259" s="39" t="s">
        <v>151</v>
      </c>
    </row>
    <row r="5260" customFormat="false" ht="15" hidden="false" customHeight="false" outlineLevel="0" collapsed="false">
      <c r="A5260" s="38" t="str">
        <f aca="false">CONCATENATE(D5260,"-",E5260)</f>
        <v>TUNEIRAS DO OESTE-PR</v>
      </c>
      <c r="B5260" s="38" t="n">
        <v>-23.87</v>
      </c>
      <c r="C5260" s="38" t="n">
        <v>-52.87</v>
      </c>
      <c r="D5260" s="38" t="s">
        <v>5097</v>
      </c>
      <c r="E5260" s="38" t="s">
        <v>88</v>
      </c>
    </row>
    <row r="5261" customFormat="false" ht="15" hidden="false" customHeight="false" outlineLevel="0" collapsed="false">
      <c r="A5261" s="38" t="str">
        <f aca="false">CONCATENATE(D5261,"-",E5261)</f>
        <v>TUNTUM-MA</v>
      </c>
      <c r="B5261" s="38" t="n">
        <v>-5.25</v>
      </c>
      <c r="C5261" s="38" t="n">
        <v>-44.64</v>
      </c>
      <c r="D5261" s="38" t="s">
        <v>5098</v>
      </c>
      <c r="E5261" s="38" t="s">
        <v>100</v>
      </c>
    </row>
    <row r="5262" customFormat="false" ht="15" hidden="false" customHeight="false" outlineLevel="0" collapsed="false">
      <c r="A5262" s="38" t="str">
        <f aca="false">CONCATENATE(D5262,"-",E5262)</f>
        <v>TUPACIGUARA-MG</v>
      </c>
      <c r="B5262" s="38" t="n">
        <v>-18.59</v>
      </c>
      <c r="C5262" s="38" t="n">
        <v>-48.7</v>
      </c>
      <c r="D5262" s="38" t="s">
        <v>5099</v>
      </c>
      <c r="E5262" s="38" t="s">
        <v>77</v>
      </c>
    </row>
    <row r="5263" customFormat="false" ht="15" hidden="false" customHeight="false" outlineLevel="0" collapsed="false">
      <c r="A5263" s="38" t="str">
        <f aca="false">CONCATENATE(D5263,"-",E5263)</f>
        <v>TUPANATINGA-PE</v>
      </c>
      <c r="B5263" s="39" t="n">
        <v>-8.75</v>
      </c>
      <c r="C5263" s="39" t="n">
        <v>-37.34</v>
      </c>
      <c r="D5263" s="39" t="s">
        <v>5100</v>
      </c>
      <c r="E5263" s="39" t="s">
        <v>95</v>
      </c>
    </row>
    <row r="5264" customFormat="false" ht="15" hidden="false" customHeight="false" outlineLevel="0" collapsed="false">
      <c r="A5264" s="38" t="str">
        <f aca="false">CONCATENATE(D5264,"-",E5264)</f>
        <v>TUPANCI DO SUL-RS</v>
      </c>
      <c r="B5264" s="38" t="n">
        <v>-27.92</v>
      </c>
      <c r="C5264" s="38" t="n">
        <v>-51.53</v>
      </c>
      <c r="D5264" s="38" t="s">
        <v>5101</v>
      </c>
      <c r="E5264" s="38" t="s">
        <v>151</v>
      </c>
    </row>
    <row r="5265" customFormat="false" ht="15" hidden="false" customHeight="false" outlineLevel="0" collapsed="false">
      <c r="A5265" s="38" t="str">
        <f aca="false">CONCATENATE(D5265,"-",E5265)</f>
        <v>TUPANCIRETA-RS</v>
      </c>
      <c r="B5265" s="39" t="n">
        <v>-29.08</v>
      </c>
      <c r="C5265" s="39" t="n">
        <v>-53.83</v>
      </c>
      <c r="D5265" s="39" t="s">
        <v>5102</v>
      </c>
      <c r="E5265" s="39" t="s">
        <v>151</v>
      </c>
    </row>
    <row r="5266" customFormat="false" ht="15" hidden="false" customHeight="false" outlineLevel="0" collapsed="false">
      <c r="A5266" s="38" t="str">
        <f aca="false">CONCATENATE(D5266,"-",E5266)</f>
        <v>TUPANDI-RS</v>
      </c>
      <c r="B5266" s="38" t="n">
        <v>-29.47</v>
      </c>
      <c r="C5266" s="38" t="n">
        <v>-51.42</v>
      </c>
      <c r="D5266" s="38" t="s">
        <v>5103</v>
      </c>
      <c r="E5266" s="38" t="s">
        <v>151</v>
      </c>
    </row>
    <row r="5267" customFormat="false" ht="15" hidden="false" customHeight="false" outlineLevel="0" collapsed="false">
      <c r="A5267" s="38" t="str">
        <f aca="false">CONCATENATE(D5267,"-",E5267)</f>
        <v>TUPARENDI-RS</v>
      </c>
      <c r="B5267" s="39" t="n">
        <v>-27.75</v>
      </c>
      <c r="C5267" s="39" t="n">
        <v>-54.48</v>
      </c>
      <c r="D5267" s="39" t="s">
        <v>5104</v>
      </c>
      <c r="E5267" s="39" t="s">
        <v>151</v>
      </c>
    </row>
    <row r="5268" customFormat="false" ht="15" hidden="false" customHeight="false" outlineLevel="0" collapsed="false">
      <c r="A5268" s="38" t="str">
        <f aca="false">CONCATENATE(D5268,"-",E5268)</f>
        <v>TUPARETAMA-PE</v>
      </c>
      <c r="B5268" s="38" t="n">
        <v>-7.6</v>
      </c>
      <c r="C5268" s="38" t="n">
        <v>-37.31</v>
      </c>
      <c r="D5268" s="38" t="s">
        <v>5105</v>
      </c>
      <c r="E5268" s="38" t="s">
        <v>95</v>
      </c>
    </row>
    <row r="5269" customFormat="false" ht="15" hidden="false" customHeight="false" outlineLevel="0" collapsed="false">
      <c r="A5269" s="38" t="str">
        <f aca="false">CONCATENATE(D5269,"-",E5269)</f>
        <v>TUPA-SP</v>
      </c>
      <c r="B5269" s="39" t="n">
        <v>-21.93</v>
      </c>
      <c r="C5269" s="39" t="n">
        <v>-50.51</v>
      </c>
      <c r="D5269" s="39" t="s">
        <v>5106</v>
      </c>
      <c r="E5269" s="39" t="s">
        <v>118</v>
      </c>
    </row>
    <row r="5270" customFormat="false" ht="15" hidden="false" customHeight="false" outlineLevel="0" collapsed="false">
      <c r="A5270" s="38" t="str">
        <f aca="false">CONCATENATE(D5270,"-",E5270)</f>
        <v>TUPASSI-PR</v>
      </c>
      <c r="B5270" s="39" t="n">
        <v>-24.58</v>
      </c>
      <c r="C5270" s="39" t="n">
        <v>-53.51</v>
      </c>
      <c r="D5270" s="39" t="s">
        <v>5107</v>
      </c>
      <c r="E5270" s="39" t="s">
        <v>88</v>
      </c>
    </row>
    <row r="5271" customFormat="false" ht="15" hidden="false" customHeight="false" outlineLevel="0" collapsed="false">
      <c r="A5271" s="38" t="str">
        <f aca="false">CONCATENATE(D5271,"-",E5271)</f>
        <v>TUPI PAULISTA-SP</v>
      </c>
      <c r="B5271" s="38" t="n">
        <v>-21.38</v>
      </c>
      <c r="C5271" s="38" t="n">
        <v>-51.57</v>
      </c>
      <c r="D5271" s="38" t="s">
        <v>5108</v>
      </c>
      <c r="E5271" s="38" t="s">
        <v>118</v>
      </c>
    </row>
    <row r="5272" customFormat="false" ht="15" hidden="false" customHeight="false" outlineLevel="0" collapsed="false">
      <c r="A5272" s="38" t="str">
        <f aca="false">CONCATENATE(D5272,"-",E5272)</f>
        <v>TUPIRAMA-TO</v>
      </c>
      <c r="B5272" s="39" t="n">
        <v>-8.97</v>
      </c>
      <c r="C5272" s="39" t="n">
        <v>-48.18</v>
      </c>
      <c r="D5272" s="39" t="s">
        <v>5109</v>
      </c>
      <c r="E5272" s="39" t="s">
        <v>97</v>
      </c>
    </row>
    <row r="5273" customFormat="false" ht="15" hidden="false" customHeight="false" outlineLevel="0" collapsed="false">
      <c r="A5273" s="38" t="str">
        <f aca="false">CONCATENATE(D5273,"-",E5273)</f>
        <v>TUPIRATINS-TO</v>
      </c>
      <c r="B5273" s="38" t="n">
        <v>-8.39</v>
      </c>
      <c r="C5273" s="38" t="n">
        <v>-48.11</v>
      </c>
      <c r="D5273" s="38" t="s">
        <v>5110</v>
      </c>
      <c r="E5273" s="38" t="s">
        <v>97</v>
      </c>
    </row>
    <row r="5274" customFormat="false" ht="15" hidden="false" customHeight="false" outlineLevel="0" collapsed="false">
      <c r="A5274" s="38" t="str">
        <f aca="false">CONCATENATE(D5274,"-",E5274)</f>
        <v>TURIACU-MA</v>
      </c>
      <c r="B5274" s="39" t="n">
        <v>-1.66</v>
      </c>
      <c r="C5274" s="39" t="n">
        <v>-45.37</v>
      </c>
      <c r="D5274" s="39" t="s">
        <v>5111</v>
      </c>
      <c r="E5274" s="39" t="s">
        <v>100</v>
      </c>
    </row>
    <row r="5275" customFormat="false" ht="15" hidden="false" customHeight="false" outlineLevel="0" collapsed="false">
      <c r="A5275" s="38" t="str">
        <f aca="false">CONCATENATE(D5275,"-",E5275)</f>
        <v>TURILANDIA-MA</v>
      </c>
      <c r="B5275" s="38" t="n">
        <v>-2.2</v>
      </c>
      <c r="C5275" s="38" t="n">
        <v>-45.34</v>
      </c>
      <c r="D5275" s="38" t="s">
        <v>5112</v>
      </c>
      <c r="E5275" s="38" t="s">
        <v>100</v>
      </c>
    </row>
    <row r="5276" customFormat="false" ht="15" hidden="false" customHeight="false" outlineLevel="0" collapsed="false">
      <c r="A5276" s="38" t="str">
        <f aca="false">CONCATENATE(D5276,"-",E5276)</f>
        <v>TURIUBA-SP</v>
      </c>
      <c r="B5276" s="39" t="n">
        <v>-20.93</v>
      </c>
      <c r="C5276" s="39" t="n">
        <v>-50.1</v>
      </c>
      <c r="D5276" s="39" t="s">
        <v>5113</v>
      </c>
      <c r="E5276" s="39" t="s">
        <v>118</v>
      </c>
    </row>
    <row r="5277" customFormat="false" ht="15" hidden="false" customHeight="false" outlineLevel="0" collapsed="false">
      <c r="A5277" s="38" t="str">
        <f aca="false">CONCATENATE(D5277,"-",E5277)</f>
        <v>TURMALINA-MG</v>
      </c>
      <c r="B5277" s="39" t="n">
        <v>-17.28</v>
      </c>
      <c r="C5277" s="39" t="n">
        <v>-42.73</v>
      </c>
      <c r="D5277" s="39" t="s">
        <v>5114</v>
      </c>
      <c r="E5277" s="39" t="s">
        <v>77</v>
      </c>
    </row>
    <row r="5278" customFormat="false" ht="15" hidden="false" customHeight="false" outlineLevel="0" collapsed="false">
      <c r="A5278" s="38" t="str">
        <f aca="false">CONCATENATE(D5278,"-",E5278)</f>
        <v>TURMALINA-SP</v>
      </c>
      <c r="B5278" s="38" t="n">
        <v>-20.05</v>
      </c>
      <c r="C5278" s="38" t="n">
        <v>-50.47</v>
      </c>
      <c r="D5278" s="38" t="s">
        <v>5114</v>
      </c>
      <c r="E5278" s="38" t="s">
        <v>118</v>
      </c>
    </row>
    <row r="5279" customFormat="false" ht="15" hidden="false" customHeight="false" outlineLevel="0" collapsed="false">
      <c r="A5279" s="38" t="str">
        <f aca="false">CONCATENATE(D5279,"-",E5279)</f>
        <v>TURUCU-RS</v>
      </c>
      <c r="B5279" s="38" t="n">
        <v>-31.42</v>
      </c>
      <c r="C5279" s="38" t="n">
        <v>-52.17</v>
      </c>
      <c r="D5279" s="38" t="s">
        <v>5115</v>
      </c>
      <c r="E5279" s="38" t="s">
        <v>151</v>
      </c>
    </row>
    <row r="5280" customFormat="false" ht="15" hidden="false" customHeight="false" outlineLevel="0" collapsed="false">
      <c r="A5280" s="38" t="str">
        <f aca="false">CONCATENATE(D5280,"-",E5280)</f>
        <v>TURURU-CE</v>
      </c>
      <c r="B5280" s="39" t="n">
        <v>-3.58</v>
      </c>
      <c r="C5280" s="39" t="n">
        <v>-39.43</v>
      </c>
      <c r="D5280" s="39" t="s">
        <v>5116</v>
      </c>
      <c r="E5280" s="39" t="s">
        <v>83</v>
      </c>
    </row>
    <row r="5281" customFormat="false" ht="15" hidden="false" customHeight="false" outlineLevel="0" collapsed="false">
      <c r="A5281" s="38" t="str">
        <f aca="false">CONCATENATE(D5281,"-",E5281)</f>
        <v>TURVANIA-GO</v>
      </c>
      <c r="B5281" s="38" t="n">
        <v>-16.61</v>
      </c>
      <c r="C5281" s="38" t="n">
        <v>-50.13</v>
      </c>
      <c r="D5281" s="38" t="s">
        <v>5117</v>
      </c>
      <c r="E5281" s="38" t="s">
        <v>75</v>
      </c>
    </row>
    <row r="5282" customFormat="false" ht="15" hidden="false" customHeight="false" outlineLevel="0" collapsed="false">
      <c r="A5282" s="38" t="str">
        <f aca="false">CONCATENATE(D5282,"-",E5282)</f>
        <v>TURVELANDIA-GO</v>
      </c>
      <c r="B5282" s="39" t="n">
        <v>-17.85</v>
      </c>
      <c r="C5282" s="39" t="n">
        <v>-50.3</v>
      </c>
      <c r="D5282" s="39" t="s">
        <v>5118</v>
      </c>
      <c r="E5282" s="39" t="s">
        <v>75</v>
      </c>
    </row>
    <row r="5283" customFormat="false" ht="15" hidden="false" customHeight="false" outlineLevel="0" collapsed="false">
      <c r="A5283" s="38" t="str">
        <f aca="false">CONCATENATE(D5283,"-",E5283)</f>
        <v>TURVOLANDIA-MG</v>
      </c>
      <c r="B5283" s="38" t="n">
        <v>-21.87</v>
      </c>
      <c r="C5283" s="38" t="n">
        <v>-45.78</v>
      </c>
      <c r="D5283" s="38" t="s">
        <v>5119</v>
      </c>
      <c r="E5283" s="38" t="s">
        <v>77</v>
      </c>
    </row>
    <row r="5284" customFormat="false" ht="15" hidden="false" customHeight="false" outlineLevel="0" collapsed="false">
      <c r="A5284" s="38" t="str">
        <f aca="false">CONCATENATE(D5284,"-",E5284)</f>
        <v>TURVO-PR</v>
      </c>
      <c r="B5284" s="38" t="n">
        <v>-25.04</v>
      </c>
      <c r="C5284" s="38" t="n">
        <v>-51.53</v>
      </c>
      <c r="D5284" s="38" t="s">
        <v>5120</v>
      </c>
      <c r="E5284" s="38" t="s">
        <v>88</v>
      </c>
    </row>
    <row r="5285" customFormat="false" ht="15" hidden="false" customHeight="false" outlineLevel="0" collapsed="false">
      <c r="A5285" s="38" t="str">
        <f aca="false">CONCATENATE(D5285,"-",E5285)</f>
        <v>TURVO-SC</v>
      </c>
      <c r="B5285" s="38" t="n">
        <v>-28.92</v>
      </c>
      <c r="C5285" s="38" t="n">
        <v>-49.67</v>
      </c>
      <c r="D5285" s="38" t="s">
        <v>5120</v>
      </c>
      <c r="E5285" s="38" t="s">
        <v>90</v>
      </c>
    </row>
    <row r="5286" customFormat="false" ht="15" hidden="false" customHeight="false" outlineLevel="0" collapsed="false">
      <c r="A5286" s="38" t="str">
        <f aca="false">CONCATENATE(D5286,"-",E5286)</f>
        <v>TUTOIA-MA</v>
      </c>
      <c r="B5286" s="39" t="n">
        <v>-2.76</v>
      </c>
      <c r="C5286" s="39" t="n">
        <v>-42.27</v>
      </c>
      <c r="D5286" s="39" t="s">
        <v>5121</v>
      </c>
      <c r="E5286" s="39" t="s">
        <v>100</v>
      </c>
    </row>
    <row r="5287" customFormat="false" ht="15" hidden="false" customHeight="false" outlineLevel="0" collapsed="false">
      <c r="A5287" s="38" t="str">
        <f aca="false">CONCATENATE(D5287,"-",E5287)</f>
        <v>UARINI-AM</v>
      </c>
      <c r="B5287" s="38" t="n">
        <v>-2.99</v>
      </c>
      <c r="C5287" s="38" t="n">
        <v>-65.1</v>
      </c>
      <c r="D5287" s="38" t="s">
        <v>5122</v>
      </c>
      <c r="E5287" s="38" t="s">
        <v>258</v>
      </c>
    </row>
    <row r="5288" customFormat="false" ht="15" hidden="false" customHeight="false" outlineLevel="0" collapsed="false">
      <c r="A5288" s="38" t="str">
        <f aca="false">CONCATENATE(D5288,"-",E5288)</f>
        <v>UAUA-BA</v>
      </c>
      <c r="B5288" s="39" t="n">
        <v>-9.84</v>
      </c>
      <c r="C5288" s="39" t="n">
        <v>-39.48</v>
      </c>
      <c r="D5288" s="39" t="s">
        <v>5123</v>
      </c>
      <c r="E5288" s="39" t="s">
        <v>85</v>
      </c>
    </row>
    <row r="5289" customFormat="false" ht="15" hidden="false" customHeight="false" outlineLevel="0" collapsed="false">
      <c r="A5289" s="38" t="str">
        <f aca="false">CONCATENATE(D5289,"-",E5289)</f>
        <v>UBAI-MG</v>
      </c>
      <c r="B5289" s="38" t="n">
        <v>-16.28</v>
      </c>
      <c r="C5289" s="38" t="n">
        <v>-44.77</v>
      </c>
      <c r="D5289" s="38" t="s">
        <v>5124</v>
      </c>
      <c r="E5289" s="38" t="s">
        <v>77</v>
      </c>
    </row>
    <row r="5290" customFormat="false" ht="15" hidden="false" customHeight="false" outlineLevel="0" collapsed="false">
      <c r="A5290" s="38" t="str">
        <f aca="false">CONCATENATE(D5290,"-",E5290)</f>
        <v>UBAIRA-BA</v>
      </c>
      <c r="B5290" s="38" t="n">
        <v>-13.26</v>
      </c>
      <c r="C5290" s="38" t="n">
        <v>-39.66</v>
      </c>
      <c r="D5290" s="38" t="s">
        <v>5125</v>
      </c>
      <c r="E5290" s="38" t="s">
        <v>85</v>
      </c>
    </row>
    <row r="5291" customFormat="false" ht="15" hidden="false" customHeight="false" outlineLevel="0" collapsed="false">
      <c r="A5291" s="38" t="str">
        <f aca="false">CONCATENATE(D5291,"-",E5291)</f>
        <v>UBAITABA-BA</v>
      </c>
      <c r="B5291" s="39" t="n">
        <v>-14.31</v>
      </c>
      <c r="C5291" s="39" t="n">
        <v>-39.32</v>
      </c>
      <c r="D5291" s="39" t="s">
        <v>5126</v>
      </c>
      <c r="E5291" s="39" t="s">
        <v>85</v>
      </c>
    </row>
    <row r="5292" customFormat="false" ht="15" hidden="false" customHeight="false" outlineLevel="0" collapsed="false">
      <c r="A5292" s="38" t="str">
        <f aca="false">CONCATENATE(D5292,"-",E5292)</f>
        <v>UBAJARA-CE</v>
      </c>
      <c r="B5292" s="38" t="n">
        <v>-3.85</v>
      </c>
      <c r="C5292" s="38" t="n">
        <v>-40.92</v>
      </c>
      <c r="D5292" s="38" t="s">
        <v>5127</v>
      </c>
      <c r="E5292" s="38" t="s">
        <v>83</v>
      </c>
    </row>
    <row r="5293" customFormat="false" ht="15" hidden="false" customHeight="false" outlineLevel="0" collapsed="false">
      <c r="A5293" s="38" t="str">
        <f aca="false">CONCATENATE(D5293,"-",E5293)</f>
        <v>UBA-MG</v>
      </c>
      <c r="B5293" s="39" t="n">
        <v>-21.12</v>
      </c>
      <c r="C5293" s="39" t="n">
        <v>-42.94</v>
      </c>
      <c r="D5293" s="39" t="s">
        <v>5128</v>
      </c>
      <c r="E5293" s="39" t="s">
        <v>77</v>
      </c>
    </row>
    <row r="5294" customFormat="false" ht="15" hidden="false" customHeight="false" outlineLevel="0" collapsed="false">
      <c r="A5294" s="38" t="str">
        <f aca="false">CONCATENATE(D5294,"-",E5294)</f>
        <v>UBAPORANGA-MG</v>
      </c>
      <c r="B5294" s="39" t="n">
        <v>-19.63</v>
      </c>
      <c r="C5294" s="39" t="n">
        <v>-42.1</v>
      </c>
      <c r="D5294" s="39" t="s">
        <v>5129</v>
      </c>
      <c r="E5294" s="39" t="s">
        <v>77</v>
      </c>
    </row>
    <row r="5295" customFormat="false" ht="15" hidden="false" customHeight="false" outlineLevel="0" collapsed="false">
      <c r="A5295" s="38" t="str">
        <f aca="false">CONCATENATE(D5295,"-",E5295)</f>
        <v>UBARANA-SP</v>
      </c>
      <c r="B5295" s="39" t="n">
        <v>-21.16</v>
      </c>
      <c r="C5295" s="39" t="n">
        <v>-49.71</v>
      </c>
      <c r="D5295" s="39" t="s">
        <v>5130</v>
      </c>
      <c r="E5295" s="39" t="s">
        <v>118</v>
      </c>
    </row>
    <row r="5296" customFormat="false" ht="15" hidden="false" customHeight="false" outlineLevel="0" collapsed="false">
      <c r="A5296" s="38" t="str">
        <f aca="false">CONCATENATE(D5296,"-",E5296)</f>
        <v>UBATA-BA</v>
      </c>
      <c r="B5296" s="38" t="n">
        <v>-14.21</v>
      </c>
      <c r="C5296" s="38" t="n">
        <v>-39.52</v>
      </c>
      <c r="D5296" s="38" t="s">
        <v>5131</v>
      </c>
      <c r="E5296" s="38" t="s">
        <v>85</v>
      </c>
    </row>
    <row r="5297" customFormat="false" ht="15" hidden="false" customHeight="false" outlineLevel="0" collapsed="false">
      <c r="A5297" s="38" t="str">
        <f aca="false">CONCATENATE(D5297,"-",E5297)</f>
        <v>UBATUBA-SP</v>
      </c>
      <c r="B5297" s="38" t="n">
        <v>-23.43</v>
      </c>
      <c r="C5297" s="38" t="n">
        <v>-45.07</v>
      </c>
      <c r="D5297" s="38" t="s">
        <v>5132</v>
      </c>
      <c r="E5297" s="38" t="s">
        <v>118</v>
      </c>
    </row>
    <row r="5298" customFormat="false" ht="15" hidden="false" customHeight="false" outlineLevel="0" collapsed="false">
      <c r="A5298" s="38" t="str">
        <f aca="false">CONCATENATE(D5298,"-",E5298)</f>
        <v>UBERABA-MG</v>
      </c>
      <c r="B5298" s="38" t="n">
        <v>-19.74</v>
      </c>
      <c r="C5298" s="38" t="n">
        <v>-47.93</v>
      </c>
      <c r="D5298" s="38" t="s">
        <v>5133</v>
      </c>
      <c r="E5298" s="38" t="s">
        <v>77</v>
      </c>
    </row>
    <row r="5299" customFormat="false" ht="15" hidden="false" customHeight="false" outlineLevel="0" collapsed="false">
      <c r="A5299" s="38" t="str">
        <f aca="false">CONCATENATE(D5299,"-",E5299)</f>
        <v>UBERLANDIA-MG</v>
      </c>
      <c r="B5299" s="39" t="n">
        <v>-18.91</v>
      </c>
      <c r="C5299" s="39" t="n">
        <v>-48.27</v>
      </c>
      <c r="D5299" s="39" t="s">
        <v>5134</v>
      </c>
      <c r="E5299" s="39" t="s">
        <v>77</v>
      </c>
    </row>
    <row r="5300" customFormat="false" ht="15" hidden="false" customHeight="false" outlineLevel="0" collapsed="false">
      <c r="A5300" s="38" t="str">
        <f aca="false">CONCATENATE(D5300,"-",E5300)</f>
        <v>UBIRAJARA-SP</v>
      </c>
      <c r="B5300" s="39" t="n">
        <v>-22.52</v>
      </c>
      <c r="C5300" s="39" t="n">
        <v>-49.66</v>
      </c>
      <c r="D5300" s="39" t="s">
        <v>5135</v>
      </c>
      <c r="E5300" s="39" t="s">
        <v>118</v>
      </c>
    </row>
    <row r="5301" customFormat="false" ht="15" hidden="false" customHeight="false" outlineLevel="0" collapsed="false">
      <c r="A5301" s="38" t="str">
        <f aca="false">CONCATENATE(D5301,"-",E5301)</f>
        <v>UBIRATA-PR</v>
      </c>
      <c r="B5301" s="39" t="n">
        <v>-24.54</v>
      </c>
      <c r="C5301" s="39" t="n">
        <v>-52.98</v>
      </c>
      <c r="D5301" s="39" t="s">
        <v>5136</v>
      </c>
      <c r="E5301" s="39" t="s">
        <v>88</v>
      </c>
    </row>
    <row r="5302" customFormat="false" ht="15" hidden="false" customHeight="false" outlineLevel="0" collapsed="false">
      <c r="A5302" s="38" t="str">
        <f aca="false">CONCATENATE(D5302,"-",E5302)</f>
        <v>UBIRETAMA-RS</v>
      </c>
      <c r="B5302" s="39" t="n">
        <v>-28.04</v>
      </c>
      <c r="C5302" s="39" t="n">
        <v>-54.68</v>
      </c>
      <c r="D5302" s="39" t="s">
        <v>5137</v>
      </c>
      <c r="E5302" s="39" t="s">
        <v>151</v>
      </c>
    </row>
    <row r="5303" customFormat="false" ht="15" hidden="false" customHeight="false" outlineLevel="0" collapsed="false">
      <c r="A5303" s="38" t="str">
        <f aca="false">CONCATENATE(D5303,"-",E5303)</f>
        <v>UCHOA-SP</v>
      </c>
      <c r="B5303" s="38" t="n">
        <v>-20.95</v>
      </c>
      <c r="C5303" s="38" t="n">
        <v>-49.17</v>
      </c>
      <c r="D5303" s="38" t="s">
        <v>5138</v>
      </c>
      <c r="E5303" s="38" t="s">
        <v>118</v>
      </c>
    </row>
    <row r="5304" customFormat="false" ht="15" hidden="false" customHeight="false" outlineLevel="0" collapsed="false">
      <c r="A5304" s="38" t="str">
        <f aca="false">CONCATENATE(D5304,"-",E5304)</f>
        <v>UIBAI-BA</v>
      </c>
      <c r="B5304" s="39" t="n">
        <v>-11.33</v>
      </c>
      <c r="C5304" s="39" t="n">
        <v>-42.13</v>
      </c>
      <c r="D5304" s="39" t="s">
        <v>5139</v>
      </c>
      <c r="E5304" s="39" t="s">
        <v>85</v>
      </c>
    </row>
    <row r="5305" customFormat="false" ht="15" hidden="false" customHeight="false" outlineLevel="0" collapsed="false">
      <c r="A5305" s="38" t="str">
        <f aca="false">CONCATENATE(D5305,"-",E5305)</f>
        <v>UIRAMUTA-RR</v>
      </c>
      <c r="B5305" s="39" t="n">
        <v>4.59</v>
      </c>
      <c r="C5305" s="39" t="n">
        <v>-60.16</v>
      </c>
      <c r="D5305" s="39" t="s">
        <v>5140</v>
      </c>
      <c r="E5305" s="39" t="s">
        <v>233</v>
      </c>
    </row>
    <row r="5306" customFormat="false" ht="15" hidden="false" customHeight="false" outlineLevel="0" collapsed="false">
      <c r="A5306" s="38" t="str">
        <f aca="false">CONCATENATE(D5306,"-",E5306)</f>
        <v>UIRAPURU-GO</v>
      </c>
      <c r="B5306" s="38" t="n">
        <v>-14.28</v>
      </c>
      <c r="C5306" s="38" t="n">
        <v>-49.92</v>
      </c>
      <c r="D5306" s="38" t="s">
        <v>5141</v>
      </c>
      <c r="E5306" s="38" t="s">
        <v>75</v>
      </c>
    </row>
    <row r="5307" customFormat="false" ht="15" hidden="false" customHeight="false" outlineLevel="0" collapsed="false">
      <c r="A5307" s="38" t="str">
        <f aca="false">CONCATENATE(D5307,"-",E5307)</f>
        <v>UIRAUNA-PB</v>
      </c>
      <c r="B5307" s="39" t="n">
        <v>-6.51</v>
      </c>
      <c r="C5307" s="39" t="n">
        <v>-38.41</v>
      </c>
      <c r="D5307" s="39" t="s">
        <v>5142</v>
      </c>
      <c r="E5307" s="39" t="s">
        <v>138</v>
      </c>
    </row>
    <row r="5308" customFormat="false" ht="15" hidden="false" customHeight="false" outlineLevel="0" collapsed="false">
      <c r="A5308" s="38" t="str">
        <f aca="false">CONCATENATE(D5308,"-",E5308)</f>
        <v>ULIANOPOLIS-PA</v>
      </c>
      <c r="B5308" s="38" t="n">
        <v>-3.75</v>
      </c>
      <c r="C5308" s="38" t="n">
        <v>-47.5</v>
      </c>
      <c r="D5308" s="38" t="s">
        <v>5143</v>
      </c>
      <c r="E5308" s="38" t="s">
        <v>81</v>
      </c>
    </row>
    <row r="5309" customFormat="false" ht="15" hidden="false" customHeight="false" outlineLevel="0" collapsed="false">
      <c r="A5309" s="38" t="str">
        <f aca="false">CONCATENATE(D5309,"-",E5309)</f>
        <v>UMARI-CE</v>
      </c>
      <c r="B5309" s="39" t="n">
        <v>-6.64</v>
      </c>
      <c r="C5309" s="39" t="n">
        <v>-38.7</v>
      </c>
      <c r="D5309" s="39" t="s">
        <v>5144</v>
      </c>
      <c r="E5309" s="39" t="s">
        <v>83</v>
      </c>
    </row>
    <row r="5310" customFormat="false" ht="15" hidden="false" customHeight="false" outlineLevel="0" collapsed="false">
      <c r="A5310" s="38" t="str">
        <f aca="false">CONCATENATE(D5310,"-",E5310)</f>
        <v>UMARIZAL-RN</v>
      </c>
      <c r="B5310" s="38" t="n">
        <v>-5.99</v>
      </c>
      <c r="C5310" s="38" t="n">
        <v>-37.81</v>
      </c>
      <c r="D5310" s="38" t="s">
        <v>5145</v>
      </c>
      <c r="E5310" s="38" t="s">
        <v>106</v>
      </c>
    </row>
    <row r="5311" customFormat="false" ht="15" hidden="false" customHeight="false" outlineLevel="0" collapsed="false">
      <c r="A5311" s="38" t="str">
        <f aca="false">CONCATENATE(D5311,"-",E5311)</f>
        <v>UMBAUBA-SE</v>
      </c>
      <c r="B5311" s="38" t="n">
        <v>-11.38</v>
      </c>
      <c r="C5311" s="38" t="n">
        <v>-37.65</v>
      </c>
      <c r="D5311" s="38" t="s">
        <v>5146</v>
      </c>
      <c r="E5311" s="38" t="s">
        <v>294</v>
      </c>
    </row>
    <row r="5312" customFormat="false" ht="15" hidden="false" customHeight="false" outlineLevel="0" collapsed="false">
      <c r="A5312" s="38" t="str">
        <f aca="false">CONCATENATE(D5312,"-",E5312)</f>
        <v>UMBURANAS-BA</v>
      </c>
      <c r="B5312" s="38" t="n">
        <v>-10.73</v>
      </c>
      <c r="C5312" s="38" t="n">
        <v>-41.32</v>
      </c>
      <c r="D5312" s="38" t="s">
        <v>5147</v>
      </c>
      <c r="E5312" s="38" t="s">
        <v>85</v>
      </c>
    </row>
    <row r="5313" customFormat="false" ht="15" hidden="false" customHeight="false" outlineLevel="0" collapsed="false">
      <c r="A5313" s="38" t="str">
        <f aca="false">CONCATENATE(D5313,"-",E5313)</f>
        <v>UMBURATIBA-MG</v>
      </c>
      <c r="B5313" s="38" t="n">
        <v>-17.25</v>
      </c>
      <c r="C5313" s="38" t="n">
        <v>-40.57</v>
      </c>
      <c r="D5313" s="38" t="s">
        <v>5148</v>
      </c>
      <c r="E5313" s="38" t="s">
        <v>77</v>
      </c>
    </row>
    <row r="5314" customFormat="false" ht="15" hidden="false" customHeight="false" outlineLevel="0" collapsed="false">
      <c r="A5314" s="38" t="str">
        <f aca="false">CONCATENATE(D5314,"-",E5314)</f>
        <v>UMBUZEIRO-PB</v>
      </c>
      <c r="B5314" s="38" t="n">
        <v>-7.69</v>
      </c>
      <c r="C5314" s="38" t="n">
        <v>-35.66</v>
      </c>
      <c r="D5314" s="38" t="s">
        <v>5149</v>
      </c>
      <c r="E5314" s="38" t="s">
        <v>138</v>
      </c>
    </row>
    <row r="5315" customFormat="false" ht="15" hidden="false" customHeight="false" outlineLevel="0" collapsed="false">
      <c r="A5315" s="38" t="str">
        <f aca="false">CONCATENATE(D5315,"-",E5315)</f>
        <v>UMIRIM-CE</v>
      </c>
      <c r="B5315" s="38" t="n">
        <v>-3.67</v>
      </c>
      <c r="C5315" s="38" t="n">
        <v>-39.35</v>
      </c>
      <c r="D5315" s="38" t="s">
        <v>5150</v>
      </c>
      <c r="E5315" s="38" t="s">
        <v>83</v>
      </c>
    </row>
    <row r="5316" customFormat="false" ht="15" hidden="false" customHeight="false" outlineLevel="0" collapsed="false">
      <c r="A5316" s="38" t="str">
        <f aca="false">CONCATENATE(D5316,"-",E5316)</f>
        <v>UMUARAMA-PR</v>
      </c>
      <c r="B5316" s="38" t="n">
        <v>-23.76</v>
      </c>
      <c r="C5316" s="38" t="n">
        <v>-53.32</v>
      </c>
      <c r="D5316" s="38" t="s">
        <v>5151</v>
      </c>
      <c r="E5316" s="38" t="s">
        <v>88</v>
      </c>
    </row>
    <row r="5317" customFormat="false" ht="15" hidden="false" customHeight="false" outlineLevel="0" collapsed="false">
      <c r="A5317" s="38" t="str">
        <f aca="false">CONCATENATE(D5317,"-",E5317)</f>
        <v>UNA-BA</v>
      </c>
      <c r="B5317" s="39" t="n">
        <v>-15.29</v>
      </c>
      <c r="C5317" s="39" t="n">
        <v>-39.07</v>
      </c>
      <c r="D5317" s="39" t="s">
        <v>5152</v>
      </c>
      <c r="E5317" s="39" t="s">
        <v>85</v>
      </c>
    </row>
    <row r="5318" customFormat="false" ht="15" hidden="false" customHeight="false" outlineLevel="0" collapsed="false">
      <c r="A5318" s="38" t="str">
        <f aca="false">CONCATENATE(D5318,"-",E5318)</f>
        <v>UNAI-MG</v>
      </c>
      <c r="B5318" s="39" t="n">
        <v>-16.35</v>
      </c>
      <c r="C5318" s="39" t="n">
        <v>-46.9</v>
      </c>
      <c r="D5318" s="39" t="s">
        <v>5153</v>
      </c>
      <c r="E5318" s="39" t="s">
        <v>77</v>
      </c>
    </row>
    <row r="5319" customFormat="false" ht="15" hidden="false" customHeight="false" outlineLevel="0" collapsed="false">
      <c r="A5319" s="38" t="str">
        <f aca="false">CONCATENATE(D5319,"-",E5319)</f>
        <v>UNIAO DA SERRA-RS</v>
      </c>
      <c r="B5319" s="38" t="n">
        <v>-28.79</v>
      </c>
      <c r="C5319" s="38" t="n">
        <v>-52.03</v>
      </c>
      <c r="D5319" s="38" t="s">
        <v>5154</v>
      </c>
      <c r="E5319" s="38" t="s">
        <v>151</v>
      </c>
    </row>
    <row r="5320" customFormat="false" ht="15" hidden="false" customHeight="false" outlineLevel="0" collapsed="false">
      <c r="A5320" s="38" t="str">
        <f aca="false">CONCATENATE(D5320,"-",E5320)</f>
        <v>UNIAO DA VITORIA-PR</v>
      </c>
      <c r="B5320" s="39" t="n">
        <v>-26.23</v>
      </c>
      <c r="C5320" s="39" t="n">
        <v>-51.08</v>
      </c>
      <c r="D5320" s="39" t="s">
        <v>5155</v>
      </c>
      <c r="E5320" s="39" t="s">
        <v>88</v>
      </c>
    </row>
    <row r="5321" customFormat="false" ht="15" hidden="false" customHeight="false" outlineLevel="0" collapsed="false">
      <c r="A5321" s="38" t="str">
        <f aca="false">CONCATENATE(D5321,"-",E5321)</f>
        <v>UNIAO DE MINAS-MG</v>
      </c>
      <c r="B5321" s="38" t="n">
        <v>-19.53</v>
      </c>
      <c r="C5321" s="38" t="n">
        <v>-50.33</v>
      </c>
      <c r="D5321" s="38" t="s">
        <v>5156</v>
      </c>
      <c r="E5321" s="38" t="s">
        <v>77</v>
      </c>
    </row>
    <row r="5322" customFormat="false" ht="15" hidden="false" customHeight="false" outlineLevel="0" collapsed="false">
      <c r="A5322" s="38" t="str">
        <f aca="false">CONCATENATE(D5322,"-",E5322)</f>
        <v>UNIAO DO OESTE-SC</v>
      </c>
      <c r="B5322" s="39" t="n">
        <v>-26.76</v>
      </c>
      <c r="C5322" s="39" t="n">
        <v>-52.85</v>
      </c>
      <c r="D5322" s="39" t="s">
        <v>5157</v>
      </c>
      <c r="E5322" s="39" t="s">
        <v>90</v>
      </c>
    </row>
    <row r="5323" customFormat="false" ht="15" hidden="false" customHeight="false" outlineLevel="0" collapsed="false">
      <c r="A5323" s="38" t="str">
        <f aca="false">CONCATENATE(D5323,"-",E5323)</f>
        <v>UNIAO DO SUL-MT</v>
      </c>
      <c r="B5323" s="38" t="n">
        <v>-11.53</v>
      </c>
      <c r="C5323" s="38" t="n">
        <v>-54.35</v>
      </c>
      <c r="D5323" s="38" t="s">
        <v>5158</v>
      </c>
      <c r="E5323" s="38" t="s">
        <v>111</v>
      </c>
    </row>
    <row r="5324" customFormat="false" ht="15" hidden="false" customHeight="false" outlineLevel="0" collapsed="false">
      <c r="A5324" s="38" t="str">
        <f aca="false">CONCATENATE(D5324,"-",E5324)</f>
        <v>UNIAO DOS PALMARES-AL</v>
      </c>
      <c r="B5324" s="39" t="n">
        <v>-9.16</v>
      </c>
      <c r="C5324" s="39" t="n">
        <v>-36.03</v>
      </c>
      <c r="D5324" s="39" t="s">
        <v>5159</v>
      </c>
      <c r="E5324" s="39" t="s">
        <v>137</v>
      </c>
    </row>
    <row r="5325" customFormat="false" ht="15" hidden="false" customHeight="false" outlineLevel="0" collapsed="false">
      <c r="A5325" s="38" t="str">
        <f aca="false">CONCATENATE(D5325,"-",E5325)</f>
        <v>UNIAO PAULISTA-SP</v>
      </c>
      <c r="B5325" s="39" t="n">
        <v>-20.88</v>
      </c>
      <c r="C5325" s="39" t="n">
        <v>-49.89</v>
      </c>
      <c r="D5325" s="39" t="s">
        <v>5160</v>
      </c>
      <c r="E5325" s="39" t="s">
        <v>118</v>
      </c>
    </row>
    <row r="5326" customFormat="false" ht="15" hidden="false" customHeight="false" outlineLevel="0" collapsed="false">
      <c r="A5326" s="38" t="str">
        <f aca="false">CONCATENATE(D5326,"-",E5326)</f>
        <v>UNIAO-PI</v>
      </c>
      <c r="B5326" s="39" t="n">
        <v>-4.58</v>
      </c>
      <c r="C5326" s="39" t="n">
        <v>-42.86</v>
      </c>
      <c r="D5326" s="39" t="s">
        <v>5161</v>
      </c>
      <c r="E5326" s="39" t="s">
        <v>108</v>
      </c>
    </row>
    <row r="5327" customFormat="false" ht="15" hidden="false" customHeight="false" outlineLevel="0" collapsed="false">
      <c r="A5327" s="38" t="str">
        <f aca="false">CONCATENATE(D5327,"-",E5327)</f>
        <v>UNIFLOR-PR</v>
      </c>
      <c r="B5327" s="38" t="n">
        <v>-23.08</v>
      </c>
      <c r="C5327" s="38" t="n">
        <v>-52.15</v>
      </c>
      <c r="D5327" s="38" t="s">
        <v>5162</v>
      </c>
      <c r="E5327" s="38" t="s">
        <v>88</v>
      </c>
    </row>
    <row r="5328" customFormat="false" ht="15" hidden="false" customHeight="false" outlineLevel="0" collapsed="false">
      <c r="A5328" s="38" t="str">
        <f aca="false">CONCATENATE(D5328,"-",E5328)</f>
        <v>UNISTALDA-RS</v>
      </c>
      <c r="B5328" s="39" t="n">
        <v>-29.04</v>
      </c>
      <c r="C5328" s="39" t="n">
        <v>-55.15</v>
      </c>
      <c r="D5328" s="39" t="s">
        <v>5163</v>
      </c>
      <c r="E5328" s="39" t="s">
        <v>151</v>
      </c>
    </row>
    <row r="5329" customFormat="false" ht="15" hidden="false" customHeight="false" outlineLevel="0" collapsed="false">
      <c r="A5329" s="38" t="str">
        <f aca="false">CONCATENATE(D5329,"-",E5329)</f>
        <v>UPANEMA-RN</v>
      </c>
      <c r="B5329" s="39" t="n">
        <v>-5.64</v>
      </c>
      <c r="C5329" s="39" t="n">
        <v>-37.25</v>
      </c>
      <c r="D5329" s="39" t="s">
        <v>5164</v>
      </c>
      <c r="E5329" s="39" t="s">
        <v>106</v>
      </c>
    </row>
    <row r="5330" customFormat="false" ht="15" hidden="false" customHeight="false" outlineLevel="0" collapsed="false">
      <c r="A5330" s="38" t="str">
        <f aca="false">CONCATENATE(D5330,"-",E5330)</f>
        <v>URAI-PR</v>
      </c>
      <c r="B5330" s="39" t="n">
        <v>-23.19</v>
      </c>
      <c r="C5330" s="39" t="n">
        <v>-50.79</v>
      </c>
      <c r="D5330" s="39" t="s">
        <v>5165</v>
      </c>
      <c r="E5330" s="39" t="s">
        <v>88</v>
      </c>
    </row>
    <row r="5331" customFormat="false" ht="15" hidden="false" customHeight="false" outlineLevel="0" collapsed="false">
      <c r="A5331" s="38" t="str">
        <f aca="false">CONCATENATE(D5331,"-",E5331)</f>
        <v>URANDI-BA</v>
      </c>
      <c r="B5331" s="38" t="n">
        <v>-14.77</v>
      </c>
      <c r="C5331" s="38" t="n">
        <v>-42.65</v>
      </c>
      <c r="D5331" s="38" t="s">
        <v>5166</v>
      </c>
      <c r="E5331" s="38" t="s">
        <v>85</v>
      </c>
    </row>
    <row r="5332" customFormat="false" ht="15" hidden="false" customHeight="false" outlineLevel="0" collapsed="false">
      <c r="A5332" s="38" t="str">
        <f aca="false">CONCATENATE(D5332,"-",E5332)</f>
        <v>URANIA-SP</v>
      </c>
      <c r="B5332" s="38" t="n">
        <v>-20.24</v>
      </c>
      <c r="C5332" s="38" t="n">
        <v>-50.64</v>
      </c>
      <c r="D5332" s="38" t="s">
        <v>5167</v>
      </c>
      <c r="E5332" s="38" t="s">
        <v>118</v>
      </c>
    </row>
    <row r="5333" customFormat="false" ht="15" hidden="false" customHeight="false" outlineLevel="0" collapsed="false">
      <c r="A5333" s="38" t="str">
        <f aca="false">CONCATENATE(D5333,"-",E5333)</f>
        <v>URBANO SANTOS-MA</v>
      </c>
      <c r="B5333" s="38" t="n">
        <v>-3.2</v>
      </c>
      <c r="C5333" s="38" t="n">
        <v>-43.4</v>
      </c>
      <c r="D5333" s="38" t="s">
        <v>5168</v>
      </c>
      <c r="E5333" s="38" t="s">
        <v>100</v>
      </c>
    </row>
    <row r="5334" customFormat="false" ht="15" hidden="false" customHeight="false" outlineLevel="0" collapsed="false">
      <c r="A5334" s="38" t="str">
        <f aca="false">CONCATENATE(D5334,"-",E5334)</f>
        <v>URUACU-GO</v>
      </c>
      <c r="B5334" s="39" t="n">
        <v>-14.52</v>
      </c>
      <c r="C5334" s="39" t="n">
        <v>-49.14</v>
      </c>
      <c r="D5334" s="39" t="s">
        <v>5169</v>
      </c>
      <c r="E5334" s="39" t="s">
        <v>75</v>
      </c>
    </row>
    <row r="5335" customFormat="false" ht="15" hidden="false" customHeight="false" outlineLevel="0" collapsed="false">
      <c r="A5335" s="38" t="str">
        <f aca="false">CONCATENATE(D5335,"-",E5335)</f>
        <v>URUANA DE MINAS-MG</v>
      </c>
      <c r="B5335" s="39" t="n">
        <v>-16.06</v>
      </c>
      <c r="C5335" s="39" t="n">
        <v>-46.25</v>
      </c>
      <c r="D5335" s="39" t="s">
        <v>5170</v>
      </c>
      <c r="E5335" s="39" t="s">
        <v>77</v>
      </c>
    </row>
    <row r="5336" customFormat="false" ht="15" hidden="false" customHeight="false" outlineLevel="0" collapsed="false">
      <c r="A5336" s="38" t="str">
        <f aca="false">CONCATENATE(D5336,"-",E5336)</f>
        <v>URUANA-GO</v>
      </c>
      <c r="B5336" s="38" t="n">
        <v>-15.49</v>
      </c>
      <c r="C5336" s="38" t="n">
        <v>-49.68</v>
      </c>
      <c r="D5336" s="38" t="s">
        <v>5171</v>
      </c>
      <c r="E5336" s="38" t="s">
        <v>75</v>
      </c>
    </row>
    <row r="5337" customFormat="false" ht="15" hidden="false" customHeight="false" outlineLevel="0" collapsed="false">
      <c r="A5337" s="38" t="str">
        <f aca="false">CONCATENATE(D5337,"-",E5337)</f>
        <v>URUARA-PA</v>
      </c>
      <c r="B5337" s="39" t="n">
        <v>-3.71</v>
      </c>
      <c r="C5337" s="39" t="n">
        <v>-53.73</v>
      </c>
      <c r="D5337" s="39" t="s">
        <v>5172</v>
      </c>
      <c r="E5337" s="39" t="s">
        <v>81</v>
      </c>
    </row>
    <row r="5338" customFormat="false" ht="15" hidden="false" customHeight="false" outlineLevel="0" collapsed="false">
      <c r="A5338" s="38" t="str">
        <f aca="false">CONCATENATE(D5338,"-",E5338)</f>
        <v>URUBICI-SC</v>
      </c>
      <c r="B5338" s="38" t="n">
        <v>-28.01</v>
      </c>
      <c r="C5338" s="38" t="n">
        <v>-49.59</v>
      </c>
      <c r="D5338" s="38" t="s">
        <v>5173</v>
      </c>
      <c r="E5338" s="38" t="s">
        <v>90</v>
      </c>
    </row>
    <row r="5339" customFormat="false" ht="15" hidden="false" customHeight="false" outlineLevel="0" collapsed="false">
      <c r="A5339" s="38" t="str">
        <f aca="false">CONCATENATE(D5339,"-",E5339)</f>
        <v>URUBURETAMA-CE</v>
      </c>
      <c r="B5339" s="39" t="n">
        <v>-3.62</v>
      </c>
      <c r="C5339" s="39" t="n">
        <v>-39.5</v>
      </c>
      <c r="D5339" s="39" t="s">
        <v>5174</v>
      </c>
      <c r="E5339" s="39" t="s">
        <v>83</v>
      </c>
    </row>
    <row r="5340" customFormat="false" ht="15" hidden="false" customHeight="false" outlineLevel="0" collapsed="false">
      <c r="A5340" s="38" t="str">
        <f aca="false">CONCATENATE(D5340,"-",E5340)</f>
        <v>URUCANIA-MG</v>
      </c>
      <c r="B5340" s="38" t="n">
        <v>-20.35</v>
      </c>
      <c r="C5340" s="38" t="n">
        <v>-42.73</v>
      </c>
      <c r="D5340" s="38" t="s">
        <v>5175</v>
      </c>
      <c r="E5340" s="38" t="s">
        <v>77</v>
      </c>
    </row>
    <row r="5341" customFormat="false" ht="15" hidden="false" customHeight="false" outlineLevel="0" collapsed="false">
      <c r="A5341" s="38" t="str">
        <f aca="false">CONCATENATE(D5341,"-",E5341)</f>
        <v>URUCARA-AM</v>
      </c>
      <c r="B5341" s="39" t="n">
        <v>-2.53</v>
      </c>
      <c r="C5341" s="39" t="n">
        <v>-57.76</v>
      </c>
      <c r="D5341" s="39" t="s">
        <v>5176</v>
      </c>
      <c r="E5341" s="39" t="s">
        <v>258</v>
      </c>
    </row>
    <row r="5342" customFormat="false" ht="15" hidden="false" customHeight="false" outlineLevel="0" collapsed="false">
      <c r="A5342" s="38" t="str">
        <f aca="false">CONCATENATE(D5342,"-",E5342)</f>
        <v>URUCUCA-BA</v>
      </c>
      <c r="B5342" s="39" t="n">
        <v>-14.59</v>
      </c>
      <c r="C5342" s="39" t="n">
        <v>-39.28</v>
      </c>
      <c r="D5342" s="39" t="s">
        <v>5177</v>
      </c>
      <c r="E5342" s="39" t="s">
        <v>85</v>
      </c>
    </row>
    <row r="5343" customFormat="false" ht="15" hidden="false" customHeight="false" outlineLevel="0" collapsed="false">
      <c r="A5343" s="38" t="str">
        <f aca="false">CONCATENATE(D5343,"-",E5343)</f>
        <v>URUCUIA-MG</v>
      </c>
      <c r="B5343" s="39" t="n">
        <v>-16.13</v>
      </c>
      <c r="C5343" s="39" t="n">
        <v>-45.74</v>
      </c>
      <c r="D5343" s="39" t="s">
        <v>5178</v>
      </c>
      <c r="E5343" s="39" t="s">
        <v>77</v>
      </c>
    </row>
    <row r="5344" customFormat="false" ht="15" hidden="false" customHeight="false" outlineLevel="0" collapsed="false">
      <c r="A5344" s="38" t="str">
        <f aca="false">CONCATENATE(D5344,"-",E5344)</f>
        <v>URUCUI-PI</v>
      </c>
      <c r="B5344" s="38" t="n">
        <v>-7.22</v>
      </c>
      <c r="C5344" s="38" t="n">
        <v>-44.55</v>
      </c>
      <c r="D5344" s="38" t="s">
        <v>5179</v>
      </c>
      <c r="E5344" s="38" t="s">
        <v>108</v>
      </c>
    </row>
    <row r="5345" customFormat="false" ht="15" hidden="false" customHeight="false" outlineLevel="0" collapsed="false">
      <c r="A5345" s="38" t="str">
        <f aca="false">CONCATENATE(D5345,"-",E5345)</f>
        <v>URUCURITUBA-AM</v>
      </c>
      <c r="B5345" s="38" t="n">
        <v>-3.13</v>
      </c>
      <c r="C5345" s="38" t="n">
        <v>-58.15</v>
      </c>
      <c r="D5345" s="38" t="s">
        <v>5180</v>
      </c>
      <c r="E5345" s="38" t="s">
        <v>258</v>
      </c>
    </row>
    <row r="5346" customFormat="false" ht="15" hidden="false" customHeight="false" outlineLevel="0" collapsed="false">
      <c r="A5346" s="38" t="str">
        <f aca="false">CONCATENATE(D5346,"-",E5346)</f>
        <v>URUGUAIANA-RS</v>
      </c>
      <c r="B5346" s="38" t="n">
        <v>-29.75</v>
      </c>
      <c r="C5346" s="38" t="n">
        <v>-57.08</v>
      </c>
      <c r="D5346" s="38" t="s">
        <v>5181</v>
      </c>
      <c r="E5346" s="38" t="s">
        <v>151</v>
      </c>
    </row>
    <row r="5347" customFormat="false" ht="15" hidden="false" customHeight="false" outlineLevel="0" collapsed="false">
      <c r="A5347" s="38" t="str">
        <f aca="false">CONCATENATE(D5347,"-",E5347)</f>
        <v>URUOCA-CE</v>
      </c>
      <c r="B5347" s="38" t="n">
        <v>-3.31</v>
      </c>
      <c r="C5347" s="38" t="n">
        <v>-40.55</v>
      </c>
      <c r="D5347" s="38" t="s">
        <v>5182</v>
      </c>
      <c r="E5347" s="38" t="s">
        <v>83</v>
      </c>
    </row>
    <row r="5348" customFormat="false" ht="15" hidden="false" customHeight="false" outlineLevel="0" collapsed="false">
      <c r="A5348" s="38" t="str">
        <f aca="false">CONCATENATE(D5348,"-",E5348)</f>
        <v>URUPA-RO</v>
      </c>
      <c r="B5348" s="39" t="n">
        <v>-11.14</v>
      </c>
      <c r="C5348" s="39" t="n">
        <v>-62.36</v>
      </c>
      <c r="D5348" s="39" t="s">
        <v>5183</v>
      </c>
      <c r="E5348" s="39" t="s">
        <v>219</v>
      </c>
    </row>
    <row r="5349" customFormat="false" ht="15" hidden="false" customHeight="false" outlineLevel="0" collapsed="false">
      <c r="A5349" s="38" t="str">
        <f aca="false">CONCATENATE(D5349,"-",E5349)</f>
        <v>URUPEMA-SC</v>
      </c>
      <c r="B5349" s="39" t="n">
        <v>-27.95</v>
      </c>
      <c r="C5349" s="39" t="n">
        <v>-49.87</v>
      </c>
      <c r="D5349" s="39" t="s">
        <v>5184</v>
      </c>
      <c r="E5349" s="39" t="s">
        <v>90</v>
      </c>
    </row>
    <row r="5350" customFormat="false" ht="15" hidden="false" customHeight="false" outlineLevel="0" collapsed="false">
      <c r="A5350" s="38" t="str">
        <f aca="false">CONCATENATE(D5350,"-",E5350)</f>
        <v>URUPES-SP</v>
      </c>
      <c r="B5350" s="38" t="n">
        <v>-21.2</v>
      </c>
      <c r="C5350" s="38" t="n">
        <v>-49.29</v>
      </c>
      <c r="D5350" s="38" t="s">
        <v>5185</v>
      </c>
      <c r="E5350" s="38" t="s">
        <v>118</v>
      </c>
    </row>
    <row r="5351" customFormat="false" ht="15" hidden="false" customHeight="false" outlineLevel="0" collapsed="false">
      <c r="A5351" s="38" t="str">
        <f aca="false">CONCATENATE(D5351,"-",E5351)</f>
        <v>URU-SP</v>
      </c>
      <c r="B5351" s="39" t="n">
        <v>-21.78</v>
      </c>
      <c r="C5351" s="39" t="n">
        <v>-49.28</v>
      </c>
      <c r="D5351" s="39" t="s">
        <v>5186</v>
      </c>
      <c r="E5351" s="39" t="s">
        <v>118</v>
      </c>
    </row>
    <row r="5352" customFormat="false" ht="15" hidden="false" customHeight="false" outlineLevel="0" collapsed="false">
      <c r="A5352" s="38" t="str">
        <f aca="false">CONCATENATE(D5352,"-",E5352)</f>
        <v>URUSSANGA-SC</v>
      </c>
      <c r="B5352" s="38" t="n">
        <v>-28.51</v>
      </c>
      <c r="C5352" s="38" t="n">
        <v>-49.32</v>
      </c>
      <c r="D5352" s="38" t="s">
        <v>5187</v>
      </c>
      <c r="E5352" s="38" t="s">
        <v>90</v>
      </c>
    </row>
    <row r="5353" customFormat="false" ht="15" hidden="false" customHeight="false" outlineLevel="0" collapsed="false">
      <c r="A5353" s="38" t="str">
        <f aca="false">CONCATENATE(D5353,"-",E5353)</f>
        <v>URUTAI-GO</v>
      </c>
      <c r="B5353" s="39" t="n">
        <v>-17.46</v>
      </c>
      <c r="C5353" s="39" t="n">
        <v>-48.2</v>
      </c>
      <c r="D5353" s="39" t="s">
        <v>5188</v>
      </c>
      <c r="E5353" s="39" t="s">
        <v>75</v>
      </c>
    </row>
    <row r="5354" customFormat="false" ht="15" hidden="false" customHeight="false" outlineLevel="0" collapsed="false">
      <c r="A5354" s="38" t="str">
        <f aca="false">CONCATENATE(D5354,"-",E5354)</f>
        <v>UTINGA-BA</v>
      </c>
      <c r="B5354" s="38" t="n">
        <v>-12.08</v>
      </c>
      <c r="C5354" s="38" t="n">
        <v>-41.09</v>
      </c>
      <c r="D5354" s="38" t="s">
        <v>5189</v>
      </c>
      <c r="E5354" s="38" t="s">
        <v>85</v>
      </c>
    </row>
    <row r="5355" customFormat="false" ht="15" hidden="false" customHeight="false" outlineLevel="0" collapsed="false">
      <c r="A5355" s="38" t="str">
        <f aca="false">CONCATENATE(D5355,"-",E5355)</f>
        <v>VACARIA-RS</v>
      </c>
      <c r="B5355" s="39" t="n">
        <v>-28.51</v>
      </c>
      <c r="C5355" s="39" t="n">
        <v>-50.93</v>
      </c>
      <c r="D5355" s="39" t="s">
        <v>5190</v>
      </c>
      <c r="E5355" s="39" t="s">
        <v>151</v>
      </c>
    </row>
    <row r="5356" customFormat="false" ht="15" hidden="false" customHeight="false" outlineLevel="0" collapsed="false">
      <c r="A5356" s="38" t="str">
        <f aca="false">CONCATENATE(D5356,"-",E5356)</f>
        <v>VALE DO ANARI-RO</v>
      </c>
      <c r="B5356" s="38" t="n">
        <v>-9.86</v>
      </c>
      <c r="C5356" s="38" t="n">
        <v>-62.18</v>
      </c>
      <c r="D5356" s="38" t="s">
        <v>5191</v>
      </c>
      <c r="E5356" s="38" t="s">
        <v>219</v>
      </c>
    </row>
    <row r="5357" customFormat="false" ht="15" hidden="false" customHeight="false" outlineLevel="0" collapsed="false">
      <c r="A5357" s="38" t="str">
        <f aca="false">CONCATENATE(D5357,"-",E5357)</f>
        <v>VALE DO PARAISO-RO</v>
      </c>
      <c r="B5357" s="39" t="n">
        <v>-10.44</v>
      </c>
      <c r="C5357" s="39" t="n">
        <v>-62.13</v>
      </c>
      <c r="D5357" s="39" t="s">
        <v>5192</v>
      </c>
      <c r="E5357" s="39" t="s">
        <v>219</v>
      </c>
    </row>
    <row r="5358" customFormat="false" ht="15" hidden="false" customHeight="false" outlineLevel="0" collapsed="false">
      <c r="A5358" s="38" t="str">
        <f aca="false">CONCATENATE(D5358,"-",E5358)</f>
        <v>VALE DO SOL-RS</v>
      </c>
      <c r="B5358" s="38" t="n">
        <v>-29.6</v>
      </c>
      <c r="C5358" s="38" t="n">
        <v>-52.68</v>
      </c>
      <c r="D5358" s="38" t="s">
        <v>5193</v>
      </c>
      <c r="E5358" s="38" t="s">
        <v>151</v>
      </c>
    </row>
    <row r="5359" customFormat="false" ht="15" hidden="false" customHeight="false" outlineLevel="0" collapsed="false">
      <c r="A5359" s="38" t="str">
        <f aca="false">CONCATENATE(D5359,"-",E5359)</f>
        <v>VALE REAL-RS</v>
      </c>
      <c r="B5359" s="39" t="n">
        <v>-29.39</v>
      </c>
      <c r="C5359" s="39" t="n">
        <v>-51.25</v>
      </c>
      <c r="D5359" s="39" t="s">
        <v>5194</v>
      </c>
      <c r="E5359" s="39" t="s">
        <v>151</v>
      </c>
    </row>
    <row r="5360" customFormat="false" ht="15" hidden="false" customHeight="false" outlineLevel="0" collapsed="false">
      <c r="A5360" s="38" t="str">
        <f aca="false">CONCATENATE(D5360,"-",E5360)</f>
        <v>VALE VERDE-RS</v>
      </c>
      <c r="B5360" s="38" t="n">
        <v>-29.78</v>
      </c>
      <c r="C5360" s="38" t="n">
        <v>-52.18</v>
      </c>
      <c r="D5360" s="38" t="s">
        <v>5195</v>
      </c>
      <c r="E5360" s="38" t="s">
        <v>151</v>
      </c>
    </row>
    <row r="5361" customFormat="false" ht="15" hidden="false" customHeight="false" outlineLevel="0" collapsed="false">
      <c r="A5361" s="38" t="str">
        <f aca="false">CONCATENATE(D5361,"-",E5361)</f>
        <v>VALENCA DO PIAUI-PI</v>
      </c>
      <c r="B5361" s="39" t="n">
        <v>-6.4</v>
      </c>
      <c r="C5361" s="39" t="n">
        <v>-41.74</v>
      </c>
      <c r="D5361" s="39" t="s">
        <v>5196</v>
      </c>
      <c r="E5361" s="39" t="s">
        <v>108</v>
      </c>
    </row>
    <row r="5362" customFormat="false" ht="15" hidden="false" customHeight="false" outlineLevel="0" collapsed="false">
      <c r="A5362" s="38" t="str">
        <f aca="false">CONCATENATE(D5362,"-",E5362)</f>
        <v>VALENCA-BA</v>
      </c>
      <c r="B5362" s="39" t="n">
        <v>-13.37</v>
      </c>
      <c r="C5362" s="39" t="n">
        <v>-39.07</v>
      </c>
      <c r="D5362" s="39" t="s">
        <v>5197</v>
      </c>
      <c r="E5362" s="39" t="s">
        <v>85</v>
      </c>
    </row>
    <row r="5363" customFormat="false" ht="15" hidden="false" customHeight="false" outlineLevel="0" collapsed="false">
      <c r="A5363" s="38" t="str">
        <f aca="false">CONCATENATE(D5363,"-",E5363)</f>
        <v>VALENCA-RJ</v>
      </c>
      <c r="B5363" s="39" t="n">
        <v>-22.24</v>
      </c>
      <c r="C5363" s="39" t="n">
        <v>-43.7</v>
      </c>
      <c r="D5363" s="39" t="s">
        <v>5197</v>
      </c>
      <c r="E5363" s="39" t="s">
        <v>330</v>
      </c>
    </row>
    <row r="5364" customFormat="false" ht="15" hidden="false" customHeight="false" outlineLevel="0" collapsed="false">
      <c r="A5364" s="38" t="str">
        <f aca="false">CONCATENATE(D5364,"-",E5364)</f>
        <v>VALENTE-BA</v>
      </c>
      <c r="B5364" s="38" t="n">
        <v>-11.41</v>
      </c>
      <c r="C5364" s="38" t="n">
        <v>-39.46</v>
      </c>
      <c r="D5364" s="38" t="s">
        <v>5198</v>
      </c>
      <c r="E5364" s="38" t="s">
        <v>85</v>
      </c>
    </row>
    <row r="5365" customFormat="false" ht="15" hidden="false" customHeight="false" outlineLevel="0" collapsed="false">
      <c r="A5365" s="38" t="str">
        <f aca="false">CONCATENATE(D5365,"-",E5365)</f>
        <v>VALENTIM GENTIL-SP</v>
      </c>
      <c r="B5365" s="39" t="n">
        <v>-20.42</v>
      </c>
      <c r="C5365" s="39" t="n">
        <v>-50.08</v>
      </c>
      <c r="D5365" s="39" t="s">
        <v>5199</v>
      </c>
      <c r="E5365" s="39" t="s">
        <v>118</v>
      </c>
    </row>
    <row r="5366" customFormat="false" ht="15" hidden="false" customHeight="false" outlineLevel="0" collapsed="false">
      <c r="A5366" s="38" t="str">
        <f aca="false">CONCATENATE(D5366,"-",E5366)</f>
        <v>VALINHOS-SP</v>
      </c>
      <c r="B5366" s="38" t="n">
        <v>-22.97</v>
      </c>
      <c r="C5366" s="38" t="n">
        <v>-46.99</v>
      </c>
      <c r="D5366" s="38" t="s">
        <v>5200</v>
      </c>
      <c r="E5366" s="38" t="s">
        <v>118</v>
      </c>
    </row>
    <row r="5367" customFormat="false" ht="15" hidden="false" customHeight="false" outlineLevel="0" collapsed="false">
      <c r="A5367" s="38" t="str">
        <f aca="false">CONCATENATE(D5367,"-",E5367)</f>
        <v>VALPARAISO DE GOIAS-GO</v>
      </c>
      <c r="B5367" s="38" t="n">
        <v>-16.06</v>
      </c>
      <c r="C5367" s="38" t="n">
        <v>-47.97</v>
      </c>
      <c r="D5367" s="38" t="s">
        <v>5201</v>
      </c>
      <c r="E5367" s="38" t="s">
        <v>75</v>
      </c>
    </row>
    <row r="5368" customFormat="false" ht="15" hidden="false" customHeight="false" outlineLevel="0" collapsed="false">
      <c r="A5368" s="38" t="str">
        <f aca="false">CONCATENATE(D5368,"-",E5368)</f>
        <v>VALPARAISO-SP</v>
      </c>
      <c r="B5368" s="39" t="n">
        <v>-21.22</v>
      </c>
      <c r="C5368" s="39" t="n">
        <v>-50.86</v>
      </c>
      <c r="D5368" s="39" t="s">
        <v>5202</v>
      </c>
      <c r="E5368" s="39" t="s">
        <v>118</v>
      </c>
    </row>
    <row r="5369" customFormat="false" ht="15" hidden="false" customHeight="false" outlineLevel="0" collapsed="false">
      <c r="A5369" s="38" t="str">
        <f aca="false">CONCATENATE(D5369,"-",E5369)</f>
        <v>VANINI-RS</v>
      </c>
      <c r="B5369" s="39" t="n">
        <v>-28.47</v>
      </c>
      <c r="C5369" s="39" t="n">
        <v>-51.84</v>
      </c>
      <c r="D5369" s="39" t="s">
        <v>5203</v>
      </c>
      <c r="E5369" s="39" t="s">
        <v>151</v>
      </c>
    </row>
    <row r="5370" customFormat="false" ht="15" hidden="false" customHeight="false" outlineLevel="0" collapsed="false">
      <c r="A5370" s="38" t="str">
        <f aca="false">CONCATENATE(D5370,"-",E5370)</f>
        <v>VARGEAO-SC</v>
      </c>
      <c r="B5370" s="39" t="n">
        <v>-26.86</v>
      </c>
      <c r="C5370" s="39" t="n">
        <v>-52.15</v>
      </c>
      <c r="D5370" s="39" t="s">
        <v>5204</v>
      </c>
      <c r="E5370" s="39" t="s">
        <v>90</v>
      </c>
    </row>
    <row r="5371" customFormat="false" ht="15" hidden="false" customHeight="false" outlineLevel="0" collapsed="false">
      <c r="A5371" s="38" t="str">
        <f aca="false">CONCATENATE(D5371,"-",E5371)</f>
        <v>VARGEM ALEGRE-MG</v>
      </c>
      <c r="B5371" s="38" t="n">
        <v>-19.6</v>
      </c>
      <c r="C5371" s="38" t="n">
        <v>-42.29</v>
      </c>
      <c r="D5371" s="38" t="s">
        <v>5205</v>
      </c>
      <c r="E5371" s="38" t="s">
        <v>77</v>
      </c>
    </row>
    <row r="5372" customFormat="false" ht="15" hidden="false" customHeight="false" outlineLevel="0" collapsed="false">
      <c r="A5372" s="38" t="str">
        <f aca="false">CONCATENATE(D5372,"-",E5372)</f>
        <v>VARGEM ALTA-ES</v>
      </c>
      <c r="B5372" s="39" t="n">
        <v>-20.67</v>
      </c>
      <c r="C5372" s="39" t="n">
        <v>-41</v>
      </c>
      <c r="D5372" s="39" t="s">
        <v>5206</v>
      </c>
      <c r="E5372" s="39" t="s">
        <v>126</v>
      </c>
    </row>
    <row r="5373" customFormat="false" ht="15" hidden="false" customHeight="false" outlineLevel="0" collapsed="false">
      <c r="A5373" s="38" t="str">
        <f aca="false">CONCATENATE(D5373,"-",E5373)</f>
        <v>VARGEM BONITA-MG</v>
      </c>
      <c r="B5373" s="39" t="n">
        <v>-20.32</v>
      </c>
      <c r="C5373" s="39" t="n">
        <v>-46.36</v>
      </c>
      <c r="D5373" s="39" t="s">
        <v>5207</v>
      </c>
      <c r="E5373" s="39" t="s">
        <v>77</v>
      </c>
    </row>
    <row r="5374" customFormat="false" ht="15" hidden="false" customHeight="false" outlineLevel="0" collapsed="false">
      <c r="A5374" s="38" t="str">
        <f aca="false">CONCATENATE(D5374,"-",E5374)</f>
        <v>VARGEM BONITA-SC</v>
      </c>
      <c r="B5374" s="39" t="n">
        <v>-27</v>
      </c>
      <c r="C5374" s="39" t="n">
        <v>-51.74</v>
      </c>
      <c r="D5374" s="39" t="s">
        <v>5207</v>
      </c>
      <c r="E5374" s="39" t="s">
        <v>90</v>
      </c>
    </row>
    <row r="5375" customFormat="false" ht="15" hidden="false" customHeight="false" outlineLevel="0" collapsed="false">
      <c r="A5375" s="38" t="str">
        <f aca="false">CONCATENATE(D5375,"-",E5375)</f>
        <v>VARGEM GRANDE DO RIO PARDO-MG</v>
      </c>
      <c r="B5375" s="38" t="n">
        <v>-15.4</v>
      </c>
      <c r="C5375" s="38" t="n">
        <v>-42.3</v>
      </c>
      <c r="D5375" s="38" t="s">
        <v>5208</v>
      </c>
      <c r="E5375" s="38" t="s">
        <v>77</v>
      </c>
    </row>
    <row r="5376" customFormat="false" ht="15" hidden="false" customHeight="false" outlineLevel="0" collapsed="false">
      <c r="A5376" s="38" t="str">
        <f aca="false">CONCATENATE(D5376,"-",E5376)</f>
        <v>VARGEM GRANDE DO SUL-SP</v>
      </c>
      <c r="B5376" s="39" t="n">
        <v>-21.83</v>
      </c>
      <c r="C5376" s="39" t="n">
        <v>-46.89</v>
      </c>
      <c r="D5376" s="39" t="s">
        <v>5209</v>
      </c>
      <c r="E5376" s="39" t="s">
        <v>118</v>
      </c>
    </row>
    <row r="5377" customFormat="false" ht="15" hidden="false" customHeight="false" outlineLevel="0" collapsed="false">
      <c r="A5377" s="38" t="str">
        <f aca="false">CONCATENATE(D5377,"-",E5377)</f>
        <v>VARGEM GRANDE PAULISTA-SP</v>
      </c>
      <c r="B5377" s="38" t="n">
        <v>-23.6</v>
      </c>
      <c r="C5377" s="38" t="n">
        <v>-47.02</v>
      </c>
      <c r="D5377" s="38" t="s">
        <v>5210</v>
      </c>
      <c r="E5377" s="38" t="s">
        <v>118</v>
      </c>
    </row>
    <row r="5378" customFormat="false" ht="15" hidden="false" customHeight="false" outlineLevel="0" collapsed="false">
      <c r="A5378" s="38" t="str">
        <f aca="false">CONCATENATE(D5378,"-",E5378)</f>
        <v>VARGEM GRANDE-MA</v>
      </c>
      <c r="B5378" s="39" t="n">
        <v>-3.54</v>
      </c>
      <c r="C5378" s="39" t="n">
        <v>-43.91</v>
      </c>
      <c r="D5378" s="39" t="s">
        <v>5211</v>
      </c>
      <c r="E5378" s="39" t="s">
        <v>100</v>
      </c>
    </row>
    <row r="5379" customFormat="false" ht="15" hidden="false" customHeight="false" outlineLevel="0" collapsed="false">
      <c r="A5379" s="38" t="str">
        <f aca="false">CONCATENATE(D5379,"-",E5379)</f>
        <v>VARGEM-SC</v>
      </c>
      <c r="B5379" s="38" t="n">
        <v>-27.48</v>
      </c>
      <c r="C5379" s="38" t="n">
        <v>-50.97</v>
      </c>
      <c r="D5379" s="38" t="s">
        <v>5212</v>
      </c>
      <c r="E5379" s="38" t="s">
        <v>90</v>
      </c>
    </row>
    <row r="5380" customFormat="false" ht="15" hidden="false" customHeight="false" outlineLevel="0" collapsed="false">
      <c r="A5380" s="38" t="str">
        <f aca="false">CONCATENATE(D5380,"-",E5380)</f>
        <v>VARGEM-SP</v>
      </c>
      <c r="B5380" s="38" t="n">
        <v>-22.88</v>
      </c>
      <c r="C5380" s="38" t="n">
        <v>-46.41</v>
      </c>
      <c r="D5380" s="38" t="s">
        <v>5212</v>
      </c>
      <c r="E5380" s="38" t="s">
        <v>118</v>
      </c>
    </row>
    <row r="5381" customFormat="false" ht="15" hidden="false" customHeight="false" outlineLevel="0" collapsed="false">
      <c r="A5381" s="38" t="str">
        <f aca="false">CONCATENATE(D5381,"-",E5381)</f>
        <v>VARGINHA-MG</v>
      </c>
      <c r="B5381" s="39" t="n">
        <v>-21.55</v>
      </c>
      <c r="C5381" s="39" t="n">
        <v>-45.43</v>
      </c>
      <c r="D5381" s="39" t="s">
        <v>5213</v>
      </c>
      <c r="E5381" s="39" t="s">
        <v>77</v>
      </c>
    </row>
    <row r="5382" customFormat="false" ht="15" hidden="false" customHeight="false" outlineLevel="0" collapsed="false">
      <c r="A5382" s="38" t="str">
        <f aca="false">CONCATENATE(D5382,"-",E5382)</f>
        <v>VARJAO DE MINAS-MG</v>
      </c>
      <c r="B5382" s="38" t="n">
        <v>-18.37</v>
      </c>
      <c r="C5382" s="38" t="n">
        <v>-46.03</v>
      </c>
      <c r="D5382" s="38" t="s">
        <v>5214</v>
      </c>
      <c r="E5382" s="38" t="s">
        <v>77</v>
      </c>
    </row>
    <row r="5383" customFormat="false" ht="15" hidden="false" customHeight="false" outlineLevel="0" collapsed="false">
      <c r="A5383" s="38" t="str">
        <f aca="false">CONCATENATE(D5383,"-",E5383)</f>
        <v>VARJAO-GO</v>
      </c>
      <c r="B5383" s="39" t="n">
        <v>-17.04</v>
      </c>
      <c r="C5383" s="39" t="n">
        <v>-49.63</v>
      </c>
      <c r="D5383" s="39" t="s">
        <v>5215</v>
      </c>
      <c r="E5383" s="39" t="s">
        <v>75</v>
      </c>
    </row>
    <row r="5384" customFormat="false" ht="15" hidden="false" customHeight="false" outlineLevel="0" collapsed="false">
      <c r="A5384" s="38" t="str">
        <f aca="false">CONCATENATE(D5384,"-",E5384)</f>
        <v>VARJOTA-CE</v>
      </c>
      <c r="B5384" s="39" t="n">
        <v>-4.19</v>
      </c>
      <c r="C5384" s="39" t="n">
        <v>-40.47</v>
      </c>
      <c r="D5384" s="39" t="s">
        <v>5216</v>
      </c>
      <c r="E5384" s="39" t="s">
        <v>83</v>
      </c>
    </row>
    <row r="5385" customFormat="false" ht="15" hidden="false" customHeight="false" outlineLevel="0" collapsed="false">
      <c r="A5385" s="38" t="str">
        <f aca="false">CONCATENATE(D5385,"-",E5385)</f>
        <v>VARRE-SAI-RJ</v>
      </c>
      <c r="B5385" s="38" t="n">
        <v>-20.93</v>
      </c>
      <c r="C5385" s="38" t="n">
        <v>-41.86</v>
      </c>
      <c r="D5385" s="38" t="s">
        <v>5217</v>
      </c>
      <c r="E5385" s="38" t="s">
        <v>330</v>
      </c>
    </row>
    <row r="5386" customFormat="false" ht="15" hidden="false" customHeight="false" outlineLevel="0" collapsed="false">
      <c r="A5386" s="38" t="str">
        <f aca="false">CONCATENATE(D5386,"-",E5386)</f>
        <v>VARZEA ALEGRE-CE</v>
      </c>
      <c r="B5386" s="38" t="n">
        <v>-6.78</v>
      </c>
      <c r="C5386" s="38" t="n">
        <v>-39.29</v>
      </c>
      <c r="D5386" s="38" t="s">
        <v>5218</v>
      </c>
      <c r="E5386" s="38" t="s">
        <v>83</v>
      </c>
    </row>
    <row r="5387" customFormat="false" ht="15" hidden="false" customHeight="false" outlineLevel="0" collapsed="false">
      <c r="A5387" s="38" t="str">
        <f aca="false">CONCATENATE(D5387,"-",E5387)</f>
        <v>VARZEA BRANCA-PI</v>
      </c>
      <c r="B5387" s="38" t="n">
        <v>-9.23</v>
      </c>
      <c r="C5387" s="38" t="n">
        <v>-42.96</v>
      </c>
      <c r="D5387" s="38" t="s">
        <v>5219</v>
      </c>
      <c r="E5387" s="38" t="s">
        <v>108</v>
      </c>
    </row>
    <row r="5388" customFormat="false" ht="15" hidden="false" customHeight="false" outlineLevel="0" collapsed="false">
      <c r="A5388" s="38" t="str">
        <f aca="false">CONCATENATE(D5388,"-",E5388)</f>
        <v>VARZEA DA PALMA-MG</v>
      </c>
      <c r="B5388" s="39" t="n">
        <v>-17.59</v>
      </c>
      <c r="C5388" s="39" t="n">
        <v>-44.73</v>
      </c>
      <c r="D5388" s="39" t="s">
        <v>5220</v>
      </c>
      <c r="E5388" s="39" t="s">
        <v>77</v>
      </c>
    </row>
    <row r="5389" customFormat="false" ht="15" hidden="false" customHeight="false" outlineLevel="0" collapsed="false">
      <c r="A5389" s="38" t="str">
        <f aca="false">CONCATENATE(D5389,"-",E5389)</f>
        <v>VARZEA DA ROCA-BA</v>
      </c>
      <c r="B5389" s="39" t="n">
        <v>-11.6</v>
      </c>
      <c r="C5389" s="39" t="n">
        <v>-40.13</v>
      </c>
      <c r="D5389" s="39" t="s">
        <v>5221</v>
      </c>
      <c r="E5389" s="39" t="s">
        <v>85</v>
      </c>
    </row>
    <row r="5390" customFormat="false" ht="15" hidden="false" customHeight="false" outlineLevel="0" collapsed="false">
      <c r="A5390" s="38" t="str">
        <f aca="false">CONCATENATE(D5390,"-",E5390)</f>
        <v>VARZEA DO POCO-BA</v>
      </c>
      <c r="B5390" s="38" t="n">
        <v>-11.52</v>
      </c>
      <c r="C5390" s="38" t="n">
        <v>-40.32</v>
      </c>
      <c r="D5390" s="38" t="s">
        <v>5222</v>
      </c>
      <c r="E5390" s="38" t="s">
        <v>85</v>
      </c>
    </row>
    <row r="5391" customFormat="false" ht="15" hidden="false" customHeight="false" outlineLevel="0" collapsed="false">
      <c r="A5391" s="38" t="str">
        <f aca="false">CONCATENATE(D5391,"-",E5391)</f>
        <v>VARZEA GRANDE-MT</v>
      </c>
      <c r="B5391" s="39" t="n">
        <v>-15.64</v>
      </c>
      <c r="C5391" s="39" t="n">
        <v>-56.13</v>
      </c>
      <c r="D5391" s="39" t="s">
        <v>5223</v>
      </c>
      <c r="E5391" s="39" t="s">
        <v>111</v>
      </c>
    </row>
    <row r="5392" customFormat="false" ht="15" hidden="false" customHeight="false" outlineLevel="0" collapsed="false">
      <c r="A5392" s="38" t="str">
        <f aca="false">CONCATENATE(D5392,"-",E5392)</f>
        <v>VARZEA GRANDE-PI</v>
      </c>
      <c r="B5392" s="39" t="n">
        <v>-6.54</v>
      </c>
      <c r="C5392" s="39" t="n">
        <v>-42.24</v>
      </c>
      <c r="D5392" s="39" t="s">
        <v>5223</v>
      </c>
      <c r="E5392" s="39" t="s">
        <v>108</v>
      </c>
    </row>
    <row r="5393" customFormat="false" ht="15" hidden="false" customHeight="false" outlineLevel="0" collapsed="false">
      <c r="A5393" s="38" t="str">
        <f aca="false">CONCATENATE(D5393,"-",E5393)</f>
        <v>VARZEA NOVA-BA</v>
      </c>
      <c r="B5393" s="39" t="n">
        <v>-11.25</v>
      </c>
      <c r="C5393" s="39" t="n">
        <v>-40.94</v>
      </c>
      <c r="D5393" s="39" t="s">
        <v>5224</v>
      </c>
      <c r="E5393" s="39" t="s">
        <v>85</v>
      </c>
    </row>
    <row r="5394" customFormat="false" ht="15" hidden="false" customHeight="false" outlineLevel="0" collapsed="false">
      <c r="A5394" s="38" t="str">
        <f aca="false">CONCATENATE(D5394,"-",E5394)</f>
        <v>VARZEA PAULISTA-SP</v>
      </c>
      <c r="B5394" s="39" t="n">
        <v>-23.21</v>
      </c>
      <c r="C5394" s="39" t="n">
        <v>-46.82</v>
      </c>
      <c r="D5394" s="39" t="s">
        <v>5225</v>
      </c>
      <c r="E5394" s="39" t="s">
        <v>118</v>
      </c>
    </row>
    <row r="5395" customFormat="false" ht="15" hidden="false" customHeight="false" outlineLevel="0" collapsed="false">
      <c r="A5395" s="38" t="str">
        <f aca="false">CONCATENATE(D5395,"-",E5395)</f>
        <v>VARZEA-PB</v>
      </c>
      <c r="B5395" s="39" t="n">
        <v>-6.77</v>
      </c>
      <c r="C5395" s="39" t="n">
        <v>-36.99</v>
      </c>
      <c r="D5395" s="39" t="s">
        <v>5226</v>
      </c>
      <c r="E5395" s="39" t="s">
        <v>138</v>
      </c>
    </row>
    <row r="5396" customFormat="false" ht="15" hidden="false" customHeight="false" outlineLevel="0" collapsed="false">
      <c r="A5396" s="38" t="str">
        <f aca="false">CONCATENATE(D5396,"-",E5396)</f>
        <v>VARZEA-RN</v>
      </c>
      <c r="B5396" s="38" t="n">
        <v>-6.34</v>
      </c>
      <c r="C5396" s="38" t="n">
        <v>-35.37</v>
      </c>
      <c r="D5396" s="38" t="s">
        <v>5226</v>
      </c>
      <c r="E5396" s="38" t="s">
        <v>106</v>
      </c>
    </row>
    <row r="5397" customFormat="false" ht="15" hidden="false" customHeight="false" outlineLevel="0" collapsed="false">
      <c r="A5397" s="38" t="str">
        <f aca="false">CONCATENATE(D5397,"-",E5397)</f>
        <v>VARZEDO-BA</v>
      </c>
      <c r="B5397" s="38" t="n">
        <v>-12.97</v>
      </c>
      <c r="C5397" s="38" t="n">
        <v>-39.39</v>
      </c>
      <c r="D5397" s="38" t="s">
        <v>5227</v>
      </c>
      <c r="E5397" s="38" t="s">
        <v>85</v>
      </c>
    </row>
    <row r="5398" customFormat="false" ht="15" hidden="false" customHeight="false" outlineLevel="0" collapsed="false">
      <c r="A5398" s="38" t="str">
        <f aca="false">CONCATENATE(D5398,"-",E5398)</f>
        <v>VARZELANDIA-MG</v>
      </c>
      <c r="B5398" s="38" t="n">
        <v>-15.7</v>
      </c>
      <c r="C5398" s="38" t="n">
        <v>-44.02</v>
      </c>
      <c r="D5398" s="38" t="s">
        <v>5228</v>
      </c>
      <c r="E5398" s="38" t="s">
        <v>77</v>
      </c>
    </row>
    <row r="5399" customFormat="false" ht="15" hidden="false" customHeight="false" outlineLevel="0" collapsed="false">
      <c r="A5399" s="38" t="str">
        <f aca="false">CONCATENATE(D5399,"-",E5399)</f>
        <v>VASSOURAS-RJ</v>
      </c>
      <c r="B5399" s="39" t="n">
        <v>-22.4</v>
      </c>
      <c r="C5399" s="39" t="n">
        <v>-43.66</v>
      </c>
      <c r="D5399" s="39" t="s">
        <v>5229</v>
      </c>
      <c r="E5399" s="39" t="s">
        <v>330</v>
      </c>
    </row>
    <row r="5400" customFormat="false" ht="15" hidden="false" customHeight="false" outlineLevel="0" collapsed="false">
      <c r="A5400" s="38" t="str">
        <f aca="false">CONCATENATE(D5400,"-",E5400)</f>
        <v>VAZANTE-MG</v>
      </c>
      <c r="B5400" s="39" t="n">
        <v>-17.98</v>
      </c>
      <c r="C5400" s="39" t="n">
        <v>-46.9</v>
      </c>
      <c r="D5400" s="39" t="s">
        <v>5230</v>
      </c>
      <c r="E5400" s="39" t="s">
        <v>77</v>
      </c>
    </row>
    <row r="5401" customFormat="false" ht="15" hidden="false" customHeight="false" outlineLevel="0" collapsed="false">
      <c r="A5401" s="38" t="str">
        <f aca="false">CONCATENATE(D5401,"-",E5401)</f>
        <v>VENANCIO AIRES-RS</v>
      </c>
      <c r="B5401" s="38" t="n">
        <v>-29.6</v>
      </c>
      <c r="C5401" s="38" t="n">
        <v>-52.19</v>
      </c>
      <c r="D5401" s="38" t="s">
        <v>5231</v>
      </c>
      <c r="E5401" s="38" t="s">
        <v>151</v>
      </c>
    </row>
    <row r="5402" customFormat="false" ht="15" hidden="false" customHeight="false" outlineLevel="0" collapsed="false">
      <c r="A5402" s="38" t="str">
        <f aca="false">CONCATENATE(D5402,"-",E5402)</f>
        <v>VENDA NOVA DO IMIGRANTE-ES</v>
      </c>
      <c r="B5402" s="38" t="n">
        <v>-20.34</v>
      </c>
      <c r="C5402" s="38" t="n">
        <v>-41.13</v>
      </c>
      <c r="D5402" s="38" t="s">
        <v>5232</v>
      </c>
      <c r="E5402" s="38" t="s">
        <v>126</v>
      </c>
    </row>
    <row r="5403" customFormat="false" ht="15" hidden="false" customHeight="false" outlineLevel="0" collapsed="false">
      <c r="A5403" s="38" t="str">
        <f aca="false">CONCATENATE(D5403,"-",E5403)</f>
        <v>VENHA-VER-RN</v>
      </c>
      <c r="B5403" s="39" t="n">
        <v>-6.32</v>
      </c>
      <c r="C5403" s="39" t="n">
        <v>-38.48</v>
      </c>
      <c r="D5403" s="39" t="s">
        <v>5233</v>
      </c>
      <c r="E5403" s="39" t="s">
        <v>106</v>
      </c>
    </row>
    <row r="5404" customFormat="false" ht="15" hidden="false" customHeight="false" outlineLevel="0" collapsed="false">
      <c r="A5404" s="38" t="str">
        <f aca="false">CONCATENATE(D5404,"-",E5404)</f>
        <v>VENTANIA-PR</v>
      </c>
      <c r="B5404" s="38" t="n">
        <v>-24.24</v>
      </c>
      <c r="C5404" s="38" t="n">
        <v>-50.24</v>
      </c>
      <c r="D5404" s="38" t="s">
        <v>5234</v>
      </c>
      <c r="E5404" s="38" t="s">
        <v>88</v>
      </c>
    </row>
    <row r="5405" customFormat="false" ht="15" hidden="false" customHeight="false" outlineLevel="0" collapsed="false">
      <c r="A5405" s="38" t="str">
        <f aca="false">CONCATENATE(D5405,"-",E5405)</f>
        <v>VENTUROSA-PE</v>
      </c>
      <c r="B5405" s="39" t="n">
        <v>-8.57</v>
      </c>
      <c r="C5405" s="39" t="n">
        <v>-36.87</v>
      </c>
      <c r="D5405" s="39" t="s">
        <v>5235</v>
      </c>
      <c r="E5405" s="39" t="s">
        <v>95</v>
      </c>
    </row>
    <row r="5406" customFormat="false" ht="15" hidden="false" customHeight="false" outlineLevel="0" collapsed="false">
      <c r="A5406" s="38" t="str">
        <f aca="false">CONCATENATE(D5406,"-",E5406)</f>
        <v>VERA CRUZ DO OESTE-PR</v>
      </c>
      <c r="B5406" s="39" t="n">
        <v>-25.05</v>
      </c>
      <c r="C5406" s="39" t="n">
        <v>-53.87</v>
      </c>
      <c r="D5406" s="39" t="s">
        <v>5236</v>
      </c>
      <c r="E5406" s="39" t="s">
        <v>88</v>
      </c>
    </row>
    <row r="5407" customFormat="false" ht="15" hidden="false" customHeight="false" outlineLevel="0" collapsed="false">
      <c r="A5407" s="38" t="str">
        <f aca="false">CONCATENATE(D5407,"-",E5407)</f>
        <v>VERA CRUZ-BA</v>
      </c>
      <c r="B5407" s="39" t="n">
        <v>-12.96</v>
      </c>
      <c r="C5407" s="39" t="n">
        <v>-38.6</v>
      </c>
      <c r="D5407" s="39" t="s">
        <v>5237</v>
      </c>
      <c r="E5407" s="39" t="s">
        <v>85</v>
      </c>
    </row>
    <row r="5408" customFormat="false" ht="15" hidden="false" customHeight="false" outlineLevel="0" collapsed="false">
      <c r="A5408" s="38" t="str">
        <f aca="false">CONCATENATE(D5408,"-",E5408)</f>
        <v>VERA CRUZ-RN</v>
      </c>
      <c r="B5408" s="38" t="n">
        <v>-6.04</v>
      </c>
      <c r="C5408" s="38" t="n">
        <v>-35.42</v>
      </c>
      <c r="D5408" s="38" t="s">
        <v>5237</v>
      </c>
      <c r="E5408" s="38" t="s">
        <v>106</v>
      </c>
    </row>
    <row r="5409" customFormat="false" ht="15" hidden="false" customHeight="false" outlineLevel="0" collapsed="false">
      <c r="A5409" s="38" t="str">
        <f aca="false">CONCATENATE(D5409,"-",E5409)</f>
        <v>VERA CRUZ-RS</v>
      </c>
      <c r="B5409" s="39" t="n">
        <v>-29.71</v>
      </c>
      <c r="C5409" s="39" t="n">
        <v>-52.5</v>
      </c>
      <c r="D5409" s="39" t="s">
        <v>5237</v>
      </c>
      <c r="E5409" s="39" t="s">
        <v>151</v>
      </c>
    </row>
    <row r="5410" customFormat="false" ht="15" hidden="false" customHeight="false" outlineLevel="0" collapsed="false">
      <c r="A5410" s="38" t="str">
        <f aca="false">CONCATENATE(D5410,"-",E5410)</f>
        <v>VERA CRUZ-SP</v>
      </c>
      <c r="B5410" s="38" t="n">
        <v>-22.22</v>
      </c>
      <c r="C5410" s="38" t="n">
        <v>-49.81</v>
      </c>
      <c r="D5410" s="38" t="s">
        <v>5237</v>
      </c>
      <c r="E5410" s="38" t="s">
        <v>118</v>
      </c>
    </row>
    <row r="5411" customFormat="false" ht="15" hidden="false" customHeight="false" outlineLevel="0" collapsed="false">
      <c r="A5411" s="38" t="str">
        <f aca="false">CONCATENATE(D5411,"-",E5411)</f>
        <v>VERA MENDES-PI</v>
      </c>
      <c r="B5411" s="38" t="n">
        <v>-7.6</v>
      </c>
      <c r="C5411" s="38" t="n">
        <v>-41.48</v>
      </c>
      <c r="D5411" s="38" t="s">
        <v>5238</v>
      </c>
      <c r="E5411" s="38" t="s">
        <v>108</v>
      </c>
    </row>
    <row r="5412" customFormat="false" ht="15" hidden="false" customHeight="false" outlineLevel="0" collapsed="false">
      <c r="A5412" s="38" t="str">
        <f aca="false">CONCATENATE(D5412,"-",E5412)</f>
        <v>VERA-MT</v>
      </c>
      <c r="B5412" s="38" t="n">
        <v>-12.3</v>
      </c>
      <c r="C5412" s="38" t="n">
        <v>-55.31</v>
      </c>
      <c r="D5412" s="38" t="s">
        <v>5239</v>
      </c>
      <c r="E5412" s="38" t="s">
        <v>111</v>
      </c>
    </row>
    <row r="5413" customFormat="false" ht="15" hidden="false" customHeight="false" outlineLevel="0" collapsed="false">
      <c r="A5413" s="38" t="str">
        <f aca="false">CONCATENATE(D5413,"-",E5413)</f>
        <v>VERANOPOLIS-RS</v>
      </c>
      <c r="B5413" s="38" t="n">
        <v>-28.93</v>
      </c>
      <c r="C5413" s="38" t="n">
        <v>-51.54</v>
      </c>
      <c r="D5413" s="38" t="s">
        <v>5240</v>
      </c>
      <c r="E5413" s="38" t="s">
        <v>151</v>
      </c>
    </row>
    <row r="5414" customFormat="false" ht="15" hidden="false" customHeight="false" outlineLevel="0" collapsed="false">
      <c r="A5414" s="38" t="str">
        <f aca="false">CONCATENATE(D5414,"-",E5414)</f>
        <v>VERDEJANTE-PE</v>
      </c>
      <c r="B5414" s="38" t="n">
        <v>-7.92</v>
      </c>
      <c r="C5414" s="38" t="n">
        <v>-38.97</v>
      </c>
      <c r="D5414" s="38" t="s">
        <v>5241</v>
      </c>
      <c r="E5414" s="38" t="s">
        <v>95</v>
      </c>
    </row>
    <row r="5415" customFormat="false" ht="15" hidden="false" customHeight="false" outlineLevel="0" collapsed="false">
      <c r="A5415" s="38" t="str">
        <f aca="false">CONCATENATE(D5415,"-",E5415)</f>
        <v>VERDELANDIA-MG</v>
      </c>
      <c r="B5415" s="38" t="n">
        <v>-15.58</v>
      </c>
      <c r="C5415" s="38" t="n">
        <v>-43.6</v>
      </c>
      <c r="D5415" s="38" t="s">
        <v>5242</v>
      </c>
      <c r="E5415" s="38" t="s">
        <v>77</v>
      </c>
    </row>
    <row r="5416" customFormat="false" ht="15" hidden="false" customHeight="false" outlineLevel="0" collapsed="false">
      <c r="A5416" s="38" t="str">
        <f aca="false">CONCATENATE(D5416,"-",E5416)</f>
        <v>VEREDA-BA</v>
      </c>
      <c r="B5416" s="38" t="n">
        <v>-17.22</v>
      </c>
      <c r="C5416" s="38" t="n">
        <v>-40.09</v>
      </c>
      <c r="D5416" s="38" t="s">
        <v>5243</v>
      </c>
      <c r="E5416" s="38" t="s">
        <v>85</v>
      </c>
    </row>
    <row r="5417" customFormat="false" ht="15" hidden="false" customHeight="false" outlineLevel="0" collapsed="false">
      <c r="A5417" s="38" t="str">
        <f aca="false">CONCATENATE(D5417,"-",E5417)</f>
        <v>VEREDINHA-MG</v>
      </c>
      <c r="B5417" s="39" t="n">
        <v>-17.39</v>
      </c>
      <c r="C5417" s="39" t="n">
        <v>-42.73</v>
      </c>
      <c r="D5417" s="39" t="s">
        <v>5244</v>
      </c>
      <c r="E5417" s="39" t="s">
        <v>77</v>
      </c>
    </row>
    <row r="5418" customFormat="false" ht="15" hidden="false" customHeight="false" outlineLevel="0" collapsed="false">
      <c r="A5418" s="38" t="str">
        <f aca="false">CONCATENATE(D5418,"-",E5418)</f>
        <v>VERE-PR</v>
      </c>
      <c r="B5418" s="38" t="n">
        <v>-25.88</v>
      </c>
      <c r="C5418" s="38" t="n">
        <v>-52.9</v>
      </c>
      <c r="D5418" s="38" t="s">
        <v>5245</v>
      </c>
      <c r="E5418" s="38" t="s">
        <v>88</v>
      </c>
    </row>
    <row r="5419" customFormat="false" ht="15" hidden="false" customHeight="false" outlineLevel="0" collapsed="false">
      <c r="A5419" s="38" t="str">
        <f aca="false">CONCATENATE(D5419,"-",E5419)</f>
        <v>VERISSIMO-MG</v>
      </c>
      <c r="B5419" s="38" t="n">
        <v>-19.66</v>
      </c>
      <c r="C5419" s="38" t="n">
        <v>-48.3</v>
      </c>
      <c r="D5419" s="38" t="s">
        <v>5246</v>
      </c>
      <c r="E5419" s="38" t="s">
        <v>77</v>
      </c>
    </row>
    <row r="5420" customFormat="false" ht="15" hidden="false" customHeight="false" outlineLevel="0" collapsed="false">
      <c r="A5420" s="38" t="str">
        <f aca="false">CONCATENATE(D5420,"-",E5420)</f>
        <v>VERMELHO NOVO-MG</v>
      </c>
      <c r="B5420" s="39" t="n">
        <v>-20.03</v>
      </c>
      <c r="C5420" s="39" t="n">
        <v>-42.26</v>
      </c>
      <c r="D5420" s="39" t="s">
        <v>5247</v>
      </c>
      <c r="E5420" s="39" t="s">
        <v>77</v>
      </c>
    </row>
    <row r="5421" customFormat="false" ht="15" hidden="false" customHeight="false" outlineLevel="0" collapsed="false">
      <c r="A5421" s="38" t="str">
        <f aca="false">CONCATENATE(D5421,"-",E5421)</f>
        <v>VERTENTE DO LERIO-PE</v>
      </c>
      <c r="B5421" s="39" t="n">
        <v>-7.77</v>
      </c>
      <c r="C5421" s="39" t="n">
        <v>-35.85</v>
      </c>
      <c r="D5421" s="39" t="s">
        <v>5248</v>
      </c>
      <c r="E5421" s="39" t="s">
        <v>95</v>
      </c>
    </row>
    <row r="5422" customFormat="false" ht="15" hidden="false" customHeight="false" outlineLevel="0" collapsed="false">
      <c r="A5422" s="38" t="str">
        <f aca="false">CONCATENATE(D5422,"-",E5422)</f>
        <v>VERTENTES-PE</v>
      </c>
      <c r="B5422" s="38" t="n">
        <v>-7.9</v>
      </c>
      <c r="C5422" s="38" t="n">
        <v>-35.98</v>
      </c>
      <c r="D5422" s="38" t="s">
        <v>5249</v>
      </c>
      <c r="E5422" s="38" t="s">
        <v>95</v>
      </c>
    </row>
    <row r="5423" customFormat="false" ht="15" hidden="false" customHeight="false" outlineLevel="0" collapsed="false">
      <c r="A5423" s="38" t="str">
        <f aca="false">CONCATENATE(D5423,"-",E5423)</f>
        <v>VESPASIANO CORREA-RS</v>
      </c>
      <c r="B5423" s="39" t="n">
        <v>-29.06</v>
      </c>
      <c r="C5423" s="39" t="n">
        <v>-51.85</v>
      </c>
      <c r="D5423" s="39" t="s">
        <v>5250</v>
      </c>
      <c r="E5423" s="39" t="s">
        <v>151</v>
      </c>
    </row>
    <row r="5424" customFormat="false" ht="15" hidden="false" customHeight="false" outlineLevel="0" collapsed="false">
      <c r="A5424" s="38" t="str">
        <f aca="false">CONCATENATE(D5424,"-",E5424)</f>
        <v>VESPASIANO-MG</v>
      </c>
      <c r="B5424" s="38" t="n">
        <v>-19.69</v>
      </c>
      <c r="C5424" s="38" t="n">
        <v>-43.92</v>
      </c>
      <c r="D5424" s="38" t="s">
        <v>5251</v>
      </c>
      <c r="E5424" s="38" t="s">
        <v>77</v>
      </c>
    </row>
    <row r="5425" customFormat="false" ht="15" hidden="false" customHeight="false" outlineLevel="0" collapsed="false">
      <c r="A5425" s="38" t="str">
        <f aca="false">CONCATENATE(D5425,"-",E5425)</f>
        <v>VIADUTOS-RS</v>
      </c>
      <c r="B5425" s="38" t="n">
        <v>-27.56</v>
      </c>
      <c r="C5425" s="38" t="n">
        <v>-52.02</v>
      </c>
      <c r="D5425" s="38" t="s">
        <v>5252</v>
      </c>
      <c r="E5425" s="38" t="s">
        <v>151</v>
      </c>
    </row>
    <row r="5426" customFormat="false" ht="15" hidden="false" customHeight="false" outlineLevel="0" collapsed="false">
      <c r="A5426" s="38" t="str">
        <f aca="false">CONCATENATE(D5426,"-",E5426)</f>
        <v>VIAMAO-RS</v>
      </c>
      <c r="B5426" s="39" t="n">
        <v>-30.08</v>
      </c>
      <c r="C5426" s="39" t="n">
        <v>-51.02</v>
      </c>
      <c r="D5426" s="39" t="s">
        <v>5253</v>
      </c>
      <c r="E5426" s="39" t="s">
        <v>151</v>
      </c>
    </row>
    <row r="5427" customFormat="false" ht="15" hidden="false" customHeight="false" outlineLevel="0" collapsed="false">
      <c r="A5427" s="38" t="str">
        <f aca="false">CONCATENATE(D5427,"-",E5427)</f>
        <v>VIANA-ES</v>
      </c>
      <c r="B5427" s="39" t="n">
        <v>-20.39</v>
      </c>
      <c r="C5427" s="39" t="n">
        <v>-40.49</v>
      </c>
      <c r="D5427" s="39" t="s">
        <v>5254</v>
      </c>
      <c r="E5427" s="39" t="s">
        <v>126</v>
      </c>
    </row>
    <row r="5428" customFormat="false" ht="15" hidden="false" customHeight="false" outlineLevel="0" collapsed="false">
      <c r="A5428" s="38" t="str">
        <f aca="false">CONCATENATE(D5428,"-",E5428)</f>
        <v>VIANA-MA</v>
      </c>
      <c r="B5428" s="38" t="n">
        <v>-3.22</v>
      </c>
      <c r="C5428" s="38" t="n">
        <v>-45</v>
      </c>
      <c r="D5428" s="38" t="s">
        <v>5254</v>
      </c>
      <c r="E5428" s="38" t="s">
        <v>100</v>
      </c>
    </row>
    <row r="5429" customFormat="false" ht="15" hidden="false" customHeight="false" outlineLevel="0" collapsed="false">
      <c r="A5429" s="38" t="str">
        <f aca="false">CONCATENATE(D5429,"-",E5429)</f>
        <v>VIANOPOLIS-GO</v>
      </c>
      <c r="B5429" s="38" t="n">
        <v>-16.74</v>
      </c>
      <c r="C5429" s="38" t="n">
        <v>-48.51</v>
      </c>
      <c r="D5429" s="38" t="s">
        <v>5255</v>
      </c>
      <c r="E5429" s="38" t="s">
        <v>75</v>
      </c>
    </row>
    <row r="5430" customFormat="false" ht="15" hidden="false" customHeight="false" outlineLevel="0" collapsed="false">
      <c r="A5430" s="38" t="str">
        <f aca="false">CONCATENATE(D5430,"-",E5430)</f>
        <v>VICENCIA-PE</v>
      </c>
      <c r="B5430" s="39" t="n">
        <v>-7.65</v>
      </c>
      <c r="C5430" s="39" t="n">
        <v>-35.32</v>
      </c>
      <c r="D5430" s="39" t="s">
        <v>5256</v>
      </c>
      <c r="E5430" s="39" t="s">
        <v>95</v>
      </c>
    </row>
    <row r="5431" customFormat="false" ht="15" hidden="false" customHeight="false" outlineLevel="0" collapsed="false">
      <c r="A5431" s="38" t="str">
        <f aca="false">CONCATENATE(D5431,"-",E5431)</f>
        <v>VICENTE DUTRA-RS</v>
      </c>
      <c r="B5431" s="38" t="n">
        <v>-27.16</v>
      </c>
      <c r="C5431" s="38" t="n">
        <v>-53.4</v>
      </c>
      <c r="D5431" s="38" t="s">
        <v>5257</v>
      </c>
      <c r="E5431" s="38" t="s">
        <v>151</v>
      </c>
    </row>
    <row r="5432" customFormat="false" ht="15" hidden="false" customHeight="false" outlineLevel="0" collapsed="false">
      <c r="A5432" s="38" t="str">
        <f aca="false">CONCATENATE(D5432,"-",E5432)</f>
        <v>VICENTINA-MS</v>
      </c>
      <c r="B5432" s="38" t="n">
        <v>-22.4</v>
      </c>
      <c r="C5432" s="38" t="n">
        <v>-54.43</v>
      </c>
      <c r="D5432" s="38" t="s">
        <v>5258</v>
      </c>
      <c r="E5432" s="38" t="s">
        <v>140</v>
      </c>
    </row>
    <row r="5433" customFormat="false" ht="15" hidden="false" customHeight="false" outlineLevel="0" collapsed="false">
      <c r="A5433" s="38" t="str">
        <f aca="false">CONCATENATE(D5433,"-",E5433)</f>
        <v>VICENTINOPOLIS-GO</v>
      </c>
      <c r="B5433" s="39" t="n">
        <v>-17.73</v>
      </c>
      <c r="C5433" s="39" t="n">
        <v>-49.8</v>
      </c>
      <c r="D5433" s="39" t="s">
        <v>5259</v>
      </c>
      <c r="E5433" s="39" t="s">
        <v>75</v>
      </c>
    </row>
    <row r="5434" customFormat="false" ht="15" hidden="false" customHeight="false" outlineLevel="0" collapsed="false">
      <c r="A5434" s="38" t="str">
        <f aca="false">CONCATENATE(D5434,"-",E5434)</f>
        <v>VICOSA DO CEARA-CE</v>
      </c>
      <c r="B5434" s="39" t="n">
        <v>-3.56</v>
      </c>
      <c r="C5434" s="39" t="n">
        <v>-41.09</v>
      </c>
      <c r="D5434" s="39" t="s">
        <v>5260</v>
      </c>
      <c r="E5434" s="39" t="s">
        <v>83</v>
      </c>
    </row>
    <row r="5435" customFormat="false" ht="15" hidden="false" customHeight="false" outlineLevel="0" collapsed="false">
      <c r="A5435" s="38" t="str">
        <f aca="false">CONCATENATE(D5435,"-",E5435)</f>
        <v>VICOSA-AL</v>
      </c>
      <c r="B5435" s="38" t="n">
        <v>-9.37</v>
      </c>
      <c r="C5435" s="38" t="n">
        <v>-36.24</v>
      </c>
      <c r="D5435" s="38" t="s">
        <v>5261</v>
      </c>
      <c r="E5435" s="38" t="s">
        <v>137</v>
      </c>
    </row>
    <row r="5436" customFormat="false" ht="15" hidden="false" customHeight="false" outlineLevel="0" collapsed="false">
      <c r="A5436" s="38" t="str">
        <f aca="false">CONCATENATE(D5436,"-",E5436)</f>
        <v>VICOSA-MG</v>
      </c>
      <c r="B5436" s="39" t="n">
        <v>-20.75</v>
      </c>
      <c r="C5436" s="39" t="n">
        <v>-42.88</v>
      </c>
      <c r="D5436" s="39" t="s">
        <v>5261</v>
      </c>
      <c r="E5436" s="39" t="s">
        <v>77</v>
      </c>
    </row>
    <row r="5437" customFormat="false" ht="15" hidden="false" customHeight="false" outlineLevel="0" collapsed="false">
      <c r="A5437" s="38" t="str">
        <f aca="false">CONCATENATE(D5437,"-",E5437)</f>
        <v>VICOSA-RN</v>
      </c>
      <c r="B5437" s="39" t="n">
        <v>-5.99</v>
      </c>
      <c r="C5437" s="39" t="n">
        <v>-37.94</v>
      </c>
      <c r="D5437" s="39" t="s">
        <v>5261</v>
      </c>
      <c r="E5437" s="39" t="s">
        <v>106</v>
      </c>
    </row>
    <row r="5438" customFormat="false" ht="15" hidden="false" customHeight="false" outlineLevel="0" collapsed="false">
      <c r="A5438" s="38" t="str">
        <f aca="false">CONCATENATE(D5438,"-",E5438)</f>
        <v>VICTOR GRAEFF-RS</v>
      </c>
      <c r="B5438" s="39" t="n">
        <v>-28.56</v>
      </c>
      <c r="C5438" s="39" t="n">
        <v>-52.74</v>
      </c>
      <c r="D5438" s="39" t="s">
        <v>5262</v>
      </c>
      <c r="E5438" s="39" t="s">
        <v>151</v>
      </c>
    </row>
    <row r="5439" customFormat="false" ht="15" hidden="false" customHeight="false" outlineLevel="0" collapsed="false">
      <c r="A5439" s="38" t="str">
        <f aca="false">CONCATENATE(D5439,"-",E5439)</f>
        <v>VIDAL RAMOS-SC</v>
      </c>
      <c r="B5439" s="38" t="n">
        <v>-27.39</v>
      </c>
      <c r="C5439" s="38" t="n">
        <v>-49.35</v>
      </c>
      <c r="D5439" s="38" t="s">
        <v>5263</v>
      </c>
      <c r="E5439" s="38" t="s">
        <v>90</v>
      </c>
    </row>
    <row r="5440" customFormat="false" ht="15" hidden="false" customHeight="false" outlineLevel="0" collapsed="false">
      <c r="A5440" s="38" t="str">
        <f aca="false">CONCATENATE(D5440,"-",E5440)</f>
        <v>VIDEIRA-SC</v>
      </c>
      <c r="B5440" s="39" t="n">
        <v>-27</v>
      </c>
      <c r="C5440" s="39" t="n">
        <v>-51.15</v>
      </c>
      <c r="D5440" s="39" t="s">
        <v>5264</v>
      </c>
      <c r="E5440" s="39" t="s">
        <v>90</v>
      </c>
    </row>
    <row r="5441" customFormat="false" ht="15" hidden="false" customHeight="false" outlineLevel="0" collapsed="false">
      <c r="A5441" s="38" t="str">
        <f aca="false">CONCATENATE(D5441,"-",E5441)</f>
        <v>VIEIRAS-MG</v>
      </c>
      <c r="B5441" s="38" t="n">
        <v>-20.86</v>
      </c>
      <c r="C5441" s="38" t="n">
        <v>-42.24</v>
      </c>
      <c r="D5441" s="38" t="s">
        <v>5265</v>
      </c>
      <c r="E5441" s="38" t="s">
        <v>77</v>
      </c>
    </row>
    <row r="5442" customFormat="false" ht="15" hidden="false" customHeight="false" outlineLevel="0" collapsed="false">
      <c r="A5442" s="38" t="str">
        <f aca="false">CONCATENATE(D5442,"-",E5442)</f>
        <v>VIEIROPOLIS-PB</v>
      </c>
      <c r="B5442" s="38" t="n">
        <v>-6.5</v>
      </c>
      <c r="C5442" s="38" t="n">
        <v>-38.25</v>
      </c>
      <c r="D5442" s="38" t="s">
        <v>5266</v>
      </c>
      <c r="E5442" s="38" t="s">
        <v>138</v>
      </c>
    </row>
    <row r="5443" customFormat="false" ht="15" hidden="false" customHeight="false" outlineLevel="0" collapsed="false">
      <c r="A5443" s="38" t="str">
        <f aca="false">CONCATENATE(D5443,"-",E5443)</f>
        <v>VIGIA-PA</v>
      </c>
      <c r="B5443" s="38" t="n">
        <v>-0.85</v>
      </c>
      <c r="C5443" s="38" t="n">
        <v>-48.14</v>
      </c>
      <c r="D5443" s="38" t="s">
        <v>5267</v>
      </c>
      <c r="E5443" s="38" t="s">
        <v>81</v>
      </c>
    </row>
    <row r="5444" customFormat="false" ht="15" hidden="false" customHeight="false" outlineLevel="0" collapsed="false">
      <c r="A5444" s="38" t="str">
        <f aca="false">CONCATENATE(D5444,"-",E5444)</f>
        <v>VILA ALTA-PR</v>
      </c>
      <c r="B5444" s="39" t="n">
        <v>-23.5</v>
      </c>
      <c r="C5444" s="39" t="n">
        <v>-53.72</v>
      </c>
      <c r="D5444" s="39" t="s">
        <v>5268</v>
      </c>
      <c r="E5444" s="39" t="s">
        <v>88</v>
      </c>
    </row>
    <row r="5445" customFormat="false" ht="15" hidden="false" customHeight="false" outlineLevel="0" collapsed="false">
      <c r="A5445" s="38" t="str">
        <f aca="false">CONCATENATE(D5445,"-",E5445)</f>
        <v>VILA BELA DA SANTISSIMA TRINDADE-MT</v>
      </c>
      <c r="B5445" s="39" t="n">
        <v>-15</v>
      </c>
      <c r="C5445" s="39" t="n">
        <v>-59.95</v>
      </c>
      <c r="D5445" s="39" t="s">
        <v>5269</v>
      </c>
      <c r="E5445" s="39" t="s">
        <v>111</v>
      </c>
    </row>
    <row r="5446" customFormat="false" ht="15" hidden="false" customHeight="false" outlineLevel="0" collapsed="false">
      <c r="A5446" s="38" t="str">
        <f aca="false">CONCATENATE(D5446,"-",E5446)</f>
        <v>VILA BOA-GO</v>
      </c>
      <c r="B5446" s="38" t="n">
        <v>-15.03</v>
      </c>
      <c r="C5446" s="38" t="n">
        <v>-47.05</v>
      </c>
      <c r="D5446" s="38" t="s">
        <v>5270</v>
      </c>
      <c r="E5446" s="38" t="s">
        <v>75</v>
      </c>
    </row>
    <row r="5447" customFormat="false" ht="15" hidden="false" customHeight="false" outlineLevel="0" collapsed="false">
      <c r="A5447" s="38" t="str">
        <f aca="false">CONCATENATE(D5447,"-",E5447)</f>
        <v>VILA FLORES-RS</v>
      </c>
      <c r="B5447" s="38" t="n">
        <v>-28.86</v>
      </c>
      <c r="C5447" s="38" t="n">
        <v>-51.53</v>
      </c>
      <c r="D5447" s="38" t="s">
        <v>5271</v>
      </c>
      <c r="E5447" s="38" t="s">
        <v>151</v>
      </c>
    </row>
    <row r="5448" customFormat="false" ht="15" hidden="false" customHeight="false" outlineLevel="0" collapsed="false">
      <c r="A5448" s="38" t="str">
        <f aca="false">CONCATENATE(D5448,"-",E5448)</f>
        <v>VILA FLOR-RN</v>
      </c>
      <c r="B5448" s="38" t="n">
        <v>-6.31</v>
      </c>
      <c r="C5448" s="38" t="n">
        <v>-35.07</v>
      </c>
      <c r="D5448" s="38" t="s">
        <v>5272</v>
      </c>
      <c r="E5448" s="38" t="s">
        <v>106</v>
      </c>
    </row>
    <row r="5449" customFormat="false" ht="15" hidden="false" customHeight="false" outlineLevel="0" collapsed="false">
      <c r="A5449" s="38" t="str">
        <f aca="false">CONCATENATE(D5449,"-",E5449)</f>
        <v>VILA LANGARO-RS</v>
      </c>
      <c r="B5449" s="39" t="n">
        <v>-28.1</v>
      </c>
      <c r="C5449" s="39" t="n">
        <v>-52.14</v>
      </c>
      <c r="D5449" s="39" t="s">
        <v>5273</v>
      </c>
      <c r="E5449" s="39" t="s">
        <v>151</v>
      </c>
    </row>
    <row r="5450" customFormat="false" ht="15" hidden="false" customHeight="false" outlineLevel="0" collapsed="false">
      <c r="A5450" s="38" t="str">
        <f aca="false">CONCATENATE(D5450,"-",E5450)</f>
        <v>VILA MARIA-RS</v>
      </c>
      <c r="B5450" s="38" t="n">
        <v>-28.53</v>
      </c>
      <c r="C5450" s="38" t="n">
        <v>-52.15</v>
      </c>
      <c r="D5450" s="38" t="s">
        <v>5274</v>
      </c>
      <c r="E5450" s="38" t="s">
        <v>151</v>
      </c>
    </row>
    <row r="5451" customFormat="false" ht="15" hidden="false" customHeight="false" outlineLevel="0" collapsed="false">
      <c r="A5451" s="38" t="str">
        <f aca="false">CONCATENATE(D5451,"-",E5451)</f>
        <v>VILA NOVA DO PIAUI-PI</v>
      </c>
      <c r="B5451" s="39" t="n">
        <v>-7.13</v>
      </c>
      <c r="C5451" s="39" t="n">
        <v>-40.94</v>
      </c>
      <c r="D5451" s="39" t="s">
        <v>5275</v>
      </c>
      <c r="E5451" s="39" t="s">
        <v>108</v>
      </c>
    </row>
    <row r="5452" customFormat="false" ht="15" hidden="false" customHeight="false" outlineLevel="0" collapsed="false">
      <c r="A5452" s="38" t="str">
        <f aca="false">CONCATENATE(D5452,"-",E5452)</f>
        <v>VILA NOVA DO SUL-RS</v>
      </c>
      <c r="B5452" s="39" t="n">
        <v>-30.34</v>
      </c>
      <c r="C5452" s="39" t="n">
        <v>-53.88</v>
      </c>
      <c r="D5452" s="39" t="s">
        <v>5276</v>
      </c>
      <c r="E5452" s="39" t="s">
        <v>151</v>
      </c>
    </row>
    <row r="5453" customFormat="false" ht="15" hidden="false" customHeight="false" outlineLevel="0" collapsed="false">
      <c r="A5453" s="38" t="str">
        <f aca="false">CONCATENATE(D5453,"-",E5453)</f>
        <v>VILA NOVA DOS MARTIRIOS-MA</v>
      </c>
      <c r="B5453" s="39" t="n">
        <v>-4.98</v>
      </c>
      <c r="C5453" s="39" t="n">
        <v>-47.99</v>
      </c>
      <c r="D5453" s="39" t="s">
        <v>5277</v>
      </c>
      <c r="E5453" s="39" t="s">
        <v>100</v>
      </c>
    </row>
    <row r="5454" customFormat="false" ht="15" hidden="false" customHeight="false" outlineLevel="0" collapsed="false">
      <c r="A5454" s="38" t="str">
        <f aca="false">CONCATENATE(D5454,"-",E5454)</f>
        <v>VILA PAVAO-ES</v>
      </c>
      <c r="B5454" s="38" t="n">
        <v>-18.61</v>
      </c>
      <c r="C5454" s="38" t="n">
        <v>-40.61</v>
      </c>
      <c r="D5454" s="38" t="s">
        <v>5278</v>
      </c>
      <c r="E5454" s="38" t="s">
        <v>126</v>
      </c>
    </row>
    <row r="5455" customFormat="false" ht="15" hidden="false" customHeight="false" outlineLevel="0" collapsed="false">
      <c r="A5455" s="38" t="str">
        <f aca="false">CONCATENATE(D5455,"-",E5455)</f>
        <v>VILA PROPICIO-GO</v>
      </c>
      <c r="B5455" s="39" t="n">
        <v>-15.45</v>
      </c>
      <c r="C5455" s="39" t="n">
        <v>-48.88</v>
      </c>
      <c r="D5455" s="39" t="s">
        <v>5279</v>
      </c>
      <c r="E5455" s="39" t="s">
        <v>75</v>
      </c>
    </row>
    <row r="5456" customFormat="false" ht="15" hidden="false" customHeight="false" outlineLevel="0" collapsed="false">
      <c r="A5456" s="38" t="str">
        <f aca="false">CONCATENATE(D5456,"-",E5456)</f>
        <v>VILA RICA-MT</v>
      </c>
      <c r="B5456" s="38" t="n">
        <v>-10.01</v>
      </c>
      <c r="C5456" s="38" t="n">
        <v>-51.11</v>
      </c>
      <c r="D5456" s="38" t="s">
        <v>5280</v>
      </c>
      <c r="E5456" s="38" t="s">
        <v>111</v>
      </c>
    </row>
    <row r="5457" customFormat="false" ht="15" hidden="false" customHeight="false" outlineLevel="0" collapsed="false">
      <c r="A5457" s="38" t="str">
        <f aca="false">CONCATENATE(D5457,"-",E5457)</f>
        <v>VILA VALERIO-ES</v>
      </c>
      <c r="B5457" s="39" t="n">
        <v>-18.99</v>
      </c>
      <c r="C5457" s="39" t="n">
        <v>-40.38</v>
      </c>
      <c r="D5457" s="39" t="s">
        <v>5281</v>
      </c>
      <c r="E5457" s="39" t="s">
        <v>126</v>
      </c>
    </row>
    <row r="5458" customFormat="false" ht="15" hidden="false" customHeight="false" outlineLevel="0" collapsed="false">
      <c r="A5458" s="38" t="str">
        <f aca="false">CONCATENATE(D5458,"-",E5458)</f>
        <v>VILA VELHA-ES</v>
      </c>
      <c r="B5458" s="38" t="n">
        <v>-20.33</v>
      </c>
      <c r="C5458" s="38" t="n">
        <v>-40.29</v>
      </c>
      <c r="D5458" s="38" t="s">
        <v>5282</v>
      </c>
      <c r="E5458" s="38" t="s">
        <v>126</v>
      </c>
    </row>
    <row r="5459" customFormat="false" ht="15" hidden="false" customHeight="false" outlineLevel="0" collapsed="false">
      <c r="A5459" s="38" t="str">
        <f aca="false">CONCATENATE(D5459,"-",E5459)</f>
        <v>VILHENA-RO</v>
      </c>
      <c r="B5459" s="38" t="n">
        <v>-12.74</v>
      </c>
      <c r="C5459" s="38" t="n">
        <v>-60.14</v>
      </c>
      <c r="D5459" s="38" t="s">
        <v>5283</v>
      </c>
      <c r="E5459" s="38" t="s">
        <v>219</v>
      </c>
    </row>
    <row r="5460" customFormat="false" ht="15" hidden="false" customHeight="false" outlineLevel="0" collapsed="false">
      <c r="A5460" s="38" t="str">
        <f aca="false">CONCATENATE(D5460,"-",E5460)</f>
        <v>VINHEDO-SP</v>
      </c>
      <c r="B5460" s="39" t="n">
        <v>-23.03</v>
      </c>
      <c r="C5460" s="39" t="n">
        <v>-46.97</v>
      </c>
      <c r="D5460" s="39" t="s">
        <v>5284</v>
      </c>
      <c r="E5460" s="39" t="s">
        <v>118</v>
      </c>
    </row>
    <row r="5461" customFormat="false" ht="15" hidden="false" customHeight="false" outlineLevel="0" collapsed="false">
      <c r="A5461" s="38" t="str">
        <f aca="false">CONCATENATE(D5461,"-",E5461)</f>
        <v>VIRADOURO-SP</v>
      </c>
      <c r="B5461" s="38" t="n">
        <v>-20.87</v>
      </c>
      <c r="C5461" s="38" t="n">
        <v>-48.29</v>
      </c>
      <c r="D5461" s="38" t="s">
        <v>5285</v>
      </c>
      <c r="E5461" s="38" t="s">
        <v>118</v>
      </c>
    </row>
    <row r="5462" customFormat="false" ht="15" hidden="false" customHeight="false" outlineLevel="0" collapsed="false">
      <c r="A5462" s="38" t="str">
        <f aca="false">CONCATENATE(D5462,"-",E5462)</f>
        <v>VIRGEM DA LAPA-MG</v>
      </c>
      <c r="B5462" s="39" t="n">
        <v>-16.8</v>
      </c>
      <c r="C5462" s="39" t="n">
        <v>-42.34</v>
      </c>
      <c r="D5462" s="39" t="s">
        <v>5286</v>
      </c>
      <c r="E5462" s="39" t="s">
        <v>77</v>
      </c>
    </row>
    <row r="5463" customFormat="false" ht="15" hidden="false" customHeight="false" outlineLevel="0" collapsed="false">
      <c r="A5463" s="38" t="str">
        <f aca="false">CONCATENATE(D5463,"-",E5463)</f>
        <v>VIRGINIA-MG</v>
      </c>
      <c r="B5463" s="38" t="n">
        <v>-22.33</v>
      </c>
      <c r="C5463" s="38" t="n">
        <v>-45.09</v>
      </c>
      <c r="D5463" s="38" t="s">
        <v>5287</v>
      </c>
      <c r="E5463" s="38" t="s">
        <v>77</v>
      </c>
    </row>
    <row r="5464" customFormat="false" ht="15" hidden="false" customHeight="false" outlineLevel="0" collapsed="false">
      <c r="A5464" s="38" t="str">
        <f aca="false">CONCATENATE(D5464,"-",E5464)</f>
        <v>VIRGINOPOLIS-MG</v>
      </c>
      <c r="B5464" s="39" t="n">
        <v>-18.82</v>
      </c>
      <c r="C5464" s="39" t="n">
        <v>-42.7</v>
      </c>
      <c r="D5464" s="39" t="s">
        <v>5288</v>
      </c>
      <c r="E5464" s="39" t="s">
        <v>77</v>
      </c>
    </row>
    <row r="5465" customFormat="false" ht="15" hidden="false" customHeight="false" outlineLevel="0" collapsed="false">
      <c r="A5465" s="38" t="str">
        <f aca="false">CONCATENATE(D5465,"-",E5465)</f>
        <v>VIRGOLANDIA-MG</v>
      </c>
      <c r="B5465" s="38" t="n">
        <v>-18.47</v>
      </c>
      <c r="C5465" s="38" t="n">
        <v>-42.3</v>
      </c>
      <c r="D5465" s="38" t="s">
        <v>5289</v>
      </c>
      <c r="E5465" s="38" t="s">
        <v>77</v>
      </c>
    </row>
    <row r="5466" customFormat="false" ht="15" hidden="false" customHeight="false" outlineLevel="0" collapsed="false">
      <c r="A5466" s="38" t="str">
        <f aca="false">CONCATENATE(D5466,"-",E5466)</f>
        <v>VIRMOND-PR</v>
      </c>
      <c r="B5466" s="38" t="n">
        <v>-25.38</v>
      </c>
      <c r="C5466" s="38" t="n">
        <v>-52.19</v>
      </c>
      <c r="D5466" s="38" t="s">
        <v>5290</v>
      </c>
      <c r="E5466" s="38" t="s">
        <v>88</v>
      </c>
    </row>
    <row r="5467" customFormat="false" ht="15" hidden="false" customHeight="false" outlineLevel="0" collapsed="false">
      <c r="A5467" s="38" t="str">
        <f aca="false">CONCATENATE(D5467,"-",E5467)</f>
        <v>VISCONDE DO RIO BRANCO-MG</v>
      </c>
      <c r="B5467" s="39" t="n">
        <v>-21.01</v>
      </c>
      <c r="C5467" s="39" t="n">
        <v>-42.84</v>
      </c>
      <c r="D5467" s="39" t="s">
        <v>5291</v>
      </c>
      <c r="E5467" s="39" t="s">
        <v>77</v>
      </c>
    </row>
    <row r="5468" customFormat="false" ht="15" hidden="false" customHeight="false" outlineLevel="0" collapsed="false">
      <c r="A5468" s="38" t="str">
        <f aca="false">CONCATENATE(D5468,"-",E5468)</f>
        <v>VISEU-PA</v>
      </c>
      <c r="B5468" s="39" t="n">
        <v>-1.19</v>
      </c>
      <c r="C5468" s="39" t="n">
        <v>-46.14</v>
      </c>
      <c r="D5468" s="39" t="s">
        <v>5292</v>
      </c>
      <c r="E5468" s="39" t="s">
        <v>81</v>
      </c>
    </row>
    <row r="5469" customFormat="false" ht="15" hidden="false" customHeight="false" outlineLevel="0" collapsed="false">
      <c r="A5469" s="38" t="str">
        <f aca="false">CONCATENATE(D5469,"-",E5469)</f>
        <v>VISTA ALEGRE DO ALTO-SP</v>
      </c>
      <c r="B5469" s="39" t="n">
        <v>-21.17</v>
      </c>
      <c r="C5469" s="39" t="n">
        <v>-48.62</v>
      </c>
      <c r="D5469" s="39" t="s">
        <v>5293</v>
      </c>
      <c r="E5469" s="39" t="s">
        <v>118</v>
      </c>
    </row>
    <row r="5470" customFormat="false" ht="15" hidden="false" customHeight="false" outlineLevel="0" collapsed="false">
      <c r="A5470" s="38" t="str">
        <f aca="false">CONCATENATE(D5470,"-",E5470)</f>
        <v>VISTA ALEGRE DO PRATA-RS</v>
      </c>
      <c r="B5470" s="39" t="n">
        <v>-28.8</v>
      </c>
      <c r="C5470" s="39" t="n">
        <v>-51.79</v>
      </c>
      <c r="D5470" s="39" t="s">
        <v>5294</v>
      </c>
      <c r="E5470" s="39" t="s">
        <v>151</v>
      </c>
    </row>
    <row r="5471" customFormat="false" ht="15" hidden="false" customHeight="false" outlineLevel="0" collapsed="false">
      <c r="A5471" s="38" t="str">
        <f aca="false">CONCATENATE(D5471,"-",E5471)</f>
        <v>VISTA ALEGRE-RS</v>
      </c>
      <c r="B5471" s="38" t="n">
        <v>-27.36</v>
      </c>
      <c r="C5471" s="38" t="n">
        <v>-53.49</v>
      </c>
      <c r="D5471" s="38" t="s">
        <v>5295</v>
      </c>
      <c r="E5471" s="38" t="s">
        <v>151</v>
      </c>
    </row>
    <row r="5472" customFormat="false" ht="15" hidden="false" customHeight="false" outlineLevel="0" collapsed="false">
      <c r="A5472" s="38" t="str">
        <f aca="false">CONCATENATE(D5472,"-",E5472)</f>
        <v>VISTA GAUCHA-RS</v>
      </c>
      <c r="B5472" s="38" t="n">
        <v>-27.29</v>
      </c>
      <c r="C5472" s="38" t="n">
        <v>-53.7</v>
      </c>
      <c r="D5472" s="38" t="s">
        <v>5296</v>
      </c>
      <c r="E5472" s="38" t="s">
        <v>151</v>
      </c>
    </row>
    <row r="5473" customFormat="false" ht="15" hidden="false" customHeight="false" outlineLevel="0" collapsed="false">
      <c r="A5473" s="38" t="str">
        <f aca="false">CONCATENATE(D5473,"-",E5473)</f>
        <v>VISTA SERRANA-PB</v>
      </c>
      <c r="B5473" s="39" t="n">
        <v>-6.73</v>
      </c>
      <c r="C5473" s="39" t="n">
        <v>-37.56</v>
      </c>
      <c r="D5473" s="39" t="s">
        <v>5297</v>
      </c>
      <c r="E5473" s="39" t="s">
        <v>138</v>
      </c>
    </row>
    <row r="5474" customFormat="false" ht="15" hidden="false" customHeight="false" outlineLevel="0" collapsed="false">
      <c r="A5474" s="38" t="str">
        <f aca="false">CONCATENATE(D5474,"-",E5474)</f>
        <v>VITOR MEIRELES-SC</v>
      </c>
      <c r="B5474" s="38" t="n">
        <v>-26.88</v>
      </c>
      <c r="C5474" s="38" t="n">
        <v>-49.83</v>
      </c>
      <c r="D5474" s="38" t="s">
        <v>5298</v>
      </c>
      <c r="E5474" s="38" t="s">
        <v>90</v>
      </c>
    </row>
    <row r="5475" customFormat="false" ht="15" hidden="false" customHeight="false" outlineLevel="0" collapsed="false">
      <c r="A5475" s="38" t="str">
        <f aca="false">CONCATENATE(D5475,"-",E5475)</f>
        <v>VITORIA BRASIL-SP</v>
      </c>
      <c r="B5475" s="38" t="n">
        <v>-20.19</v>
      </c>
      <c r="C5475" s="38" t="n">
        <v>-50.48</v>
      </c>
      <c r="D5475" s="38" t="s">
        <v>5299</v>
      </c>
      <c r="E5475" s="38" t="s">
        <v>118</v>
      </c>
    </row>
    <row r="5476" customFormat="false" ht="15" hidden="false" customHeight="false" outlineLevel="0" collapsed="false">
      <c r="A5476" s="38" t="str">
        <f aca="false">CONCATENATE(D5476,"-",E5476)</f>
        <v>VITORIA DA CONQUISTA-BA</v>
      </c>
      <c r="B5476" s="39" t="n">
        <v>-14.86</v>
      </c>
      <c r="C5476" s="39" t="n">
        <v>-40.83</v>
      </c>
      <c r="D5476" s="39" t="s">
        <v>5300</v>
      </c>
      <c r="E5476" s="39" t="s">
        <v>85</v>
      </c>
    </row>
    <row r="5477" customFormat="false" ht="15" hidden="false" customHeight="false" outlineLevel="0" collapsed="false">
      <c r="A5477" s="38" t="str">
        <f aca="false">CONCATENATE(D5477,"-",E5477)</f>
        <v>VITORIA DAS MISSOES-RS</v>
      </c>
      <c r="B5477" s="39" t="n">
        <v>-28.35</v>
      </c>
      <c r="C5477" s="39" t="n">
        <v>-54.49</v>
      </c>
      <c r="D5477" s="39" t="s">
        <v>5301</v>
      </c>
      <c r="E5477" s="39" t="s">
        <v>151</v>
      </c>
    </row>
    <row r="5478" customFormat="false" ht="15" hidden="false" customHeight="false" outlineLevel="0" collapsed="false">
      <c r="A5478" s="38" t="str">
        <f aca="false">CONCATENATE(D5478,"-",E5478)</f>
        <v>VITORIA DE SANTO ANTAO-PE</v>
      </c>
      <c r="B5478" s="38" t="n">
        <v>-8.11</v>
      </c>
      <c r="C5478" s="38" t="n">
        <v>-35.29</v>
      </c>
      <c r="D5478" s="38" t="s">
        <v>5302</v>
      </c>
      <c r="E5478" s="38" t="s">
        <v>95</v>
      </c>
    </row>
    <row r="5479" customFormat="false" ht="15" hidden="false" customHeight="false" outlineLevel="0" collapsed="false">
      <c r="A5479" s="38" t="str">
        <f aca="false">CONCATENATE(D5479,"-",E5479)</f>
        <v>VITORIA DO JARI-AP</v>
      </c>
      <c r="B5479" s="38" t="n">
        <v>-0.8</v>
      </c>
      <c r="C5479" s="38" t="n">
        <v>-52.45</v>
      </c>
      <c r="D5479" s="38" t="s">
        <v>5303</v>
      </c>
      <c r="E5479" s="38" t="s">
        <v>275</v>
      </c>
    </row>
    <row r="5480" customFormat="false" ht="15" hidden="false" customHeight="false" outlineLevel="0" collapsed="false">
      <c r="A5480" s="38" t="str">
        <f aca="false">CONCATENATE(D5480,"-",E5480)</f>
        <v>VITORIA DO MEARIM-MA</v>
      </c>
      <c r="B5480" s="38" t="n">
        <v>-3.46</v>
      </c>
      <c r="C5480" s="38" t="n">
        <v>-44.87</v>
      </c>
      <c r="D5480" s="38" t="s">
        <v>5304</v>
      </c>
      <c r="E5480" s="38" t="s">
        <v>100</v>
      </c>
    </row>
    <row r="5481" customFormat="false" ht="15" hidden="false" customHeight="false" outlineLevel="0" collapsed="false">
      <c r="A5481" s="38" t="str">
        <f aca="false">CONCATENATE(D5481,"-",E5481)</f>
        <v>VITORIA DO XINGU-PA</v>
      </c>
      <c r="B5481" s="38" t="n">
        <v>-2.88</v>
      </c>
      <c r="C5481" s="38" t="n">
        <v>-52.01</v>
      </c>
      <c r="D5481" s="38" t="s">
        <v>5305</v>
      </c>
      <c r="E5481" s="38" t="s">
        <v>81</v>
      </c>
    </row>
    <row r="5482" customFormat="false" ht="15" hidden="false" customHeight="false" outlineLevel="0" collapsed="false">
      <c r="A5482" s="38" t="str">
        <f aca="false">CONCATENATE(D5482,"-",E5482)</f>
        <v>VITORIA-ES</v>
      </c>
      <c r="B5482" s="39" t="n">
        <v>-20.31</v>
      </c>
      <c r="C5482" s="39" t="n">
        <v>-40.33</v>
      </c>
      <c r="D5482" s="39" t="s">
        <v>5306</v>
      </c>
      <c r="E5482" s="39" t="s">
        <v>126</v>
      </c>
    </row>
    <row r="5483" customFormat="false" ht="15" hidden="false" customHeight="false" outlineLevel="0" collapsed="false">
      <c r="A5483" s="38" t="str">
        <f aca="false">CONCATENATE(D5483,"-",E5483)</f>
        <v>VITORINO FREIRE-MA</v>
      </c>
      <c r="B5483" s="39" t="n">
        <v>-4.04</v>
      </c>
      <c r="C5483" s="39" t="n">
        <v>-45.23</v>
      </c>
      <c r="D5483" s="39" t="s">
        <v>5307</v>
      </c>
      <c r="E5483" s="39" t="s">
        <v>100</v>
      </c>
    </row>
    <row r="5484" customFormat="false" ht="15" hidden="false" customHeight="false" outlineLevel="0" collapsed="false">
      <c r="A5484" s="38" t="str">
        <f aca="false">CONCATENATE(D5484,"-",E5484)</f>
        <v>VITORINO-PR</v>
      </c>
      <c r="B5484" s="39" t="n">
        <v>-26.27</v>
      </c>
      <c r="C5484" s="39" t="n">
        <v>-52.78</v>
      </c>
      <c r="D5484" s="39" t="s">
        <v>5308</v>
      </c>
      <c r="E5484" s="39" t="s">
        <v>88</v>
      </c>
    </row>
    <row r="5485" customFormat="false" ht="15" hidden="false" customHeight="false" outlineLevel="0" collapsed="false">
      <c r="A5485" s="38" t="str">
        <f aca="false">CONCATENATE(D5485,"-",E5485)</f>
        <v>VOLTA GRANDE-MG</v>
      </c>
      <c r="B5485" s="38" t="n">
        <v>-21.77</v>
      </c>
      <c r="C5485" s="38" t="n">
        <v>-42.53</v>
      </c>
      <c r="D5485" s="38" t="s">
        <v>5309</v>
      </c>
      <c r="E5485" s="38" t="s">
        <v>77</v>
      </c>
    </row>
    <row r="5486" customFormat="false" ht="15" hidden="false" customHeight="false" outlineLevel="0" collapsed="false">
      <c r="A5486" s="38" t="str">
        <f aca="false">CONCATENATE(D5486,"-",E5486)</f>
        <v>VOLTA REDONDA-RJ</v>
      </c>
      <c r="B5486" s="38" t="n">
        <v>-22.52</v>
      </c>
      <c r="C5486" s="38" t="n">
        <v>-44.1</v>
      </c>
      <c r="D5486" s="38" t="s">
        <v>5310</v>
      </c>
      <c r="E5486" s="38" t="s">
        <v>330</v>
      </c>
    </row>
    <row r="5487" customFormat="false" ht="15" hidden="false" customHeight="false" outlineLevel="0" collapsed="false">
      <c r="A5487" s="38" t="str">
        <f aca="false">CONCATENATE(D5487,"-",E5487)</f>
        <v>VOTORANTIM-SP</v>
      </c>
      <c r="B5487" s="39" t="n">
        <v>-23.54</v>
      </c>
      <c r="C5487" s="39" t="n">
        <v>-47.43</v>
      </c>
      <c r="D5487" s="39" t="s">
        <v>5311</v>
      </c>
      <c r="E5487" s="39" t="s">
        <v>118</v>
      </c>
    </row>
    <row r="5488" customFormat="false" ht="15" hidden="false" customHeight="false" outlineLevel="0" collapsed="false">
      <c r="A5488" s="38" t="str">
        <f aca="false">CONCATENATE(D5488,"-",E5488)</f>
        <v>VOTUPORANGA-SP</v>
      </c>
      <c r="B5488" s="38" t="n">
        <v>-20.42</v>
      </c>
      <c r="C5488" s="38" t="n">
        <v>-49.97</v>
      </c>
      <c r="D5488" s="38" t="s">
        <v>5312</v>
      </c>
      <c r="E5488" s="38" t="s">
        <v>118</v>
      </c>
    </row>
    <row r="5489" customFormat="false" ht="15" hidden="false" customHeight="false" outlineLevel="0" collapsed="false">
      <c r="A5489" s="38" t="str">
        <f aca="false">CONCATENATE(D5489,"-",E5489)</f>
        <v>WAGNER-BA</v>
      </c>
      <c r="B5489" s="38" t="n">
        <v>-12.28</v>
      </c>
      <c r="C5489" s="38" t="n">
        <v>-41.16</v>
      </c>
      <c r="D5489" s="38" t="s">
        <v>5313</v>
      </c>
      <c r="E5489" s="38" t="s">
        <v>85</v>
      </c>
    </row>
    <row r="5490" customFormat="false" ht="15" hidden="false" customHeight="false" outlineLevel="0" collapsed="false">
      <c r="A5490" s="38" t="str">
        <f aca="false">CONCATENATE(D5490,"-",E5490)</f>
        <v>WALL FERRAZ-PI</v>
      </c>
      <c r="B5490" s="38" t="n">
        <v>-7.23</v>
      </c>
      <c r="C5490" s="38" t="n">
        <v>-41.91</v>
      </c>
      <c r="D5490" s="38" t="s">
        <v>5314</v>
      </c>
      <c r="E5490" s="38" t="s">
        <v>108</v>
      </c>
    </row>
    <row r="5491" customFormat="false" ht="15" hidden="false" customHeight="false" outlineLevel="0" collapsed="false">
      <c r="A5491" s="38" t="str">
        <f aca="false">CONCATENATE(D5491,"-",E5491)</f>
        <v>WANDERLANDIA-TO</v>
      </c>
      <c r="B5491" s="39" t="n">
        <v>-6.84</v>
      </c>
      <c r="C5491" s="39" t="n">
        <v>-47.96</v>
      </c>
      <c r="D5491" s="39" t="s">
        <v>5315</v>
      </c>
      <c r="E5491" s="39" t="s">
        <v>97</v>
      </c>
    </row>
    <row r="5492" customFormat="false" ht="15" hidden="false" customHeight="false" outlineLevel="0" collapsed="false">
      <c r="A5492" s="38" t="str">
        <f aca="false">CONCATENATE(D5492,"-",E5492)</f>
        <v>WANDERLEY-BA</v>
      </c>
      <c r="B5492" s="39" t="n">
        <v>-12.12</v>
      </c>
      <c r="C5492" s="39" t="n">
        <v>-43.88</v>
      </c>
      <c r="D5492" s="39" t="s">
        <v>5316</v>
      </c>
      <c r="E5492" s="39" t="s">
        <v>85</v>
      </c>
    </row>
    <row r="5493" customFormat="false" ht="15" hidden="false" customHeight="false" outlineLevel="0" collapsed="false">
      <c r="A5493" s="38" t="str">
        <f aca="false">CONCATENATE(D5493,"-",E5493)</f>
        <v>WENCESLAU BRAZ-MG</v>
      </c>
      <c r="B5493" s="39" t="n">
        <v>-22.53</v>
      </c>
      <c r="C5493" s="39" t="n">
        <v>-45.36</v>
      </c>
      <c r="D5493" s="39" t="s">
        <v>5317</v>
      </c>
      <c r="E5493" s="39" t="s">
        <v>77</v>
      </c>
    </row>
    <row r="5494" customFormat="false" ht="15" hidden="false" customHeight="false" outlineLevel="0" collapsed="false">
      <c r="A5494" s="38" t="str">
        <f aca="false">CONCATENATE(D5494,"-",E5494)</f>
        <v>WENCESLAU BRAZ-PR</v>
      </c>
      <c r="B5494" s="38" t="n">
        <v>-23.87</v>
      </c>
      <c r="C5494" s="38" t="n">
        <v>-49.8</v>
      </c>
      <c r="D5494" s="38" t="s">
        <v>5317</v>
      </c>
      <c r="E5494" s="38" t="s">
        <v>88</v>
      </c>
    </row>
    <row r="5495" customFormat="false" ht="15" hidden="false" customHeight="false" outlineLevel="0" collapsed="false">
      <c r="A5495" s="38" t="str">
        <f aca="false">CONCATENATE(D5495,"-",E5495)</f>
        <v>WENCESLAU GUIMARAES-BA</v>
      </c>
      <c r="B5495" s="38" t="n">
        <v>-13.68</v>
      </c>
      <c r="C5495" s="38" t="n">
        <v>-39.47</v>
      </c>
      <c r="D5495" s="38" t="s">
        <v>5318</v>
      </c>
      <c r="E5495" s="38" t="s">
        <v>85</v>
      </c>
    </row>
    <row r="5496" customFormat="false" ht="15" hidden="false" customHeight="false" outlineLevel="0" collapsed="false">
      <c r="A5496" s="38" t="str">
        <f aca="false">CONCATENATE(D5496,"-",E5496)</f>
        <v>WITMARSUM-SC</v>
      </c>
      <c r="B5496" s="39" t="n">
        <v>-26.92</v>
      </c>
      <c r="C5496" s="39" t="n">
        <v>-49.79</v>
      </c>
      <c r="D5496" s="39" t="s">
        <v>5319</v>
      </c>
      <c r="E5496" s="39" t="s">
        <v>90</v>
      </c>
    </row>
    <row r="5497" customFormat="false" ht="15" hidden="false" customHeight="false" outlineLevel="0" collapsed="false">
      <c r="A5497" s="38" t="str">
        <f aca="false">CONCATENATE(D5497,"-",E5497)</f>
        <v>XAMBIOA-TO</v>
      </c>
      <c r="B5497" s="38" t="n">
        <v>-6.41</v>
      </c>
      <c r="C5497" s="38" t="n">
        <v>-48.53</v>
      </c>
      <c r="D5497" s="38" t="s">
        <v>5320</v>
      </c>
      <c r="E5497" s="38" t="s">
        <v>97</v>
      </c>
    </row>
    <row r="5498" customFormat="false" ht="15" hidden="false" customHeight="false" outlineLevel="0" collapsed="false">
      <c r="A5498" s="38" t="str">
        <f aca="false">CONCATENATE(D5498,"-",E5498)</f>
        <v>XAMBRE-PR</v>
      </c>
      <c r="B5498" s="39" t="n">
        <v>-23.73</v>
      </c>
      <c r="C5498" s="39" t="n">
        <v>-53.49</v>
      </c>
      <c r="D5498" s="39" t="s">
        <v>5321</v>
      </c>
      <c r="E5498" s="39" t="s">
        <v>88</v>
      </c>
    </row>
    <row r="5499" customFormat="false" ht="15" hidden="false" customHeight="false" outlineLevel="0" collapsed="false">
      <c r="A5499" s="38" t="str">
        <f aca="false">CONCATENATE(D5499,"-",E5499)</f>
        <v>XANGRI-LA-RS</v>
      </c>
      <c r="B5499" s="38" t="n">
        <v>-29.8</v>
      </c>
      <c r="C5499" s="38" t="n">
        <v>-50.04</v>
      </c>
      <c r="D5499" s="38" t="s">
        <v>5322</v>
      </c>
      <c r="E5499" s="38" t="s">
        <v>151</v>
      </c>
    </row>
    <row r="5500" customFormat="false" ht="15" hidden="false" customHeight="false" outlineLevel="0" collapsed="false">
      <c r="A5500" s="38" t="str">
        <f aca="false">CONCATENATE(D5500,"-",E5500)</f>
        <v>XANXERE-SC</v>
      </c>
      <c r="B5500" s="38" t="n">
        <v>-26.87</v>
      </c>
      <c r="C5500" s="38" t="n">
        <v>-52.4</v>
      </c>
      <c r="D5500" s="38" t="s">
        <v>5323</v>
      </c>
      <c r="E5500" s="38" t="s">
        <v>90</v>
      </c>
    </row>
    <row r="5501" customFormat="false" ht="15" hidden="false" customHeight="false" outlineLevel="0" collapsed="false">
      <c r="A5501" s="38" t="str">
        <f aca="false">CONCATENATE(D5501,"-",E5501)</f>
        <v>XAPURI-AC</v>
      </c>
      <c r="B5501" s="39" t="n">
        <v>-10.65</v>
      </c>
      <c r="C5501" s="39" t="n">
        <v>-68.5</v>
      </c>
      <c r="D5501" s="39" t="s">
        <v>5324</v>
      </c>
      <c r="E5501" s="39" t="s">
        <v>113</v>
      </c>
    </row>
    <row r="5502" customFormat="false" ht="15" hidden="false" customHeight="false" outlineLevel="0" collapsed="false">
      <c r="A5502" s="38" t="str">
        <f aca="false">CONCATENATE(D5502,"-",E5502)</f>
        <v>XAVANTINA-SC</v>
      </c>
      <c r="B5502" s="39" t="n">
        <v>-27.06</v>
      </c>
      <c r="C5502" s="39" t="n">
        <v>-52.34</v>
      </c>
      <c r="D5502" s="39" t="s">
        <v>5325</v>
      </c>
      <c r="E5502" s="39" t="s">
        <v>90</v>
      </c>
    </row>
    <row r="5503" customFormat="false" ht="15" hidden="false" customHeight="false" outlineLevel="0" collapsed="false">
      <c r="A5503" s="38" t="str">
        <f aca="false">CONCATENATE(D5503,"-",E5503)</f>
        <v>XAXIM-SC</v>
      </c>
      <c r="B5503" s="38" t="n">
        <v>-26.96</v>
      </c>
      <c r="C5503" s="38" t="n">
        <v>-52.53</v>
      </c>
      <c r="D5503" s="38" t="s">
        <v>5326</v>
      </c>
      <c r="E5503" s="38" t="s">
        <v>90</v>
      </c>
    </row>
    <row r="5504" customFormat="false" ht="15" hidden="false" customHeight="false" outlineLevel="0" collapsed="false">
      <c r="A5504" s="38" t="str">
        <f aca="false">CONCATENATE(D5504,"-",E5504)</f>
        <v>XEXEU-PE</v>
      </c>
      <c r="B5504" s="39" t="n">
        <v>-8.8</v>
      </c>
      <c r="C5504" s="39" t="n">
        <v>-35.62</v>
      </c>
      <c r="D5504" s="39" t="s">
        <v>5327</v>
      </c>
      <c r="E5504" s="39" t="s">
        <v>95</v>
      </c>
    </row>
    <row r="5505" customFormat="false" ht="15" hidden="false" customHeight="false" outlineLevel="0" collapsed="false">
      <c r="A5505" s="38" t="str">
        <f aca="false">CONCATENATE(D5505,"-",E5505)</f>
        <v>XINGUARA-PA</v>
      </c>
      <c r="B5505" s="39" t="n">
        <v>-7.09</v>
      </c>
      <c r="C5505" s="39" t="n">
        <v>-49.94</v>
      </c>
      <c r="D5505" s="39" t="s">
        <v>5328</v>
      </c>
      <c r="E5505" s="39" t="s">
        <v>81</v>
      </c>
    </row>
    <row r="5506" customFormat="false" ht="15" hidden="false" customHeight="false" outlineLevel="0" collapsed="false">
      <c r="A5506" s="38" t="str">
        <f aca="false">CONCATENATE(D5506,"-",E5506)</f>
        <v>XIQUE-XIQUE-BA</v>
      </c>
      <c r="B5506" s="39" t="n">
        <v>-10.82</v>
      </c>
      <c r="C5506" s="39" t="n">
        <v>-42.73</v>
      </c>
      <c r="D5506" s="39" t="s">
        <v>5329</v>
      </c>
      <c r="E5506" s="39" t="s">
        <v>85</v>
      </c>
    </row>
    <row r="5507" customFormat="false" ht="15" hidden="false" customHeight="false" outlineLevel="0" collapsed="false">
      <c r="A5507" s="38" t="str">
        <f aca="false">CONCATENATE(D5507,"-",E5507)</f>
        <v>ZABELE-PB</v>
      </c>
      <c r="B5507" s="38" t="n">
        <v>-8.07</v>
      </c>
      <c r="C5507" s="38" t="n">
        <v>-37.09</v>
      </c>
      <c r="D5507" s="38" t="s">
        <v>5330</v>
      </c>
      <c r="E5507" s="38" t="s">
        <v>138</v>
      </c>
    </row>
    <row r="5508" customFormat="false" ht="15" hidden="false" customHeight="false" outlineLevel="0" collapsed="false">
      <c r="A5508" s="38" t="str">
        <f aca="false">CONCATENATE(D5508,"-",E5508)</f>
        <v>ZACARIAS-SP</v>
      </c>
      <c r="B5508" s="39" t="n">
        <v>-21.05</v>
      </c>
      <c r="C5508" s="39" t="n">
        <v>-50.05</v>
      </c>
      <c r="D5508" s="39" t="s">
        <v>5331</v>
      </c>
      <c r="E5508" s="39" t="s">
        <v>118</v>
      </c>
    </row>
    <row r="5509" customFormat="false" ht="15" hidden="false" customHeight="false" outlineLevel="0" collapsed="false">
      <c r="A5509" s="38" t="str">
        <f aca="false">CONCATENATE(D5509,"-",E5509)</f>
        <v>ZE DOCA-MA</v>
      </c>
      <c r="B5509" s="38" t="n">
        <v>-3.24</v>
      </c>
      <c r="C5509" s="38" t="n">
        <v>-45.82</v>
      </c>
      <c r="D5509" s="38" t="s">
        <v>5332</v>
      </c>
      <c r="E5509" s="38" t="s">
        <v>100</v>
      </c>
    </row>
    <row r="5510" customFormat="false" ht="15" hidden="false" customHeight="false" outlineLevel="0" collapsed="false">
      <c r="A5510" s="38" t="str">
        <f aca="false">CONCATENATE(D5510,"-",E5510)</f>
        <v>ZORTEA-SC</v>
      </c>
      <c r="B5510" s="39" t="n">
        <v>-27.45</v>
      </c>
      <c r="C5510" s="39" t="n">
        <v>-51.55</v>
      </c>
      <c r="D5510" s="39" t="s">
        <v>5333</v>
      </c>
      <c r="E5510" s="39" t="s">
        <v>90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LibreOffice/24.2.2.2$Linux_X86_64 LibreOffice_project/d56cc158d8a96260b836f100ef4b4ef25d6f1a01</Application>
  <AppVersion>15.0000</AppVersion>
  <Company>Romagnole Produtos Eletricos S/A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2010-04-20T18:52:34Z</dcterms:created>
  <dc:creator>Reinaldo Burcon Junior</dc:creator>
  <dc:description/>
  <dc:language>pt-BR</dc:language>
  <cp:lastModifiedBy>Reinaldo Burcon Junior</cp:lastModifiedBy>
  <cp:lastPrinted>2020-12-08T12:04:51Z</cp:lastPrinted>
  <dcterms:modified xsi:type="dcterms:W3CDTF">2024-07-06T07:39:21Z</dcterms:modified>
  <cp:revision>1</cp:revision>
  <dc:subject>Mesas para fixação de paineis fotovoltaicos</dc:subject>
  <dc:title>Distância entre linas de placas solares consecutivas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