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mc:AlternateContent xmlns:mc="http://schemas.openxmlformats.org/markup-compatibility/2006">
    <mc:Choice Requires="x15">
      <x15ac:absPath xmlns:x15ac="http://schemas.microsoft.com/office/spreadsheetml/2010/11/ac" url="/Users/rwakefield/Desktop/"/>
    </mc:Choice>
  </mc:AlternateContent>
  <bookViews>
    <workbookView xWindow="0" yWindow="460" windowWidth="25060" windowHeight="18900"/>
  </bookViews>
  <sheets>
    <sheet name="2" sheetId="1" r:id="rId1"/>
    <sheet name="3" sheetId="13" r:id="rId2"/>
    <sheet name="4" sheetId="5"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1" i="13" l="1"/>
  <c r="C49" i="13"/>
  <c r="C48" i="13"/>
  <c r="C46" i="13"/>
  <c r="C45" i="13"/>
  <c r="C52" i="13"/>
  <c r="C31" i="13"/>
  <c r="C32" i="13"/>
  <c r="C20" i="13"/>
  <c r="C21" i="13"/>
  <c r="C13" i="13"/>
  <c r="C11" i="13"/>
  <c r="C10" i="13"/>
  <c r="C8" i="13"/>
  <c r="C7" i="13"/>
  <c r="C14" i="13"/>
  <c r="D8" i="1"/>
  <c r="E8" i="1"/>
  <c r="C8" i="1"/>
  <c r="B7" i="1"/>
  <c r="C10" i="5"/>
  <c r="C11" i="5"/>
  <c r="C12" i="5"/>
  <c r="C14" i="5"/>
  <c r="C15" i="5"/>
  <c r="C16" i="5"/>
  <c r="C21" i="5"/>
  <c r="C17" i="5"/>
  <c r="C23" i="5"/>
  <c r="C34" i="13"/>
  <c r="C35" i="13"/>
  <c r="C23" i="13"/>
  <c r="C24" i="13"/>
</calcChain>
</file>

<file path=xl/sharedStrings.xml><?xml version="1.0" encoding="utf-8"?>
<sst xmlns="http://schemas.openxmlformats.org/spreadsheetml/2006/main" count="102" uniqueCount="64">
  <si>
    <t>AARDVARK ELECTRONICS</t>
  </si>
  <si>
    <t>BEVERLY HILLS INC.</t>
  </si>
  <si>
    <t>CONAN THE ELECTRICIAN</t>
  </si>
  <si>
    <t>Price</t>
  </si>
  <si>
    <t>Quality</t>
  </si>
  <si>
    <t>Delivery Reliability</t>
  </si>
  <si>
    <t>Total:</t>
  </si>
  <si>
    <t>Total Cost Analysis for the Sourcing Decision at ABC</t>
  </si>
  <si>
    <t>INSOURCING OPTION</t>
  </si>
  <si>
    <t>Operating Expenses</t>
  </si>
  <si>
    <t>Direct Labor</t>
  </si>
  <si>
    <t>Benefits</t>
  </si>
  <si>
    <t>Direct Material</t>
  </si>
  <si>
    <t>Indirect Labor</t>
  </si>
  <si>
    <t>Equipment Depreciation</t>
  </si>
  <si>
    <t xml:space="preserve">absorbed over </t>
  </si>
  <si>
    <t>units</t>
  </si>
  <si>
    <t>Overhead</t>
  </si>
  <si>
    <t>Engineering / design costs</t>
  </si>
  <si>
    <t>Total cost per unit</t>
  </si>
  <si>
    <t>OUTSOURCING OPTION</t>
  </si>
  <si>
    <t>Purchase Price</t>
  </si>
  <si>
    <t>Shipping and handling</t>
  </si>
  <si>
    <t>Inventory Charges</t>
  </si>
  <si>
    <t>Administrative costs</t>
  </si>
  <si>
    <t>per month</t>
  </si>
  <si>
    <t>Savings per unit</t>
  </si>
  <si>
    <t>Total savings</t>
  </si>
  <si>
    <t>per month, for</t>
  </si>
  <si>
    <t>months, over</t>
  </si>
  <si>
    <t>a.)</t>
  </si>
  <si>
    <t>b.)</t>
  </si>
  <si>
    <t>The difference in cost per unit is explained by the larger volume absorbing the fixed "equipment depreciation" and "engineering / design costs".</t>
  </si>
  <si>
    <t>c.)</t>
  </si>
  <si>
    <t>GRANVILLE MAINTENANCE BUDGET - 2009</t>
  </si>
  <si>
    <t>Wages</t>
  </si>
  <si>
    <t>Direct expenses (per worker)</t>
  </si>
  <si>
    <t>Indirect expenses</t>
  </si>
  <si>
    <t>Supervisory salary</t>
  </si>
  <si>
    <t>Other office expenses</t>
  </si>
  <si>
    <t>Total cost for year</t>
  </si>
  <si>
    <t>Assumptions:</t>
  </si>
  <si>
    <t>workers</t>
  </si>
  <si>
    <t>supervisor</t>
  </si>
  <si>
    <t>of wages, per worker, per month</t>
  </si>
  <si>
    <t>of Indirect Labor</t>
  </si>
  <si>
    <t>of Direct Labor</t>
  </si>
  <si>
    <t>per worker, per month</t>
  </si>
  <si>
    <t>per supervisor, per month</t>
  </si>
  <si>
    <t>of wages, per supervisor, per month</t>
  </si>
  <si>
    <t>Maintenance contract</t>
  </si>
  <si>
    <t>Total Savings</t>
  </si>
  <si>
    <t>POTENTIAL SOURCES</t>
  </si>
  <si>
    <t>IMPORTANCE</t>
  </si>
  <si>
    <t>Scores:</t>
  </si>
  <si>
    <t>PERFORMANCE DIMENSION</t>
  </si>
  <si>
    <t>Maintenance, repair, and operating supplies</t>
  </si>
  <si>
    <t>OUTSOURCING OPTION 1</t>
  </si>
  <si>
    <t>OUTSOURCING -- New supplier</t>
  </si>
  <si>
    <t>INSOURCING -- Volume increases to 1.5 million units</t>
  </si>
  <si>
    <t>The outsourcing option with new supplier is the least expensive option of the three options (see Example 7.5).</t>
  </si>
  <si>
    <t>Other factors, besides cost, that should be considered by ABC when deciding whether or not to oursource the molded parts include whether the manufacture of parts is a core-competency of the firm as well as what quadrant of their strategic portfolio the part will occupy (Figure 7.1).</t>
  </si>
  <si>
    <t>Based on the new results, Electra should change its supplier to Conan the Electrician, as it has the highest overall weighted score.</t>
  </si>
  <si>
    <t>Besides cost, Granville may also want to consider the quality of the maintenance provided and the schools' responsibility to support its community, which may mean keeping the current employees even though the cost is marginally higher.  Another option may be to reduce one of the employees to part-time status or to lay-off one of the employees in order to reduce expenses to below that of the outsource option.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</si>
</sst>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00"/>
    <numFmt numFmtId="165" formatCode="&quot;$&quot;#,##0"/>
  </numFmts>
  <fonts count="4" x14ac:knownFonts="1">
    <font>
      <sz val="10"/>
      <name val="Arial"/>
    </font>
    <font>
      <sz val="10"/>
      <name val="Arial"/>
      <family val="2"/>
    </font>
    <font>
      <b/>
      <sz val="10"/>
      <name val="Arial"/>
      <family val="2"/>
    </font>
    <font>
      <sz val="10"/>
      <name val="Arial"/>
      <family val="2"/>
    </font>
  </fonts>
  <fills count="4">
    <fill>
      <patternFill patternType="none"/>
    </fill>
    <fill>
      <patternFill patternType="gray125"/>
    </fill>
    <fill>
      <patternFill patternType="solid">
        <fgColor indexed="43"/>
        <bgColor indexed="64"/>
      </patternFill>
    </fill>
    <fill>
      <patternFill patternType="solid">
        <fgColor indexed="2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horizontal="center"/>
    </xf>
    <xf numFmtId="0" fontId="0" fillId="0" borderId="0" xfId="0" applyBorder="1" applyAlignment="1">
      <alignment horizontal="center"/>
    </xf>
    <xf numFmtId="0" fontId="0" fillId="0" borderId="1" xfId="0" applyBorder="1"/>
    <xf numFmtId="0" fontId="0" fillId="2" borderId="1" xfId="0" applyFill="1" applyBorder="1" applyAlignment="1">
      <alignment horizontal="center"/>
    </xf>
    <xf numFmtId="0" fontId="0" fillId="3" borderId="1" xfId="0" applyFill="1" applyBorder="1" applyAlignment="1">
      <alignment horizontal="center" wrapText="1"/>
    </xf>
    <xf numFmtId="0" fontId="0" fillId="0" borderId="1" xfId="0" applyBorder="1" applyAlignment="1">
      <alignment horizontal="center"/>
    </xf>
    <xf numFmtId="9" fontId="0" fillId="0" borderId="0" xfId="0" applyNumberFormat="1"/>
    <xf numFmtId="6" fontId="0" fillId="0" borderId="0" xfId="0" applyNumberFormat="1"/>
    <xf numFmtId="0" fontId="2" fillId="0" borderId="0" xfId="0" applyFont="1"/>
    <xf numFmtId="3" fontId="0" fillId="0" borderId="0" xfId="0" applyNumberFormat="1" applyAlignment="1">
      <alignment horizontal="center"/>
    </xf>
    <xf numFmtId="6" fontId="0" fillId="0" borderId="0" xfId="0" applyNumberFormat="1" applyAlignment="1">
      <alignment horizontal="center"/>
    </xf>
    <xf numFmtId="3" fontId="2" fillId="0" borderId="0" xfId="0" applyNumberFormat="1" applyFont="1" applyAlignment="1">
      <alignment horizontal="center"/>
    </xf>
    <xf numFmtId="0" fontId="0" fillId="0" borderId="0" xfId="0" applyAlignment="1">
      <alignment horizontal="left"/>
    </xf>
    <xf numFmtId="0" fontId="2" fillId="0" borderId="0" xfId="0" applyFont="1" applyAlignment="1">
      <alignment horizontal="left"/>
    </xf>
    <xf numFmtId="0" fontId="0" fillId="3" borderId="0" xfId="0" applyFill="1"/>
    <xf numFmtId="0" fontId="0" fillId="3" borderId="0" xfId="0" applyFill="1" applyAlignment="1">
      <alignment horizontal="center"/>
    </xf>
    <xf numFmtId="0" fontId="2" fillId="3" borderId="0" xfId="0" applyFont="1" applyFill="1"/>
    <xf numFmtId="0" fontId="2" fillId="0" borderId="0" xfId="0" applyFont="1" applyFill="1"/>
    <xf numFmtId="0" fontId="0" fillId="0" borderId="0" xfId="0" applyFill="1"/>
    <xf numFmtId="0" fontId="0" fillId="2" borderId="0" xfId="0" applyFill="1"/>
    <xf numFmtId="0" fontId="0" fillId="2" borderId="0" xfId="0" applyFill="1" applyAlignment="1">
      <alignment horizontal="center"/>
    </xf>
    <xf numFmtId="9" fontId="0" fillId="0" borderId="0" xfId="0" applyNumberFormat="1" applyAlignment="1">
      <alignment horizontal="center"/>
    </xf>
    <xf numFmtId="164" fontId="0" fillId="3" borderId="0" xfId="0" applyNumberFormat="1" applyFill="1" applyAlignment="1">
      <alignment horizontal="center"/>
    </xf>
    <xf numFmtId="164" fontId="0" fillId="0" borderId="0" xfId="0" applyNumberFormat="1" applyFill="1" applyAlignment="1">
      <alignment horizontal="center"/>
    </xf>
    <xf numFmtId="164" fontId="0" fillId="0" borderId="0" xfId="0" applyNumberFormat="1" applyAlignment="1">
      <alignment horizontal="center"/>
    </xf>
    <xf numFmtId="164" fontId="2" fillId="0" borderId="0" xfId="0" applyNumberFormat="1" applyFont="1" applyAlignment="1">
      <alignment horizontal="center"/>
    </xf>
    <xf numFmtId="165" fontId="2" fillId="0" borderId="0" xfId="0" applyNumberFormat="1" applyFont="1" applyAlignment="1">
      <alignment horizontal="center"/>
    </xf>
    <xf numFmtId="6" fontId="2" fillId="0" borderId="0" xfId="0" applyNumberFormat="1" applyFont="1"/>
    <xf numFmtId="6" fontId="0" fillId="2" borderId="0" xfId="0" applyNumberFormat="1" applyFill="1"/>
    <xf numFmtId="9" fontId="0" fillId="2" borderId="0" xfId="0" applyNumberFormat="1" applyFill="1"/>
    <xf numFmtId="0" fontId="2" fillId="0" borderId="1" xfId="0" applyFont="1" applyBorder="1" applyAlignment="1">
      <alignment horizontal="center"/>
    </xf>
    <xf numFmtId="0" fontId="2" fillId="0" borderId="0" xfId="0" applyFont="1" applyAlignment="1">
      <alignment horizontal="right"/>
    </xf>
    <xf numFmtId="0" fontId="0" fillId="0" borderId="1" xfId="0" applyBorder="1" applyAlignment="1">
      <alignment horizontal="right"/>
    </xf>
    <xf numFmtId="0" fontId="1" fillId="0" borderId="0" xfId="0" applyFont="1" applyAlignment="1">
      <alignment vertical="top" wrapText="1"/>
    </xf>
    <xf numFmtId="0" fontId="0" fillId="0" borderId="0" xfId="0" applyAlignment="1">
      <alignment vertical="top" wrapText="1"/>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1"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2:E11"/>
  <sheetViews>
    <sheetView tabSelected="1" workbookViewId="0">
      <selection activeCell="D34" sqref="D34"/>
    </sheetView>
  </sheetViews>
  <sheetFormatPr baseColWidth="10" defaultColWidth="8.83203125" defaultRowHeight="13" x14ac:dyDescent="0.15"/>
  <cols>
    <col min="1" max="5" width="15.6640625" customWidth="1"/>
  </cols>
  <sheetData>
    <row r="2" spans="1:5" x14ac:dyDescent="0.15">
      <c r="C2" s="36" t="s">
        <v>52</v>
      </c>
      <c r="D2" s="37"/>
      <c r="E2" s="38"/>
    </row>
    <row r="3" spans="1:5" ht="25.5" customHeight="1" x14ac:dyDescent="0.15">
      <c r="A3" s="5" t="s">
        <v>55</v>
      </c>
      <c r="B3" s="5" t="s">
        <v>53</v>
      </c>
      <c r="C3" s="5" t="s">
        <v>0</v>
      </c>
      <c r="D3" s="5" t="s">
        <v>1</v>
      </c>
      <c r="E3" s="5" t="s">
        <v>2</v>
      </c>
    </row>
    <row r="4" spans="1:5" x14ac:dyDescent="0.15">
      <c r="A4" s="3" t="s">
        <v>3</v>
      </c>
      <c r="B4" s="4">
        <v>0.3</v>
      </c>
      <c r="C4" s="4">
        <v>4</v>
      </c>
      <c r="D4" s="4">
        <v>3</v>
      </c>
      <c r="E4" s="4">
        <v>5</v>
      </c>
    </row>
    <row r="5" spans="1:5" x14ac:dyDescent="0.15">
      <c r="A5" s="3" t="s">
        <v>4</v>
      </c>
      <c r="B5" s="4">
        <v>0.4</v>
      </c>
      <c r="C5" s="4">
        <v>3</v>
      </c>
      <c r="D5" s="4">
        <v>5</v>
      </c>
      <c r="E5" s="4">
        <v>5</v>
      </c>
    </row>
    <row r="6" spans="1:5" x14ac:dyDescent="0.15">
      <c r="A6" s="3" t="s">
        <v>5</v>
      </c>
      <c r="B6" s="4">
        <v>0.3</v>
      </c>
      <c r="C6" s="4">
        <v>4</v>
      </c>
      <c r="D6" s="4">
        <v>2</v>
      </c>
      <c r="E6" s="4">
        <v>1</v>
      </c>
    </row>
    <row r="7" spans="1:5" x14ac:dyDescent="0.15">
      <c r="A7" s="33" t="s">
        <v>6</v>
      </c>
      <c r="B7" s="6">
        <f>SUM(B4:B6)</f>
        <v>1</v>
      </c>
    </row>
    <row r="8" spans="1:5" x14ac:dyDescent="0.15">
      <c r="B8" s="32" t="s">
        <v>54</v>
      </c>
      <c r="C8" s="31">
        <f>SUM((C4*$B$4),(C5*$B$5),(C6*$B$6))</f>
        <v>3.6000000000000005</v>
      </c>
      <c r="D8" s="31">
        <f>SUM((D4*$B$4),(D5*$B$5),(D6*$B$6))</f>
        <v>3.5</v>
      </c>
      <c r="E8" s="31">
        <f>SUM((E4*$B$4),(E5*$B$5),(E6*$B$6))</f>
        <v>3.8</v>
      </c>
    </row>
    <row r="9" spans="1:5" x14ac:dyDescent="0.15">
      <c r="C9" s="2"/>
      <c r="D9" s="2"/>
      <c r="E9" s="2"/>
    </row>
    <row r="10" spans="1:5" x14ac:dyDescent="0.15">
      <c r="A10" s="34" t="s">
        <v>62</v>
      </c>
      <c r="B10" s="35"/>
      <c r="C10" s="35"/>
      <c r="D10" s="35"/>
      <c r="E10" s="35"/>
    </row>
    <row r="11" spans="1:5" x14ac:dyDescent="0.15">
      <c r="A11" s="35"/>
      <c r="B11" s="35"/>
      <c r="C11" s="35"/>
      <c r="D11" s="35"/>
      <c r="E11" s="35"/>
    </row>
  </sheetData>
  <mergeCells count="2">
    <mergeCell ref="A10:E11"/>
    <mergeCell ref="C2:E2"/>
  </mergeCells>
  <phoneticPr fontId="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2:I61"/>
  <sheetViews>
    <sheetView workbookViewId="0"/>
  </sheetViews>
  <sheetFormatPr baseColWidth="10" defaultColWidth="8.83203125" defaultRowHeight="13" x14ac:dyDescent="0.15"/>
  <cols>
    <col min="1" max="1" width="22.6640625" customWidth="1"/>
    <col min="2" max="2" width="12.6640625" customWidth="1"/>
    <col min="3" max="3" width="9.83203125" style="25" customWidth="1"/>
    <col min="4" max="4" width="10.6640625" customWidth="1"/>
    <col min="5" max="5" width="12.6640625" customWidth="1"/>
    <col min="6" max="8" width="10.6640625" customWidth="1"/>
    <col min="9" max="9" width="5.6640625" customWidth="1"/>
  </cols>
  <sheetData>
    <row r="2" spans="1:9" x14ac:dyDescent="0.15">
      <c r="A2" s="17" t="s">
        <v>7</v>
      </c>
      <c r="B2" s="15"/>
      <c r="C2" s="23"/>
      <c r="D2" s="15"/>
      <c r="E2" s="15"/>
      <c r="F2" s="15"/>
      <c r="G2" s="15"/>
      <c r="H2" s="15"/>
      <c r="I2" s="15"/>
    </row>
    <row r="3" spans="1:9" x14ac:dyDescent="0.15">
      <c r="A3" s="18"/>
      <c r="B3" s="19"/>
      <c r="C3" s="24"/>
      <c r="D3" s="19"/>
      <c r="E3" s="19"/>
      <c r="F3" s="19"/>
      <c r="G3" s="19"/>
      <c r="H3" s="19"/>
      <c r="I3" s="19"/>
    </row>
    <row r="4" spans="1:9" x14ac:dyDescent="0.15">
      <c r="A4" s="15" t="s">
        <v>8</v>
      </c>
      <c r="B4" s="15"/>
      <c r="C4" s="23"/>
      <c r="D4" s="15"/>
      <c r="E4" s="15"/>
      <c r="F4" s="15"/>
      <c r="G4" s="15"/>
      <c r="H4" s="15"/>
      <c r="I4" s="15"/>
    </row>
    <row r="5" spans="1:9" x14ac:dyDescent="0.15">
      <c r="A5" t="s">
        <v>9</v>
      </c>
    </row>
    <row r="6" spans="1:9" x14ac:dyDescent="0.15">
      <c r="B6" t="s">
        <v>10</v>
      </c>
      <c r="C6" s="25">
        <v>0.03</v>
      </c>
    </row>
    <row r="7" spans="1:9" x14ac:dyDescent="0.15">
      <c r="B7" t="s">
        <v>11</v>
      </c>
      <c r="C7" s="25">
        <f>C6*D7</f>
        <v>1.4999999999999999E-2</v>
      </c>
      <c r="D7" s="22">
        <v>0.5</v>
      </c>
      <c r="E7" t="s">
        <v>46</v>
      </c>
    </row>
    <row r="8" spans="1:9" x14ac:dyDescent="0.15">
      <c r="B8" t="s">
        <v>12</v>
      </c>
      <c r="C8" s="25">
        <f>0.05</f>
        <v>0.05</v>
      </c>
      <c r="D8" s="1"/>
    </row>
    <row r="9" spans="1:9" x14ac:dyDescent="0.15">
      <c r="A9" t="s">
        <v>13</v>
      </c>
      <c r="C9" s="25">
        <v>1.0999999999999999E-2</v>
      </c>
      <c r="D9" s="1"/>
    </row>
    <row r="10" spans="1:9" x14ac:dyDescent="0.15">
      <c r="A10" t="s">
        <v>11</v>
      </c>
      <c r="B10" s="7"/>
      <c r="C10" s="25">
        <f>C9*D10</f>
        <v>5.4999999999999997E-3</v>
      </c>
      <c r="D10" s="22">
        <v>0.5</v>
      </c>
      <c r="E10" t="s">
        <v>45</v>
      </c>
    </row>
    <row r="11" spans="1:9" x14ac:dyDescent="0.15">
      <c r="A11" t="s">
        <v>14</v>
      </c>
      <c r="C11" s="25">
        <f>ROUND(D11/F11,4)</f>
        <v>0.01</v>
      </c>
      <c r="D11" s="11">
        <v>10000</v>
      </c>
      <c r="E11" s="1" t="s">
        <v>15</v>
      </c>
      <c r="F11" s="10">
        <v>1000000</v>
      </c>
      <c r="G11" s="13" t="s">
        <v>16</v>
      </c>
      <c r="H11" s="1"/>
      <c r="I11" s="1"/>
    </row>
    <row r="12" spans="1:9" x14ac:dyDescent="0.15">
      <c r="A12" t="s">
        <v>17</v>
      </c>
      <c r="C12" s="25">
        <v>0.03</v>
      </c>
      <c r="D12" s="1"/>
      <c r="E12" s="1"/>
      <c r="F12" s="1"/>
      <c r="G12" s="13"/>
      <c r="H12" s="1"/>
      <c r="I12" s="1"/>
    </row>
    <row r="13" spans="1:9" x14ac:dyDescent="0.15">
      <c r="A13" t="s">
        <v>18</v>
      </c>
      <c r="C13" s="25">
        <f>ROUND(D13/F13,4)</f>
        <v>0.03</v>
      </c>
      <c r="D13" s="11">
        <v>30000</v>
      </c>
      <c r="E13" s="1" t="s">
        <v>15</v>
      </c>
      <c r="F13" s="10">
        <v>1000000</v>
      </c>
      <c r="G13" s="13" t="s">
        <v>16</v>
      </c>
      <c r="H13" s="1"/>
      <c r="I13" s="1"/>
    </row>
    <row r="14" spans="1:9" x14ac:dyDescent="0.15">
      <c r="A14" s="9" t="s">
        <v>19</v>
      </c>
      <c r="B14" s="9"/>
      <c r="C14" s="26">
        <f>SUM(C6:C13)</f>
        <v>0.18149999999999999</v>
      </c>
      <c r="D14" s="1"/>
      <c r="E14" s="1"/>
      <c r="F14" s="1"/>
      <c r="G14" s="1"/>
      <c r="H14" s="1"/>
      <c r="I14" s="1"/>
    </row>
    <row r="15" spans="1:9" x14ac:dyDescent="0.15">
      <c r="D15" s="1"/>
      <c r="E15" s="1"/>
      <c r="F15" s="1"/>
      <c r="G15" s="1"/>
      <c r="H15" s="1"/>
      <c r="I15" s="1"/>
    </row>
    <row r="16" spans="1:9" x14ac:dyDescent="0.15">
      <c r="A16" s="15" t="s">
        <v>57</v>
      </c>
      <c r="B16" s="15"/>
      <c r="C16" s="23"/>
      <c r="D16" s="16"/>
      <c r="E16" s="16"/>
      <c r="F16" s="16"/>
      <c r="G16" s="16"/>
      <c r="H16" s="16"/>
      <c r="I16" s="16"/>
    </row>
    <row r="17" spans="1:9" x14ac:dyDescent="0.15">
      <c r="A17" t="s">
        <v>21</v>
      </c>
      <c r="C17" s="25">
        <v>0.1</v>
      </c>
      <c r="D17" s="1"/>
      <c r="E17" s="1"/>
      <c r="F17" s="1"/>
      <c r="G17" s="1"/>
      <c r="H17" s="1"/>
      <c r="I17" s="1"/>
    </row>
    <row r="18" spans="1:9" x14ac:dyDescent="0.15">
      <c r="A18" t="s">
        <v>22</v>
      </c>
      <c r="C18" s="25">
        <v>0.01</v>
      </c>
      <c r="D18" s="1"/>
      <c r="E18" s="1"/>
      <c r="F18" s="1"/>
      <c r="G18" s="1"/>
      <c r="H18" s="1"/>
      <c r="I18" s="1"/>
    </row>
    <row r="19" spans="1:9" x14ac:dyDescent="0.15">
      <c r="A19" t="s">
        <v>23</v>
      </c>
      <c r="C19" s="25">
        <v>5.0000000000000001E-3</v>
      </c>
      <c r="D19" s="1"/>
      <c r="E19" s="1"/>
      <c r="F19" s="1"/>
      <c r="G19" s="1"/>
      <c r="H19" s="1"/>
      <c r="I19" s="1"/>
    </row>
    <row r="20" spans="1:9" x14ac:dyDescent="0.15">
      <c r="A20" t="s">
        <v>24</v>
      </c>
      <c r="C20" s="25">
        <f>ROUND((D20*F20)/H20,4)</f>
        <v>6.9999999999999999E-4</v>
      </c>
      <c r="D20" s="11">
        <v>20</v>
      </c>
      <c r="E20" s="1" t="s">
        <v>28</v>
      </c>
      <c r="F20" s="1">
        <v>36</v>
      </c>
      <c r="G20" s="1" t="s">
        <v>29</v>
      </c>
      <c r="H20" s="10">
        <v>1000000</v>
      </c>
      <c r="I20" s="13" t="s">
        <v>16</v>
      </c>
    </row>
    <row r="21" spans="1:9" x14ac:dyDescent="0.15">
      <c r="A21" s="9" t="s">
        <v>19</v>
      </c>
      <c r="B21" s="9"/>
      <c r="C21" s="26">
        <f>SUM(C17:C20)</f>
        <v>0.11570000000000001</v>
      </c>
      <c r="D21" s="1"/>
      <c r="E21" s="1"/>
      <c r="F21" s="1"/>
      <c r="G21" s="1"/>
      <c r="H21" s="1"/>
      <c r="I21" s="1"/>
    </row>
    <row r="22" spans="1:9" x14ac:dyDescent="0.15">
      <c r="A22" s="9"/>
      <c r="B22" s="9"/>
      <c r="C22" s="26"/>
      <c r="D22" s="1"/>
      <c r="E22" s="1"/>
      <c r="F22" s="1"/>
      <c r="G22" s="1"/>
      <c r="H22" s="1"/>
      <c r="I22" s="1"/>
    </row>
    <row r="23" spans="1:9" x14ac:dyDescent="0.15">
      <c r="A23" s="9" t="s">
        <v>26</v>
      </c>
      <c r="B23" s="9"/>
      <c r="C23" s="26">
        <f>$C$14-C21</f>
        <v>6.5799999999999984E-2</v>
      </c>
      <c r="D23" s="1"/>
      <c r="E23" s="1"/>
      <c r="F23" s="1"/>
      <c r="G23" s="1"/>
      <c r="H23" s="1"/>
      <c r="I23" s="1"/>
    </row>
    <row r="24" spans="1:9" x14ac:dyDescent="0.15">
      <c r="A24" s="9" t="s">
        <v>27</v>
      </c>
      <c r="B24" s="9"/>
      <c r="C24" s="27">
        <f>C23*D24</f>
        <v>65799.999999999985</v>
      </c>
      <c r="D24" s="12">
        <v>1000000</v>
      </c>
      <c r="E24" s="14" t="s">
        <v>16</v>
      </c>
      <c r="F24" s="1"/>
      <c r="G24" s="1"/>
      <c r="H24" s="1"/>
      <c r="I24" s="1"/>
    </row>
    <row r="26" spans="1:9" x14ac:dyDescent="0.15">
      <c r="A26" s="9" t="s">
        <v>30</v>
      </c>
    </row>
    <row r="27" spans="1:9" x14ac:dyDescent="0.15">
      <c r="A27" s="15" t="s">
        <v>58</v>
      </c>
      <c r="B27" s="15"/>
      <c r="C27" s="23"/>
      <c r="D27" s="16"/>
      <c r="E27" s="16"/>
      <c r="F27" s="16"/>
      <c r="G27" s="16"/>
      <c r="H27" s="16"/>
      <c r="I27" s="16"/>
    </row>
    <row r="28" spans="1:9" x14ac:dyDescent="0.15">
      <c r="A28" t="s">
        <v>21</v>
      </c>
      <c r="C28" s="25">
        <v>0.08</v>
      </c>
      <c r="D28" s="1"/>
      <c r="E28" s="1"/>
      <c r="F28" s="1"/>
      <c r="G28" s="1"/>
      <c r="H28" s="1"/>
      <c r="I28" s="1"/>
    </row>
    <row r="29" spans="1:9" x14ac:dyDescent="0.15">
      <c r="A29" t="s">
        <v>22</v>
      </c>
      <c r="C29" s="25">
        <v>1.4999999999999999E-2</v>
      </c>
      <c r="D29" s="1"/>
      <c r="E29" s="1"/>
      <c r="F29" s="1"/>
      <c r="G29" s="1"/>
      <c r="H29" s="1"/>
      <c r="I29" s="1"/>
    </row>
    <row r="30" spans="1:9" x14ac:dyDescent="0.15">
      <c r="A30" t="s">
        <v>23</v>
      </c>
      <c r="C30" s="25">
        <v>7.0000000000000001E-3</v>
      </c>
      <c r="D30" s="1"/>
      <c r="E30" s="1"/>
      <c r="F30" s="1"/>
      <c r="G30" s="1"/>
      <c r="H30" s="1"/>
      <c r="I30" s="1"/>
    </row>
    <row r="31" spans="1:9" x14ac:dyDescent="0.15">
      <c r="A31" t="s">
        <v>24</v>
      </c>
      <c r="C31" s="25">
        <f>ROUND((D31*F31)/H31,4)</f>
        <v>8.9999999999999998E-4</v>
      </c>
      <c r="D31" s="11">
        <v>25</v>
      </c>
      <c r="E31" s="1" t="s">
        <v>28</v>
      </c>
      <c r="F31" s="1">
        <v>36</v>
      </c>
      <c r="G31" s="1" t="s">
        <v>29</v>
      </c>
      <c r="H31" s="10">
        <v>1000000</v>
      </c>
      <c r="I31" s="13" t="s">
        <v>16</v>
      </c>
    </row>
    <row r="32" spans="1:9" x14ac:dyDescent="0.15">
      <c r="A32" s="9" t="s">
        <v>19</v>
      </c>
      <c r="B32" s="9"/>
      <c r="C32" s="26">
        <f>SUM(C28:C31)</f>
        <v>0.10290000000000001</v>
      </c>
      <c r="D32" s="1"/>
      <c r="E32" s="1"/>
      <c r="F32" s="1"/>
      <c r="G32" s="1"/>
      <c r="H32" s="1"/>
      <c r="I32" s="1"/>
    </row>
    <row r="33" spans="1:9" x14ac:dyDescent="0.15">
      <c r="A33" s="9"/>
      <c r="B33" s="9"/>
      <c r="C33" s="26"/>
      <c r="D33" s="1"/>
      <c r="E33" s="1"/>
      <c r="F33" s="1"/>
      <c r="G33" s="1"/>
      <c r="H33" s="1"/>
      <c r="I33" s="1"/>
    </row>
    <row r="34" spans="1:9" x14ac:dyDescent="0.15">
      <c r="A34" s="9" t="s">
        <v>26</v>
      </c>
      <c r="B34" s="9"/>
      <c r="C34" s="26">
        <f>$C$14-C32</f>
        <v>7.8599999999999989E-2</v>
      </c>
      <c r="D34" s="1"/>
      <c r="E34" s="1"/>
      <c r="F34" s="1"/>
      <c r="G34" s="1"/>
      <c r="H34" s="1"/>
      <c r="I34" s="1"/>
    </row>
    <row r="35" spans="1:9" x14ac:dyDescent="0.15">
      <c r="A35" s="9" t="s">
        <v>27</v>
      </c>
      <c r="B35" s="9"/>
      <c r="C35" s="27">
        <f>C34*D35</f>
        <v>78599.999999999985</v>
      </c>
      <c r="D35" s="12">
        <v>1000000</v>
      </c>
      <c r="E35" s="14" t="s">
        <v>16</v>
      </c>
      <c r="F35" s="1"/>
      <c r="G35" s="1"/>
      <c r="H35" s="1"/>
      <c r="I35" s="1"/>
    </row>
    <row r="37" spans="1:9" x14ac:dyDescent="0.15">
      <c r="A37" s="39" t="s">
        <v>60</v>
      </c>
      <c r="B37" s="35"/>
      <c r="C37" s="35"/>
      <c r="D37" s="35"/>
      <c r="E37" s="35"/>
      <c r="F37" s="35"/>
    </row>
    <row r="38" spans="1:9" x14ac:dyDescent="0.15">
      <c r="A38" s="35"/>
      <c r="B38" s="35"/>
      <c r="C38" s="35"/>
      <c r="D38" s="35"/>
      <c r="E38" s="35"/>
      <c r="F38" s="35"/>
    </row>
    <row r="39" spans="1:9" x14ac:dyDescent="0.15">
      <c r="A39" s="35"/>
      <c r="B39" s="35"/>
      <c r="C39" s="35"/>
      <c r="D39" s="35"/>
      <c r="E39" s="35"/>
      <c r="F39" s="35"/>
    </row>
    <row r="41" spans="1:9" x14ac:dyDescent="0.15">
      <c r="A41" s="9" t="s">
        <v>31</v>
      </c>
    </row>
    <row r="42" spans="1:9" x14ac:dyDescent="0.15">
      <c r="A42" s="15" t="s">
        <v>59</v>
      </c>
      <c r="B42" s="15"/>
      <c r="C42" s="23"/>
      <c r="D42" s="15"/>
      <c r="E42" s="15"/>
      <c r="F42" s="15"/>
      <c r="G42" s="15"/>
      <c r="H42" s="15"/>
      <c r="I42" s="15"/>
    </row>
    <row r="43" spans="1:9" x14ac:dyDescent="0.15">
      <c r="A43" t="s">
        <v>9</v>
      </c>
    </row>
    <row r="44" spans="1:9" x14ac:dyDescent="0.15">
      <c r="B44" t="s">
        <v>10</v>
      </c>
      <c r="C44" s="25">
        <v>0.03</v>
      </c>
    </row>
    <row r="45" spans="1:9" x14ac:dyDescent="0.15">
      <c r="B45" t="s">
        <v>11</v>
      </c>
      <c r="C45" s="25">
        <f>C44*D45</f>
        <v>1.4999999999999999E-2</v>
      </c>
      <c r="D45" s="7">
        <v>0.5</v>
      </c>
    </row>
    <row r="46" spans="1:9" x14ac:dyDescent="0.15">
      <c r="B46" t="s">
        <v>12</v>
      </c>
      <c r="C46" s="25">
        <f>0.05</f>
        <v>0.05</v>
      </c>
    </row>
    <row r="47" spans="1:9" x14ac:dyDescent="0.15">
      <c r="A47" t="s">
        <v>13</v>
      </c>
      <c r="C47" s="25">
        <v>1.0999999999999999E-2</v>
      </c>
    </row>
    <row r="48" spans="1:9" x14ac:dyDescent="0.15">
      <c r="A48" t="s">
        <v>11</v>
      </c>
      <c r="B48" s="7"/>
      <c r="C48" s="25">
        <f>C47*D48</f>
        <v>5.4999999999999997E-3</v>
      </c>
      <c r="D48" s="7">
        <v>0.5</v>
      </c>
    </row>
    <row r="49" spans="1:9" x14ac:dyDescent="0.15">
      <c r="A49" t="s">
        <v>14</v>
      </c>
      <c r="C49" s="25">
        <f>ROUND(D49/F49,4)</f>
        <v>6.7000000000000002E-3</v>
      </c>
      <c r="D49" s="11">
        <v>10000</v>
      </c>
      <c r="E49" s="1" t="s">
        <v>15</v>
      </c>
      <c r="F49" s="10">
        <v>1500000</v>
      </c>
      <c r="G49" s="13" t="s">
        <v>16</v>
      </c>
      <c r="H49" s="1"/>
      <c r="I49" s="1"/>
    </row>
    <row r="50" spans="1:9" x14ac:dyDescent="0.15">
      <c r="A50" t="s">
        <v>17</v>
      </c>
      <c r="C50" s="25">
        <v>0.03</v>
      </c>
      <c r="D50" s="1"/>
      <c r="E50" s="1"/>
      <c r="F50" s="1"/>
      <c r="G50" s="13"/>
      <c r="H50" s="1"/>
      <c r="I50" s="1"/>
    </row>
    <row r="51" spans="1:9" x14ac:dyDescent="0.15">
      <c r="A51" t="s">
        <v>18</v>
      </c>
      <c r="C51" s="25">
        <f>ROUND(D51/F51,4)</f>
        <v>0.02</v>
      </c>
      <c r="D51" s="11">
        <v>30000</v>
      </c>
      <c r="E51" s="1" t="s">
        <v>15</v>
      </c>
      <c r="F51" s="10">
        <v>1500000</v>
      </c>
      <c r="G51" s="13" t="s">
        <v>16</v>
      </c>
      <c r="H51" s="1"/>
      <c r="I51" s="1"/>
    </row>
    <row r="52" spans="1:9" x14ac:dyDescent="0.15">
      <c r="A52" s="9" t="s">
        <v>19</v>
      </c>
      <c r="B52" s="9"/>
      <c r="C52" s="26">
        <f>SUM(C44:C51)</f>
        <v>0.16819999999999999</v>
      </c>
      <c r="D52" s="1"/>
      <c r="E52" s="1"/>
      <c r="F52" s="1"/>
      <c r="G52" s="1"/>
      <c r="H52" s="1"/>
      <c r="I52" s="1"/>
    </row>
    <row r="54" spans="1:9" x14ac:dyDescent="0.15">
      <c r="A54" s="39" t="s">
        <v>32</v>
      </c>
      <c r="B54" s="35"/>
      <c r="C54" s="35"/>
      <c r="D54" s="35"/>
      <c r="E54" s="35"/>
      <c r="F54" s="35"/>
    </row>
    <row r="55" spans="1:9" x14ac:dyDescent="0.15">
      <c r="A55" s="35"/>
      <c r="B55" s="35"/>
      <c r="C55" s="35"/>
      <c r="D55" s="35"/>
      <c r="E55" s="35"/>
      <c r="F55" s="35"/>
    </row>
    <row r="56" spans="1:9" x14ac:dyDescent="0.15">
      <c r="A56" s="35"/>
      <c r="B56" s="35"/>
      <c r="C56" s="35"/>
      <c r="D56" s="35"/>
      <c r="E56" s="35"/>
      <c r="F56" s="35"/>
    </row>
    <row r="58" spans="1:9" x14ac:dyDescent="0.15">
      <c r="A58" s="9" t="s">
        <v>33</v>
      </c>
    </row>
    <row r="59" spans="1:9" x14ac:dyDescent="0.15">
      <c r="A59" s="39" t="s">
        <v>61</v>
      </c>
      <c r="B59" s="35"/>
      <c r="C59" s="35"/>
      <c r="D59" s="35"/>
      <c r="E59" s="35"/>
      <c r="F59" s="35"/>
    </row>
    <row r="60" spans="1:9" x14ac:dyDescent="0.15">
      <c r="A60" s="35"/>
      <c r="B60" s="35"/>
      <c r="C60" s="35"/>
      <c r="D60" s="35"/>
      <c r="E60" s="35"/>
      <c r="F60" s="35"/>
    </row>
    <row r="61" spans="1:9" x14ac:dyDescent="0.15">
      <c r="A61" s="35"/>
      <c r="B61" s="35"/>
      <c r="C61" s="35"/>
      <c r="D61" s="35"/>
      <c r="E61" s="35"/>
      <c r="F61" s="35"/>
    </row>
  </sheetData>
  <mergeCells count="3">
    <mergeCell ref="A37:F39"/>
    <mergeCell ref="A54:F56"/>
    <mergeCell ref="A59:F61"/>
  </mergeCells>
  <pageMargins left="0.75" right="0.75" top="1" bottom="1" header="0.5" footer="0.5"/>
  <pageSetup scale="8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2:H30"/>
  <sheetViews>
    <sheetView workbookViewId="0">
      <selection activeCell="B35" sqref="B35"/>
    </sheetView>
  </sheetViews>
  <sheetFormatPr baseColWidth="10" defaultColWidth="8.83203125" defaultRowHeight="13" x14ac:dyDescent="0.15"/>
  <cols>
    <col min="2" max="2" width="36.1640625" customWidth="1"/>
  </cols>
  <sheetData>
    <row r="2" spans="1:8" x14ac:dyDescent="0.15">
      <c r="A2" s="9" t="s">
        <v>30</v>
      </c>
    </row>
    <row r="3" spans="1:8" x14ac:dyDescent="0.15">
      <c r="A3" s="15" t="s">
        <v>34</v>
      </c>
      <c r="B3" s="15"/>
      <c r="C3" s="15"/>
      <c r="D3" s="15"/>
      <c r="E3" s="15"/>
      <c r="F3" s="15"/>
      <c r="G3" s="15"/>
      <c r="H3" s="15"/>
    </row>
    <row r="5" spans="1:8" x14ac:dyDescent="0.15">
      <c r="B5" s="16" t="s">
        <v>41</v>
      </c>
      <c r="C5" s="21">
        <v>4</v>
      </c>
      <c r="D5" s="15" t="s">
        <v>42</v>
      </c>
    </row>
    <row r="6" spans="1:8" x14ac:dyDescent="0.15">
      <c r="B6" s="15"/>
      <c r="C6" s="21">
        <v>1</v>
      </c>
      <c r="D6" s="15" t="s">
        <v>43</v>
      </c>
    </row>
    <row r="8" spans="1:8" x14ac:dyDescent="0.15">
      <c r="A8" s="15" t="s">
        <v>8</v>
      </c>
      <c r="B8" s="15"/>
      <c r="C8" s="15"/>
      <c r="D8" s="15"/>
      <c r="E8" s="15"/>
      <c r="F8" s="15"/>
      <c r="G8" s="15"/>
      <c r="H8" s="15"/>
    </row>
    <row r="9" spans="1:8" x14ac:dyDescent="0.15">
      <c r="A9" t="s">
        <v>36</v>
      </c>
    </row>
    <row r="10" spans="1:8" x14ac:dyDescent="0.15">
      <c r="B10" t="s">
        <v>35</v>
      </c>
      <c r="C10" s="8">
        <f>($C$5*D10)*12</f>
        <v>120000</v>
      </c>
      <c r="D10" s="29">
        <v>2500</v>
      </c>
      <c r="E10" t="s">
        <v>47</v>
      </c>
    </row>
    <row r="11" spans="1:8" x14ac:dyDescent="0.15">
      <c r="B11" t="s">
        <v>11</v>
      </c>
      <c r="C11" s="8">
        <f>C10*D11</f>
        <v>42000</v>
      </c>
      <c r="D11" s="30">
        <v>0.35</v>
      </c>
      <c r="E11" t="s">
        <v>44</v>
      </c>
    </row>
    <row r="12" spans="1:8" x14ac:dyDescent="0.15">
      <c r="B12" t="s">
        <v>56</v>
      </c>
      <c r="C12" s="8">
        <f>($C$5*D12)*12</f>
        <v>96000</v>
      </c>
      <c r="D12" s="29">
        <v>2000</v>
      </c>
      <c r="E12" t="s">
        <v>47</v>
      </c>
    </row>
    <row r="13" spans="1:8" x14ac:dyDescent="0.15">
      <c r="A13" s="19" t="s">
        <v>37</v>
      </c>
      <c r="B13" s="19"/>
      <c r="C13" s="19"/>
      <c r="D13" s="20"/>
      <c r="E13" s="19"/>
      <c r="F13" s="19"/>
      <c r="G13" s="19"/>
      <c r="H13" s="19"/>
    </row>
    <row r="14" spans="1:8" x14ac:dyDescent="0.15">
      <c r="B14" t="s">
        <v>38</v>
      </c>
      <c r="C14" s="8">
        <f>($C$6*D14)*12</f>
        <v>36000</v>
      </c>
      <c r="D14" s="29">
        <v>3000</v>
      </c>
      <c r="E14" t="s">
        <v>48</v>
      </c>
    </row>
    <row r="15" spans="1:8" x14ac:dyDescent="0.15">
      <c r="B15" t="s">
        <v>11</v>
      </c>
      <c r="C15" s="8">
        <f>C14*D15</f>
        <v>14400</v>
      </c>
      <c r="D15" s="30">
        <v>0.4</v>
      </c>
      <c r="E15" t="s">
        <v>49</v>
      </c>
    </row>
    <row r="16" spans="1:8" x14ac:dyDescent="0.15">
      <c r="B16" t="s">
        <v>39</v>
      </c>
      <c r="C16" s="8">
        <f>D16*12</f>
        <v>6000</v>
      </c>
      <c r="D16" s="29">
        <v>500</v>
      </c>
      <c r="E16" t="s">
        <v>25</v>
      </c>
    </row>
    <row r="17" spans="1:8" s="9" customFormat="1" x14ac:dyDescent="0.15">
      <c r="A17" s="9" t="s">
        <v>40</v>
      </c>
      <c r="C17" s="28">
        <f>SUM(C9:C16)</f>
        <v>314400</v>
      </c>
    </row>
    <row r="19" spans="1:8" x14ac:dyDescent="0.15">
      <c r="A19" s="15" t="s">
        <v>20</v>
      </c>
      <c r="B19" s="15"/>
      <c r="C19" s="15"/>
      <c r="D19" s="15"/>
      <c r="E19" s="15"/>
      <c r="F19" s="15"/>
      <c r="G19" s="15"/>
      <c r="H19" s="15"/>
    </row>
    <row r="20" spans="1:8" x14ac:dyDescent="0.15">
      <c r="A20" t="s">
        <v>50</v>
      </c>
      <c r="C20" s="29">
        <v>300000</v>
      </c>
    </row>
    <row r="21" spans="1:8" s="9" customFormat="1" x14ac:dyDescent="0.15">
      <c r="A21" s="9" t="s">
        <v>40</v>
      </c>
      <c r="C21" s="28">
        <f>SUM(C20)</f>
        <v>300000</v>
      </c>
    </row>
    <row r="23" spans="1:8" x14ac:dyDescent="0.15">
      <c r="A23" s="9" t="s">
        <v>51</v>
      </c>
      <c r="B23" s="9"/>
      <c r="C23" s="28">
        <f>C17-C21</f>
        <v>14400</v>
      </c>
    </row>
    <row r="25" spans="1:8" x14ac:dyDescent="0.15">
      <c r="A25" s="9" t="s">
        <v>31</v>
      </c>
    </row>
    <row r="26" spans="1:8" x14ac:dyDescent="0.15">
      <c r="A26" s="34" t="s">
        <v>63</v>
      </c>
      <c r="B26" s="35"/>
      <c r="C26" s="35"/>
      <c r="D26" s="35"/>
      <c r="E26" s="35"/>
      <c r="F26" s="35"/>
    </row>
    <row r="27" spans="1:8" x14ac:dyDescent="0.15">
      <c r="A27" s="35"/>
      <c r="B27" s="35"/>
      <c r="C27" s="35"/>
      <c r="D27" s="35"/>
      <c r="E27" s="35"/>
      <c r="F27" s="35"/>
    </row>
    <row r="28" spans="1:8" x14ac:dyDescent="0.15">
      <c r="A28" s="35"/>
      <c r="B28" s="35"/>
      <c r="C28" s="35"/>
      <c r="D28" s="35"/>
      <c r="E28" s="35"/>
      <c r="F28" s="35"/>
    </row>
    <row r="29" spans="1:8" x14ac:dyDescent="0.15">
      <c r="A29" s="35"/>
      <c r="B29" s="35"/>
      <c r="C29" s="35"/>
      <c r="D29" s="35"/>
      <c r="E29" s="35"/>
      <c r="F29" s="35"/>
    </row>
    <row r="30" spans="1:8" x14ac:dyDescent="0.15">
      <c r="A30" s="35"/>
      <c r="B30" s="35"/>
      <c r="C30" s="35"/>
      <c r="D30" s="35"/>
      <c r="E30" s="35"/>
      <c r="F30" s="35"/>
    </row>
  </sheetData>
  <mergeCells count="1">
    <mergeCell ref="A26:F30"/>
  </mergeCells>
  <phoneticPr fontId="0" type="noConversion"/>
  <pageMargins left="0.75" right="0.75" top="1" bottom="1" header="0.5" footer="0.5"/>
  <pageSetup orientation="landscape"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87939C8F7E794C82F16DA9E771B702" ma:contentTypeVersion="1" ma:contentTypeDescription="Create a new document." ma:contentTypeScope="" ma:versionID="c901f20f4d50982e5f174a3fc58c727b">
  <xsd:schema xmlns:xsd="http://www.w3.org/2001/XMLSchema" xmlns:xs="http://www.w3.org/2001/XMLSchema" xmlns:p="http://schemas.microsoft.com/office/2006/metadata/properties" xmlns:ns2="3e2fa758-d5c7-43e8-93c9-7b786a144e7e" targetNamespace="http://schemas.microsoft.com/office/2006/metadata/properties" ma:root="true" ma:fieldsID="60544933d7cf02e850b8c4b56286b6d0" ns2:_="">
    <xsd:import namespace="3e2fa758-d5c7-43e8-93c9-7b786a144e7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2fa758-d5c7-43e8-93c9-7b786a144e7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3e2fa758-d5c7-43e8-93c9-7b786a144e7e">YHM3WN2HRAUM-1771043854-94</_dlc_DocId>
    <_dlc_DocIdUrl xmlns="3e2fa758-d5c7-43e8-93c9-7b786a144e7e">
      <Url>https://cms.conestogac.on.ca/sites/educational-technology/pm/OPER1160/_layouts/15/DocIdRedir.aspx?ID=YHM3WN2HRAUM-1771043854-94</Url>
      <Description>YHM3WN2HRAUM-1771043854-94</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2E631F-A38A-43E0-9C23-3BF1C4692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2fa758-d5c7-43e8-93c9-7b786a144e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FADED0-038E-4A39-B9C3-0B188678EDD4}">
  <ds:schemaRefs>
    <ds:schemaRef ds:uri="http://schemas.microsoft.com/office/2006/metadata/properties"/>
    <ds:schemaRef ds:uri="http://schemas.microsoft.com/office/infopath/2007/PartnerControls"/>
    <ds:schemaRef ds:uri="3e2fa758-d5c7-43e8-93c9-7b786a144e7e"/>
  </ds:schemaRefs>
</ds:datastoreItem>
</file>

<file path=customXml/itemProps3.xml><?xml version="1.0" encoding="utf-8"?>
<ds:datastoreItem xmlns:ds="http://schemas.openxmlformats.org/officeDocument/2006/customXml" ds:itemID="{DDC2B656-CBBC-4911-8ED5-297CFE38E12A}">
  <ds:schemaRefs>
    <ds:schemaRef ds:uri="http://schemas.microsoft.com/sharepoint/v3/contenttype/forms"/>
  </ds:schemaRefs>
</ds:datastoreItem>
</file>

<file path=customXml/itemProps4.xml><?xml version="1.0" encoding="utf-8"?>
<ds:datastoreItem xmlns:ds="http://schemas.openxmlformats.org/officeDocument/2006/customXml" ds:itemID="{2C206845-B7B0-4F3D-84C4-CCBBC020563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vt:lpstr>
      <vt:lpstr>3</vt:lpstr>
      <vt:lpst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Ned Nederlander</dc:creator>
  <cp:lastModifiedBy>Robert Wakefield</cp:lastModifiedBy>
  <cp:lastPrinted>2008-02-23T00:52:46Z</cp:lastPrinted>
  <dcterms:created xsi:type="dcterms:W3CDTF">2008-02-20T02:16:20Z</dcterms:created>
  <dcterms:modified xsi:type="dcterms:W3CDTF">2017-12-15T20:09:48Z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0x0101002587939C8F7E794C82F16DA9E771B702</vt:lpwstr>
  </property>
  <property fmtid="{D5CDD505-2E9C-101B-9397-08002B2CF9AE}" pid="3" name="_dlc_DocIdItemGuid">
    <vt:lpwstr>a06020f0-39c1-48df-8e60-73f75c7131aa</vt:lpwstr>
  </property>
</Properties>
</file>