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ogercreel/Dropbox/ws/c14dating/iosacal/"/>
    </mc:Choice>
  </mc:AlternateContent>
  <xr:revisionPtr revIDLastSave="0" documentId="13_ncr:1_{E43319E8-D133-D946-8F24-7058FB250DE0}" xr6:coauthVersionLast="45" xr6:coauthVersionMax="45" xr10:uidLastSave="{00000000-0000-0000-0000-000000000000}"/>
  <bookViews>
    <workbookView xWindow="2400" yWindow="460" windowWidth="20720" windowHeight="16220" tabRatio="477" xr2:uid="{00000000-000D-0000-FFFF-FFFF00000000}"/>
  </bookViews>
  <sheets>
    <sheet name="Singapore" sheetId="11" r:id="rId1"/>
    <sheet name="ECMP" sheetId="6" r:id="rId2"/>
    <sheet name="WCMP" sheetId="2" r:id="rId3"/>
  </sheets>
  <externalReferences>
    <externalReference r:id="rId4"/>
  </externalReferences>
  <definedNames>
    <definedName name="_xlnm._FilterDatabase" localSheetId="0" hidden="1">Singapore!$A$4:$BZ$63</definedName>
    <definedName name="DatingMeth">'[1]Long-form'!$CE$4:$CE$12</definedName>
    <definedName name="PrimaryIndicator">'[1]Long-form'!$CC$4:$CC$13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4" i="2" l="1"/>
  <c r="BS4" i="2"/>
  <c r="BR5" i="2"/>
  <c r="BS5" i="2"/>
  <c r="BR6" i="2"/>
  <c r="BS6" i="2"/>
  <c r="BR7" i="2"/>
  <c r="BS7" i="2"/>
  <c r="BR8" i="2"/>
  <c r="BS8" i="2"/>
  <c r="BR9" i="2"/>
  <c r="BS9" i="2"/>
  <c r="BR12" i="2"/>
  <c r="BS12" i="2"/>
  <c r="BR13" i="2"/>
  <c r="BS13" i="2"/>
  <c r="BR14" i="2"/>
  <c r="BS14" i="2"/>
  <c r="BR15" i="2"/>
  <c r="BS15" i="2"/>
  <c r="BR20" i="2"/>
  <c r="BS20" i="2"/>
  <c r="BR21" i="2"/>
  <c r="BS21" i="2"/>
  <c r="BR22" i="2"/>
  <c r="BS22" i="2"/>
  <c r="BR23" i="2"/>
  <c r="BS23" i="2"/>
  <c r="BR24" i="2"/>
  <c r="BS24" i="2"/>
  <c r="BR25" i="2"/>
  <c r="BS25" i="2"/>
  <c r="BR26" i="2"/>
  <c r="BS26" i="2"/>
  <c r="BR27" i="2"/>
  <c r="BS27" i="2"/>
  <c r="BR28" i="2"/>
  <c r="BS28" i="2"/>
  <c r="BR29" i="2"/>
  <c r="BS29" i="2"/>
  <c r="BR30" i="2"/>
  <c r="BS30" i="2"/>
  <c r="BR31" i="2"/>
  <c r="BS31" i="2"/>
  <c r="BQ87" i="11" l="1"/>
  <c r="BT87" i="11" s="1"/>
  <c r="BN87" i="11"/>
  <c r="AB87" i="11"/>
  <c r="Y87" i="11"/>
  <c r="AP87" i="11" s="1"/>
  <c r="BS87" i="11" s="1"/>
  <c r="BQ86" i="11"/>
  <c r="BT86" i="11" s="1"/>
  <c r="BN86" i="11"/>
  <c r="AB86" i="11"/>
  <c r="Y86" i="11"/>
  <c r="AP86" i="11" s="1"/>
  <c r="BS86" i="11" s="1"/>
  <c r="BQ85" i="11"/>
  <c r="BT85" i="11" s="1"/>
  <c r="BN85" i="11"/>
  <c r="AB85" i="11"/>
  <c r="Y85" i="11"/>
  <c r="AP85" i="11" s="1"/>
  <c r="BS85" i="11" s="1"/>
  <c r="BQ84" i="11"/>
  <c r="BT84" i="11" s="1"/>
  <c r="BN84" i="11"/>
  <c r="AB84" i="11"/>
  <c r="Y84" i="11"/>
  <c r="AP84" i="11" s="1"/>
  <c r="BS84" i="11" s="1"/>
  <c r="BQ83" i="11"/>
  <c r="BT83" i="11" s="1"/>
  <c r="BN83" i="11"/>
  <c r="AB83" i="11"/>
  <c r="Y83" i="11"/>
  <c r="AP83" i="11" s="1"/>
  <c r="BS83" i="11" s="1"/>
  <c r="BQ82" i="11"/>
  <c r="BT82" i="11" s="1"/>
  <c r="BN82" i="11"/>
  <c r="AB82" i="11"/>
  <c r="Y82" i="11"/>
  <c r="BQ81" i="11"/>
  <c r="BT81" i="11" s="1"/>
  <c r="BN81" i="11"/>
  <c r="AB81" i="11"/>
  <c r="Y81" i="11"/>
  <c r="AP81" i="11" s="1"/>
  <c r="BS81" i="11" s="1"/>
  <c r="BQ80" i="11"/>
  <c r="BT80" i="11" s="1"/>
  <c r="BN80" i="11"/>
  <c r="AB80" i="11"/>
  <c r="Y80" i="11"/>
  <c r="AP80" i="11" s="1"/>
  <c r="BS80" i="11" s="1"/>
  <c r="BQ79" i="11"/>
  <c r="BT79" i="11" s="1"/>
  <c r="BN79" i="11"/>
  <c r="AB79" i="11"/>
  <c r="Y79" i="11"/>
  <c r="AP79" i="11" s="1"/>
  <c r="BS79" i="11" s="1"/>
  <c r="BQ78" i="11"/>
  <c r="BT78" i="11" s="1"/>
  <c r="AB78" i="11"/>
  <c r="Y78" i="11"/>
  <c r="AP78" i="11" s="1"/>
  <c r="BS78" i="11" s="1"/>
  <c r="BV78" i="11" s="1"/>
  <c r="BQ77" i="11"/>
  <c r="BT77" i="11" s="1"/>
  <c r="BN77" i="11"/>
  <c r="AB77" i="11"/>
  <c r="Y77" i="11"/>
  <c r="AP77" i="11" s="1"/>
  <c r="BS77" i="11" s="1"/>
  <c r="BQ76" i="11"/>
  <c r="BT76" i="11" s="1"/>
  <c r="AB76" i="11"/>
  <c r="Y76" i="11"/>
  <c r="AP76" i="11" s="1"/>
  <c r="BS76" i="11" s="1"/>
  <c r="BV76" i="11" s="1"/>
  <c r="BQ75" i="11"/>
  <c r="BT75" i="11" s="1"/>
  <c r="BN75" i="11"/>
  <c r="AB75" i="11"/>
  <c r="Y75" i="11"/>
  <c r="BQ74" i="11"/>
  <c r="BT74" i="11" s="1"/>
  <c r="BN74" i="11"/>
  <c r="AB74" i="11"/>
  <c r="Y74" i="11"/>
  <c r="AP74" i="11" s="1"/>
  <c r="BS74" i="11" s="1"/>
  <c r="BQ73" i="11"/>
  <c r="BT73" i="11" s="1"/>
  <c r="BN73" i="11"/>
  <c r="AB73" i="11"/>
  <c r="Y73" i="11"/>
  <c r="AP73" i="11" s="1"/>
  <c r="BS73" i="11" s="1"/>
  <c r="BQ72" i="11"/>
  <c r="BT72" i="11" s="1"/>
  <c r="BN72" i="11"/>
  <c r="AB72" i="11"/>
  <c r="Y72" i="11"/>
  <c r="AP72" i="11" s="1"/>
  <c r="BS72" i="11" s="1"/>
  <c r="BQ71" i="11"/>
  <c r="BT71" i="11" s="1"/>
  <c r="BN71" i="11"/>
  <c r="AB71" i="11"/>
  <c r="Y71" i="11"/>
  <c r="BQ70" i="11"/>
  <c r="BT70" i="11" s="1"/>
  <c r="AB70" i="11"/>
  <c r="Y70" i="11"/>
  <c r="BQ69" i="11"/>
  <c r="BT69" i="11" s="1"/>
  <c r="BN69" i="11"/>
  <c r="AB69" i="11"/>
  <c r="Y69" i="11"/>
  <c r="AP69" i="11" s="1"/>
  <c r="BS69" i="11" s="1"/>
  <c r="BQ68" i="11"/>
  <c r="BT68" i="11" s="1"/>
  <c r="AB68" i="11"/>
  <c r="Y68" i="11"/>
  <c r="AP68" i="11" s="1"/>
  <c r="BS68" i="11" s="1"/>
  <c r="BV68" i="11" s="1"/>
  <c r="BQ67" i="11"/>
  <c r="BT67" i="11" s="1"/>
  <c r="BN67" i="11"/>
  <c r="AB67" i="11"/>
  <c r="Y67" i="11"/>
  <c r="AP67" i="11" s="1"/>
  <c r="BS67" i="11" s="1"/>
  <c r="BQ66" i="11"/>
  <c r="BT66" i="11" s="1"/>
  <c r="BN66" i="11"/>
  <c r="Y66" i="11"/>
  <c r="AP66" i="11" s="1"/>
  <c r="BS66" i="11" s="1"/>
  <c r="BQ65" i="11"/>
  <c r="BT65" i="11" s="1"/>
  <c r="BN65" i="11"/>
  <c r="Y65" i="11"/>
  <c r="AP65" i="11" s="1"/>
  <c r="BS65" i="11" s="1"/>
  <c r="BQ64" i="11"/>
  <c r="BT64" i="11" s="1"/>
  <c r="BN64" i="11"/>
  <c r="Y64" i="11"/>
  <c r="AP64" i="11" s="1"/>
  <c r="BS64" i="11" s="1"/>
  <c r="BN12" i="11"/>
  <c r="BG12" i="11"/>
  <c r="BF12" i="11"/>
  <c r="BQ12" i="11" s="1"/>
  <c r="BT12" i="11" s="1"/>
  <c r="AB12" i="11"/>
  <c r="Y12" i="11"/>
  <c r="AP12" i="11" s="1"/>
  <c r="BN16" i="11"/>
  <c r="BG16" i="11"/>
  <c r="BF16" i="11"/>
  <c r="BQ16" i="11" s="1"/>
  <c r="BT16" i="11" s="1"/>
  <c r="Y16" i="11"/>
  <c r="AO16" i="11" s="1"/>
  <c r="BN15" i="11"/>
  <c r="BG15" i="11"/>
  <c r="BF15" i="11"/>
  <c r="BQ15" i="11" s="1"/>
  <c r="BT15" i="11" s="1"/>
  <c r="Y15" i="11"/>
  <c r="AO15" i="11" s="1"/>
  <c r="BN29" i="11"/>
  <c r="BG29" i="11"/>
  <c r="BF29" i="11"/>
  <c r="BQ29" i="11" s="1"/>
  <c r="BT29" i="11" s="1"/>
  <c r="AB29" i="11"/>
  <c r="Y29" i="11"/>
  <c r="BG30" i="11"/>
  <c r="BF30" i="11"/>
  <c r="BQ30" i="11" s="1"/>
  <c r="BT30" i="11" s="1"/>
  <c r="AB30" i="11"/>
  <c r="Y30" i="11"/>
  <c r="AP30" i="11" s="1"/>
  <c r="BN17" i="11"/>
  <c r="BG17" i="11"/>
  <c r="BF17" i="11"/>
  <c r="BQ17" i="11" s="1"/>
  <c r="BT17" i="11" s="1"/>
  <c r="Y17" i="11"/>
  <c r="AP17" i="11" s="1"/>
  <c r="BG41" i="11"/>
  <c r="BF41" i="11"/>
  <c r="BQ41" i="11" s="1"/>
  <c r="BT41" i="11" s="1"/>
  <c r="Y41" i="11"/>
  <c r="AP41" i="11" s="1"/>
  <c r="BN13" i="11"/>
  <c r="BG13" i="11"/>
  <c r="BF13" i="11"/>
  <c r="BQ13" i="11" s="1"/>
  <c r="BT13" i="11" s="1"/>
  <c r="AB13" i="11"/>
  <c r="Y13" i="11"/>
  <c r="AP13" i="11" s="1"/>
  <c r="BN63" i="11"/>
  <c r="BG63" i="11"/>
  <c r="BF63" i="11"/>
  <c r="BQ63" i="11" s="1"/>
  <c r="BT63" i="11" s="1"/>
  <c r="AB63" i="11"/>
  <c r="Y63" i="11"/>
  <c r="BN61" i="11"/>
  <c r="BG61" i="11"/>
  <c r="BF61" i="11"/>
  <c r="BQ61" i="11" s="1"/>
  <c r="BT61" i="11" s="1"/>
  <c r="AB61" i="11"/>
  <c r="Y61" i="11"/>
  <c r="BN62" i="11"/>
  <c r="BG62" i="11"/>
  <c r="BF62" i="11"/>
  <c r="BQ62" i="11" s="1"/>
  <c r="BT62" i="11" s="1"/>
  <c r="AB62" i="11"/>
  <c r="Y62" i="11"/>
  <c r="AP62" i="11" s="1"/>
  <c r="BN32" i="11"/>
  <c r="BG32" i="11"/>
  <c r="BF32" i="11"/>
  <c r="BQ32" i="11" s="1"/>
  <c r="BT32" i="11" s="1"/>
  <c r="AB32" i="11"/>
  <c r="Y32" i="11"/>
  <c r="AP32" i="11" s="1"/>
  <c r="BN35" i="11"/>
  <c r="BG35" i="11"/>
  <c r="BF35" i="11"/>
  <c r="BQ35" i="11" s="1"/>
  <c r="BT35" i="11" s="1"/>
  <c r="AB35" i="11"/>
  <c r="Y35" i="11"/>
  <c r="AP35" i="11" s="1"/>
  <c r="BN55" i="11"/>
  <c r="BG55" i="11"/>
  <c r="BF55" i="11"/>
  <c r="BQ55" i="11" s="1"/>
  <c r="BT55" i="11" s="1"/>
  <c r="AB55" i="11"/>
  <c r="Y55" i="11"/>
  <c r="AP55" i="11" s="1"/>
  <c r="BN56" i="11"/>
  <c r="BG56" i="11"/>
  <c r="BF56" i="11"/>
  <c r="BQ56" i="11" s="1"/>
  <c r="BT56" i="11" s="1"/>
  <c r="AB56" i="11"/>
  <c r="Y56" i="11"/>
  <c r="AP56" i="11" s="1"/>
  <c r="BN58" i="11"/>
  <c r="BG58" i="11"/>
  <c r="BF58" i="11"/>
  <c r="BQ58" i="11" s="1"/>
  <c r="BT58" i="11" s="1"/>
  <c r="AB58" i="11"/>
  <c r="Y58" i="11"/>
  <c r="AP58" i="11" s="1"/>
  <c r="BN57" i="11"/>
  <c r="BG57" i="11"/>
  <c r="BF57" i="11"/>
  <c r="BQ57" i="11" s="1"/>
  <c r="BT57" i="11" s="1"/>
  <c r="AB57" i="11"/>
  <c r="Y57" i="11"/>
  <c r="AP57" i="11" s="1"/>
  <c r="BN34" i="11"/>
  <c r="BG34" i="11"/>
  <c r="BF34" i="11"/>
  <c r="BQ34" i="11" s="1"/>
  <c r="BT34" i="11" s="1"/>
  <c r="AB34" i="11"/>
  <c r="Y34" i="11"/>
  <c r="AP34" i="11" s="1"/>
  <c r="BN33" i="11"/>
  <c r="BG33" i="11"/>
  <c r="BF33" i="11"/>
  <c r="BQ33" i="11" s="1"/>
  <c r="BT33" i="11" s="1"/>
  <c r="AB33" i="11"/>
  <c r="Y33" i="11"/>
  <c r="AP33" i="11" s="1"/>
  <c r="BN36" i="11"/>
  <c r="BG36" i="11"/>
  <c r="BF36" i="11"/>
  <c r="BQ36" i="11" s="1"/>
  <c r="BT36" i="11" s="1"/>
  <c r="AB36" i="11"/>
  <c r="Y36" i="11"/>
  <c r="AP36" i="11" s="1"/>
  <c r="BN54" i="11"/>
  <c r="BG54" i="11"/>
  <c r="BF54" i="11"/>
  <c r="BQ54" i="11" s="1"/>
  <c r="BT54" i="11" s="1"/>
  <c r="AB54" i="11"/>
  <c r="Y54" i="11"/>
  <c r="BN53" i="11"/>
  <c r="BG53" i="11"/>
  <c r="BF53" i="11"/>
  <c r="BQ53" i="11" s="1"/>
  <c r="BT53" i="11" s="1"/>
  <c r="AB53" i="11"/>
  <c r="Y53" i="11"/>
  <c r="AP53" i="11" s="1"/>
  <c r="BN60" i="11"/>
  <c r="BG60" i="11"/>
  <c r="BF60" i="11"/>
  <c r="BQ60" i="11" s="1"/>
  <c r="BT60" i="11" s="1"/>
  <c r="AB60" i="11"/>
  <c r="Y60" i="11"/>
  <c r="AP60" i="11" s="1"/>
  <c r="BN59" i="11"/>
  <c r="BG59" i="11"/>
  <c r="BF59" i="11"/>
  <c r="BQ59" i="11" s="1"/>
  <c r="BT59" i="11" s="1"/>
  <c r="AB59" i="11"/>
  <c r="Y59" i="11"/>
  <c r="AP59" i="11" s="1"/>
  <c r="BN50" i="11"/>
  <c r="BG50" i="11"/>
  <c r="BF50" i="11"/>
  <c r="BQ50" i="11" s="1"/>
  <c r="BT50" i="11" s="1"/>
  <c r="AB50" i="11"/>
  <c r="Y50" i="11"/>
  <c r="BN14" i="11"/>
  <c r="BG14" i="11"/>
  <c r="BF14" i="11"/>
  <c r="BQ14" i="11" s="1"/>
  <c r="BT14" i="11" s="1"/>
  <c r="AB14" i="11"/>
  <c r="Y14" i="11"/>
  <c r="BN22" i="11"/>
  <c r="BG22" i="11"/>
  <c r="BF22" i="11"/>
  <c r="BQ22" i="11" s="1"/>
  <c r="BT22" i="11" s="1"/>
  <c r="AB22" i="11"/>
  <c r="Y22" i="11"/>
  <c r="AP22" i="11" s="1"/>
  <c r="BN43" i="11"/>
  <c r="BG43" i="11"/>
  <c r="BF43" i="11"/>
  <c r="BQ43" i="11" s="1"/>
  <c r="BT43" i="11" s="1"/>
  <c r="AB43" i="11"/>
  <c r="Y43" i="11"/>
  <c r="AP43" i="11" s="1"/>
  <c r="BN42" i="11"/>
  <c r="BG42" i="11"/>
  <c r="BF42" i="11"/>
  <c r="BQ42" i="11" s="1"/>
  <c r="BT42" i="11" s="1"/>
  <c r="AB42" i="11"/>
  <c r="Y42" i="11"/>
  <c r="AP42" i="11" s="1"/>
  <c r="BN37" i="11"/>
  <c r="BG37" i="11"/>
  <c r="BF37" i="11"/>
  <c r="BQ37" i="11" s="1"/>
  <c r="BT37" i="11" s="1"/>
  <c r="AB37" i="11"/>
  <c r="Y37" i="11"/>
  <c r="AP37" i="11" s="1"/>
  <c r="BN52" i="11"/>
  <c r="BG52" i="11"/>
  <c r="BF52" i="11"/>
  <c r="BQ52" i="11" s="1"/>
  <c r="BT52" i="11" s="1"/>
  <c r="AB52" i="11"/>
  <c r="Y52" i="11"/>
  <c r="AP52" i="11" s="1"/>
  <c r="BN51" i="11"/>
  <c r="BG51" i="11"/>
  <c r="BF51" i="11"/>
  <c r="BQ51" i="11" s="1"/>
  <c r="BT51" i="11" s="1"/>
  <c r="AB51" i="11"/>
  <c r="Y51" i="11"/>
  <c r="AP51" i="11" s="1"/>
  <c r="BN46" i="11"/>
  <c r="BG46" i="11"/>
  <c r="BF46" i="11"/>
  <c r="BQ46" i="11" s="1"/>
  <c r="BT46" i="11" s="1"/>
  <c r="AB46" i="11"/>
  <c r="Y46" i="11"/>
  <c r="AP46" i="11" s="1"/>
  <c r="BN31" i="11"/>
  <c r="BG31" i="11"/>
  <c r="BF31" i="11"/>
  <c r="BQ31" i="11" s="1"/>
  <c r="BT31" i="11" s="1"/>
  <c r="AB31" i="11"/>
  <c r="Y31" i="11"/>
  <c r="AP31" i="11" s="1"/>
  <c r="BN45" i="11"/>
  <c r="BG45" i="11"/>
  <c r="BF45" i="11"/>
  <c r="BQ45" i="11" s="1"/>
  <c r="BT45" i="11" s="1"/>
  <c r="AB45" i="11"/>
  <c r="Y45" i="11"/>
  <c r="AP45" i="11" s="1"/>
  <c r="BN44" i="11"/>
  <c r="BG44" i="11"/>
  <c r="BF44" i="11"/>
  <c r="BQ44" i="11" s="1"/>
  <c r="BT44" i="11" s="1"/>
  <c r="AB44" i="11"/>
  <c r="Y44" i="11"/>
  <c r="AP44" i="11" s="1"/>
  <c r="BN47" i="11"/>
  <c r="BG47" i="11"/>
  <c r="BF47" i="11"/>
  <c r="BQ47" i="11" s="1"/>
  <c r="BT47" i="11" s="1"/>
  <c r="AB47" i="11"/>
  <c r="Y47" i="11"/>
  <c r="BN11" i="11"/>
  <c r="BG11" i="11"/>
  <c r="BF11" i="11"/>
  <c r="BQ11" i="11" s="1"/>
  <c r="BT11" i="11" s="1"/>
  <c r="AB11" i="11"/>
  <c r="Y11" i="11"/>
  <c r="AP11" i="11" s="1"/>
  <c r="BN48" i="11"/>
  <c r="BG48" i="11"/>
  <c r="BF48" i="11"/>
  <c r="BQ48" i="11" s="1"/>
  <c r="BT48" i="11" s="1"/>
  <c r="AB48" i="11"/>
  <c r="Y48" i="11"/>
  <c r="AP48" i="11" s="1"/>
  <c r="BN49" i="11"/>
  <c r="BG49" i="11"/>
  <c r="BF49" i="11"/>
  <c r="BQ49" i="11" s="1"/>
  <c r="BT49" i="11" s="1"/>
  <c r="AB49" i="11"/>
  <c r="Y49" i="11"/>
  <c r="AP49" i="11" s="1"/>
  <c r="BN23" i="11"/>
  <c r="BG23" i="11"/>
  <c r="BF23" i="11"/>
  <c r="BQ23" i="11" s="1"/>
  <c r="BT23" i="11" s="1"/>
  <c r="AB23" i="11"/>
  <c r="Y23" i="11"/>
  <c r="BN21" i="11"/>
  <c r="BG21" i="11"/>
  <c r="BF21" i="11"/>
  <c r="BQ21" i="11" s="1"/>
  <c r="BT21" i="11" s="1"/>
  <c r="AB21" i="11"/>
  <c r="Y21" i="11"/>
  <c r="BN20" i="11"/>
  <c r="BG20" i="11"/>
  <c r="BF20" i="11"/>
  <c r="BQ20" i="11" s="1"/>
  <c r="BT20" i="11" s="1"/>
  <c r="AB20" i="11"/>
  <c r="Y20" i="11"/>
  <c r="AP20" i="11" s="1"/>
  <c r="BN8" i="11"/>
  <c r="BG8" i="11"/>
  <c r="BF8" i="11"/>
  <c r="BQ8" i="11" s="1"/>
  <c r="BT8" i="11" s="1"/>
  <c r="AB8" i="11"/>
  <c r="Y8" i="11"/>
  <c r="AP8" i="11" s="1"/>
  <c r="BN40" i="11"/>
  <c r="BG40" i="11"/>
  <c r="BF40" i="11"/>
  <c r="BQ40" i="11" s="1"/>
  <c r="BT40" i="11" s="1"/>
  <c r="AB40" i="11"/>
  <c r="Y40" i="11"/>
  <c r="BN10" i="11"/>
  <c r="BG10" i="11"/>
  <c r="BF10" i="11"/>
  <c r="BQ10" i="11" s="1"/>
  <c r="BT10" i="11" s="1"/>
  <c r="AB10" i="11"/>
  <c r="Y10" i="11"/>
  <c r="AP10" i="11" s="1"/>
  <c r="BN39" i="11"/>
  <c r="BG39" i="11"/>
  <c r="BF39" i="11"/>
  <c r="BQ39" i="11" s="1"/>
  <c r="BT39" i="11" s="1"/>
  <c r="AB39" i="11"/>
  <c r="Y39" i="11"/>
  <c r="AP39" i="11" s="1"/>
  <c r="BN38" i="11"/>
  <c r="BG38" i="11"/>
  <c r="BF38" i="11"/>
  <c r="BQ38" i="11" s="1"/>
  <c r="BT38" i="11" s="1"/>
  <c r="AB38" i="11"/>
  <c r="Y38" i="11"/>
  <c r="AP38" i="11" s="1"/>
  <c r="BN26" i="11"/>
  <c r="BG26" i="11"/>
  <c r="BF26" i="11"/>
  <c r="BQ26" i="11" s="1"/>
  <c r="BT26" i="11" s="1"/>
  <c r="AB26" i="11"/>
  <c r="Y26" i="11"/>
  <c r="AP26" i="11" s="1"/>
  <c r="BN25" i="11"/>
  <c r="BG25" i="11"/>
  <c r="BF25" i="11"/>
  <c r="BQ25" i="11" s="1"/>
  <c r="BT25" i="11" s="1"/>
  <c r="AB25" i="11"/>
  <c r="Y25" i="11"/>
  <c r="AP25" i="11" s="1"/>
  <c r="BN18" i="11"/>
  <c r="BG18" i="11"/>
  <c r="BF18" i="11"/>
  <c r="BQ18" i="11" s="1"/>
  <c r="BT18" i="11" s="1"/>
  <c r="AB18" i="11"/>
  <c r="Y18" i="11"/>
  <c r="AP18" i="11" s="1"/>
  <c r="BN24" i="11"/>
  <c r="BG24" i="11"/>
  <c r="BF24" i="11"/>
  <c r="BQ24" i="11" s="1"/>
  <c r="BT24" i="11" s="1"/>
  <c r="AB24" i="11"/>
  <c r="Y24" i="11"/>
  <c r="AP24" i="11" s="1"/>
  <c r="BN27" i="11"/>
  <c r="BG27" i="11"/>
  <c r="BF27" i="11"/>
  <c r="BQ27" i="11" s="1"/>
  <c r="BT27" i="11" s="1"/>
  <c r="AB27" i="11"/>
  <c r="Y27" i="11"/>
  <c r="AP27" i="11" s="1"/>
  <c r="BN28" i="11"/>
  <c r="BG28" i="11"/>
  <c r="BF28" i="11"/>
  <c r="BQ28" i="11" s="1"/>
  <c r="BT28" i="11" s="1"/>
  <c r="AB28" i="11"/>
  <c r="Y28" i="11"/>
  <c r="AP28" i="11" s="1"/>
  <c r="BN19" i="11"/>
  <c r="BG19" i="11"/>
  <c r="BF19" i="11"/>
  <c r="BQ19" i="11" s="1"/>
  <c r="BT19" i="11" s="1"/>
  <c r="AB19" i="11"/>
  <c r="Y19" i="11"/>
  <c r="AP19" i="11" s="1"/>
  <c r="BN9" i="11"/>
  <c r="BG9" i="11"/>
  <c r="BF9" i="11"/>
  <c r="BQ9" i="11" s="1"/>
  <c r="BT9" i="11" s="1"/>
  <c r="AB9" i="11"/>
  <c r="Y9" i="11"/>
  <c r="AP9" i="11" s="1"/>
  <c r="BN7" i="11"/>
  <c r="BG7" i="11"/>
  <c r="BF7" i="11"/>
  <c r="BQ7" i="11" s="1"/>
  <c r="BT7" i="11" s="1"/>
  <c r="AB7" i="11"/>
  <c r="Y7" i="11"/>
  <c r="AP7" i="11" s="1"/>
  <c r="BN6" i="11"/>
  <c r="BG6" i="11"/>
  <c r="BF6" i="11"/>
  <c r="BQ6" i="11" s="1"/>
  <c r="BT6" i="11" s="1"/>
  <c r="AB6" i="11"/>
  <c r="Y6" i="11"/>
  <c r="AP6" i="11" s="1"/>
  <c r="BN5" i="11"/>
  <c r="BG5" i="11"/>
  <c r="BF5" i="11"/>
  <c r="BQ5" i="11" s="1"/>
  <c r="BT5" i="11" s="1"/>
  <c r="AB5" i="11"/>
  <c r="Y5" i="11"/>
  <c r="AP5" i="11" s="1"/>
  <c r="BN4" i="11"/>
  <c r="BG4" i="11"/>
  <c r="BF4" i="11"/>
  <c r="BQ4" i="11" s="1"/>
  <c r="BT4" i="11" s="1"/>
  <c r="AB4" i="11"/>
  <c r="Y4" i="11"/>
  <c r="AP4" i="11" s="1"/>
  <c r="BV79" i="11" l="1"/>
  <c r="BS46" i="11"/>
  <c r="BV46" i="11" s="1"/>
  <c r="AO78" i="11"/>
  <c r="BR78" i="11" s="1"/>
  <c r="BU78" i="11" s="1"/>
  <c r="BS57" i="11"/>
  <c r="AP16" i="11"/>
  <c r="BS16" i="11" s="1"/>
  <c r="BV16" i="11" s="1"/>
  <c r="BV67" i="11"/>
  <c r="AO28" i="11"/>
  <c r="BR28" i="11" s="1"/>
  <c r="BU28" i="11" s="1"/>
  <c r="BS28" i="11"/>
  <c r="BV28" i="11" s="1"/>
  <c r="BR15" i="11"/>
  <c r="BU15" i="11" s="1"/>
  <c r="AO40" i="11"/>
  <c r="BR40" i="11" s="1"/>
  <c r="BU40" i="11" s="1"/>
  <c r="BS31" i="11"/>
  <c r="BS42" i="11"/>
  <c r="BV42" i="11" s="1"/>
  <c r="BS22" i="11"/>
  <c r="BV22" i="11" s="1"/>
  <c r="BS53" i="11"/>
  <c r="BS35" i="11"/>
  <c r="BV35" i="11" s="1"/>
  <c r="BS25" i="11"/>
  <c r="BV25" i="11" s="1"/>
  <c r="BS30" i="11"/>
  <c r="BV30" i="11" s="1"/>
  <c r="BS34" i="11"/>
  <c r="BS9" i="11"/>
  <c r="BV9" i="11" s="1"/>
  <c r="BS27" i="11"/>
  <c r="BV27" i="11" s="1"/>
  <c r="BS18" i="11"/>
  <c r="BV18" i="11" s="1"/>
  <c r="AO25" i="11"/>
  <c r="BR25" i="11" s="1"/>
  <c r="BU25" i="11" s="1"/>
  <c r="BS37" i="11"/>
  <c r="BV37" i="11" s="1"/>
  <c r="AO34" i="11"/>
  <c r="BR34" i="11" s="1"/>
  <c r="BU34" i="11" s="1"/>
  <c r="BV73" i="11"/>
  <c r="BV86" i="11"/>
  <c r="BS7" i="11"/>
  <c r="BV7" i="11" s="1"/>
  <c r="BS26" i="11"/>
  <c r="BV26" i="11" s="1"/>
  <c r="AO33" i="11"/>
  <c r="BR33" i="11" s="1"/>
  <c r="BU33" i="11" s="1"/>
  <c r="BS55" i="11"/>
  <c r="BV55" i="11" s="1"/>
  <c r="BS62" i="11"/>
  <c r="BV62" i="11" s="1"/>
  <c r="AO73" i="11"/>
  <c r="BR73" i="11" s="1"/>
  <c r="BU73" i="11" s="1"/>
  <c r="BS10" i="11"/>
  <c r="BV10" i="11" s="1"/>
  <c r="BS11" i="11"/>
  <c r="BV11" i="11" s="1"/>
  <c r="AO45" i="11"/>
  <c r="BR45" i="11" s="1"/>
  <c r="BU45" i="11" s="1"/>
  <c r="BS59" i="11"/>
  <c r="BV59" i="11" s="1"/>
  <c r="AO53" i="11"/>
  <c r="BR53" i="11" s="1"/>
  <c r="BU53" i="11" s="1"/>
  <c r="BS36" i="11"/>
  <c r="BV36" i="11" s="1"/>
  <c r="AO55" i="11"/>
  <c r="BR55" i="11" s="1"/>
  <c r="BU55" i="11" s="1"/>
  <c r="AO76" i="11"/>
  <c r="BR76" i="11" s="1"/>
  <c r="BU76" i="11" s="1"/>
  <c r="AO77" i="11"/>
  <c r="BR77" i="11" s="1"/>
  <c r="AO83" i="11"/>
  <c r="BR83" i="11" s="1"/>
  <c r="BU83" i="11" s="1"/>
  <c r="BS6" i="11"/>
  <c r="BV6" i="11" s="1"/>
  <c r="AO31" i="11"/>
  <c r="BR31" i="11" s="1"/>
  <c r="AO19" i="11"/>
  <c r="BR19" i="11" s="1"/>
  <c r="BU19" i="11" s="1"/>
  <c r="BS44" i="11"/>
  <c r="BV44" i="11" s="1"/>
  <c r="AO37" i="11"/>
  <c r="BR37" i="11" s="1"/>
  <c r="BU37" i="11" s="1"/>
  <c r="AO54" i="11"/>
  <c r="BR54" i="11" s="1"/>
  <c r="BU54" i="11" s="1"/>
  <c r="AO35" i="11"/>
  <c r="BR35" i="11" s="1"/>
  <c r="BU35" i="11" s="1"/>
  <c r="BS17" i="11"/>
  <c r="BV17" i="11" s="1"/>
  <c r="AO65" i="11"/>
  <c r="BR65" i="11" s="1"/>
  <c r="BU65" i="11" s="1"/>
  <c r="AO70" i="11"/>
  <c r="BR70" i="11" s="1"/>
  <c r="BU70" i="11" s="1"/>
  <c r="AO72" i="11"/>
  <c r="BR72" i="11" s="1"/>
  <c r="BU72" i="11" s="1"/>
  <c r="AO75" i="11"/>
  <c r="BR75" i="11" s="1"/>
  <c r="BU75" i="11" s="1"/>
  <c r="AO85" i="11"/>
  <c r="BR85" i="11" s="1"/>
  <c r="BU85" i="11" s="1"/>
  <c r="AO87" i="11"/>
  <c r="BR87" i="11" s="1"/>
  <c r="BU87" i="11" s="1"/>
  <c r="AO47" i="11"/>
  <c r="BR47" i="11" s="1"/>
  <c r="BU47" i="11" s="1"/>
  <c r="AO42" i="11"/>
  <c r="BR42" i="11" s="1"/>
  <c r="BU42" i="11" s="1"/>
  <c r="BV64" i="11"/>
  <c r="BV87" i="11"/>
  <c r="AP61" i="11"/>
  <c r="BS61" i="11" s="1"/>
  <c r="BV61" i="11" s="1"/>
  <c r="AO61" i="11"/>
  <c r="BR61" i="11" s="1"/>
  <c r="BU61" i="11" s="1"/>
  <c r="AP82" i="11"/>
  <c r="BS82" i="11" s="1"/>
  <c r="BV82" i="11" s="1"/>
  <c r="AO82" i="11"/>
  <c r="BR82" i="11" s="1"/>
  <c r="BU82" i="11" s="1"/>
  <c r="AO5" i="11"/>
  <c r="BR5" i="11" s="1"/>
  <c r="BU5" i="11" s="1"/>
  <c r="BS8" i="11"/>
  <c r="BV8" i="11" s="1"/>
  <c r="AO20" i="11"/>
  <c r="BR20" i="11" s="1"/>
  <c r="BU20" i="11" s="1"/>
  <c r="AO23" i="11"/>
  <c r="BR23" i="11" s="1"/>
  <c r="BU23" i="11" s="1"/>
  <c r="AP23" i="11"/>
  <c r="BS23" i="11" s="1"/>
  <c r="BV23" i="11" s="1"/>
  <c r="BS48" i="11"/>
  <c r="BV48" i="11" s="1"/>
  <c r="BS13" i="11"/>
  <c r="BV13" i="11" s="1"/>
  <c r="BV85" i="11"/>
  <c r="BS5" i="11"/>
  <c r="BV5" i="11" s="1"/>
  <c r="BS12" i="11"/>
  <c r="BV12" i="11" s="1"/>
  <c r="AO64" i="11"/>
  <c r="BR64" i="11" s="1"/>
  <c r="BU64" i="11" s="1"/>
  <c r="BS4" i="11"/>
  <c r="BV4" i="11" s="1"/>
  <c r="AO6" i="11"/>
  <c r="BR6" i="11" s="1"/>
  <c r="BU6" i="11" s="1"/>
  <c r="AP21" i="11"/>
  <c r="BS21" i="11" s="1"/>
  <c r="BV21" i="11" s="1"/>
  <c r="AO21" i="11"/>
  <c r="BR21" i="11" s="1"/>
  <c r="BU21" i="11" s="1"/>
  <c r="AO48" i="11"/>
  <c r="BR48" i="11" s="1"/>
  <c r="BU48" i="11" s="1"/>
  <c r="AP47" i="11"/>
  <c r="BS47" i="11" s="1"/>
  <c r="BV47" i="11" s="1"/>
  <c r="BS52" i="11"/>
  <c r="BV52" i="11" s="1"/>
  <c r="AO30" i="11"/>
  <c r="BR30" i="11" s="1"/>
  <c r="BU30" i="11" s="1"/>
  <c r="AO29" i="11"/>
  <c r="BR29" i="11" s="1"/>
  <c r="BU29" i="11" s="1"/>
  <c r="AP29" i="11"/>
  <c r="BS29" i="11" s="1"/>
  <c r="BV29" i="11" s="1"/>
  <c r="AO67" i="11"/>
  <c r="BR67" i="11" s="1"/>
  <c r="BU67" i="11" s="1"/>
  <c r="AP75" i="11"/>
  <c r="BS75" i="11" s="1"/>
  <c r="BV75" i="11" s="1"/>
  <c r="AO86" i="11"/>
  <c r="BR86" i="11" s="1"/>
  <c r="BU86" i="11" s="1"/>
  <c r="BS39" i="11"/>
  <c r="BV39" i="11" s="1"/>
  <c r="BS43" i="11"/>
  <c r="BV43" i="11" s="1"/>
  <c r="AO22" i="11"/>
  <c r="BR22" i="11" s="1"/>
  <c r="BU22" i="11" s="1"/>
  <c r="AO50" i="11"/>
  <c r="BR50" i="11" s="1"/>
  <c r="BU50" i="11" s="1"/>
  <c r="AP50" i="11"/>
  <c r="BS50" i="11" s="1"/>
  <c r="BV50" i="11" s="1"/>
  <c r="BS60" i="11"/>
  <c r="BV60" i="11" s="1"/>
  <c r="BV57" i="11"/>
  <c r="BS41" i="11"/>
  <c r="BV41" i="11" s="1"/>
  <c r="BV66" i="11"/>
  <c r="AP70" i="11"/>
  <c r="BS70" i="11" s="1"/>
  <c r="BV70" i="11" s="1"/>
  <c r="AO7" i="11"/>
  <c r="BR7" i="11" s="1"/>
  <c r="BU7" i="11" s="1"/>
  <c r="AO10" i="11"/>
  <c r="BR10" i="11" s="1"/>
  <c r="BU10" i="11" s="1"/>
  <c r="AP40" i="11"/>
  <c r="BS40" i="11" s="1"/>
  <c r="BV40" i="11" s="1"/>
  <c r="BS20" i="11"/>
  <c r="BS49" i="11"/>
  <c r="BV49" i="11" s="1"/>
  <c r="AO11" i="11"/>
  <c r="BR11" i="11" s="1"/>
  <c r="BU11" i="11" s="1"/>
  <c r="AP14" i="11"/>
  <c r="BS14" i="11" s="1"/>
  <c r="BV14" i="11" s="1"/>
  <c r="AO14" i="11"/>
  <c r="BR14" i="11" s="1"/>
  <c r="AO60" i="11"/>
  <c r="BR60" i="11" s="1"/>
  <c r="BU60" i="11" s="1"/>
  <c r="AP54" i="11"/>
  <c r="BS54" i="11" s="1"/>
  <c r="BV54" i="11" s="1"/>
  <c r="BS56" i="11"/>
  <c r="BV56" i="11" s="1"/>
  <c r="BS32" i="11"/>
  <c r="BV32" i="11" s="1"/>
  <c r="AO62" i="11"/>
  <c r="BR62" i="11" s="1"/>
  <c r="BU62" i="11" s="1"/>
  <c r="AO63" i="11"/>
  <c r="BR63" i="11" s="1"/>
  <c r="BU63" i="11" s="1"/>
  <c r="AP63" i="11"/>
  <c r="BS63" i="11" s="1"/>
  <c r="BV63" i="11" s="1"/>
  <c r="AO41" i="11"/>
  <c r="BR41" i="11" s="1"/>
  <c r="BU41" i="11" s="1"/>
  <c r="AO17" i="11"/>
  <c r="BR17" i="11" s="1"/>
  <c r="BU17" i="11" s="1"/>
  <c r="BV65" i="11"/>
  <c r="AO66" i="11"/>
  <c r="BR66" i="11" s="1"/>
  <c r="BU66" i="11" s="1"/>
  <c r="AO71" i="11"/>
  <c r="BR71" i="11" s="1"/>
  <c r="BU71" i="11" s="1"/>
  <c r="AP71" i="11"/>
  <c r="BS71" i="11" s="1"/>
  <c r="BV71" i="11" s="1"/>
  <c r="BV83" i="11"/>
  <c r="BS19" i="11"/>
  <c r="BV19" i="11" s="1"/>
  <c r="AO27" i="11"/>
  <c r="BR27" i="11" s="1"/>
  <c r="BU27" i="11" s="1"/>
  <c r="BS24" i="11"/>
  <c r="BV24" i="11" s="1"/>
  <c r="AO18" i="11"/>
  <c r="BR18" i="11" s="1"/>
  <c r="BU18" i="11" s="1"/>
  <c r="AO26" i="11"/>
  <c r="BR26" i="11" s="1"/>
  <c r="BU26" i="11" s="1"/>
  <c r="BS38" i="11"/>
  <c r="BV38" i="11" s="1"/>
  <c r="AO39" i="11"/>
  <c r="BR39" i="11" s="1"/>
  <c r="BU39" i="11" s="1"/>
  <c r="BS45" i="11"/>
  <c r="BV45" i="11" s="1"/>
  <c r="AO46" i="11"/>
  <c r="BR46" i="11" s="1"/>
  <c r="BU46" i="11" s="1"/>
  <c r="BS51" i="11"/>
  <c r="BV51" i="11" s="1"/>
  <c r="AO52" i="11"/>
  <c r="BR52" i="11" s="1"/>
  <c r="BU52" i="11" s="1"/>
  <c r="BS33" i="11"/>
  <c r="BV33" i="11" s="1"/>
  <c r="AO57" i="11"/>
  <c r="BR57" i="11" s="1"/>
  <c r="BU57" i="11" s="1"/>
  <c r="BS58" i="11"/>
  <c r="BV58" i="11" s="1"/>
  <c r="AO56" i="11"/>
  <c r="BR56" i="11" s="1"/>
  <c r="BU56" i="11" s="1"/>
  <c r="BR16" i="11"/>
  <c r="BU16" i="11" s="1"/>
  <c r="BV72" i="11"/>
  <c r="BV77" i="11"/>
  <c r="AO79" i="11"/>
  <c r="BR79" i="11" s="1"/>
  <c r="BU79" i="11" s="1"/>
  <c r="AO81" i="11"/>
  <c r="BR81" i="11" s="1"/>
  <c r="BU81" i="11" s="1"/>
  <c r="BV20" i="11"/>
  <c r="BU14" i="11"/>
  <c r="BU77" i="11"/>
  <c r="BV81" i="11"/>
  <c r="BU31" i="11"/>
  <c r="AO9" i="11"/>
  <c r="BR9" i="11" s="1"/>
  <c r="BU9" i="11" s="1"/>
  <c r="AO24" i="11"/>
  <c r="BR24" i="11" s="1"/>
  <c r="BU24" i="11" s="1"/>
  <c r="AO49" i="11"/>
  <c r="BR49" i="11" s="1"/>
  <c r="BU49" i="11" s="1"/>
  <c r="BV31" i="11"/>
  <c r="AO51" i="11"/>
  <c r="BR51" i="11" s="1"/>
  <c r="BU51" i="11" s="1"/>
  <c r="AO59" i="11"/>
  <c r="BR59" i="11" s="1"/>
  <c r="BU59" i="11" s="1"/>
  <c r="BV34" i="11"/>
  <c r="AO58" i="11"/>
  <c r="BR58" i="11" s="1"/>
  <c r="BU58" i="11" s="1"/>
  <c r="AP15" i="11"/>
  <c r="BS15" i="11" s="1"/>
  <c r="BV15" i="11" s="1"/>
  <c r="BV74" i="11"/>
  <c r="AO80" i="11"/>
  <c r="BR80" i="11" s="1"/>
  <c r="BU80" i="11" s="1"/>
  <c r="BV80" i="11"/>
  <c r="AO4" i="11"/>
  <c r="BR4" i="11" s="1"/>
  <c r="BU4" i="11" s="1"/>
  <c r="AO38" i="11"/>
  <c r="BR38" i="11" s="1"/>
  <c r="BU38" i="11" s="1"/>
  <c r="AO8" i="11"/>
  <c r="BR8" i="11" s="1"/>
  <c r="BU8" i="11" s="1"/>
  <c r="AO44" i="11"/>
  <c r="BR44" i="11" s="1"/>
  <c r="BU44" i="11" s="1"/>
  <c r="AO43" i="11"/>
  <c r="BR43" i="11" s="1"/>
  <c r="BU43" i="11" s="1"/>
  <c r="BV53" i="11"/>
  <c r="AO36" i="11"/>
  <c r="BR36" i="11" s="1"/>
  <c r="BU36" i="11" s="1"/>
  <c r="AO32" i="11"/>
  <c r="BR32" i="11" s="1"/>
  <c r="BU32" i="11" s="1"/>
  <c r="AO13" i="11"/>
  <c r="BR13" i="11" s="1"/>
  <c r="BU13" i="11" s="1"/>
  <c r="AO12" i="11"/>
  <c r="BR12" i="11" s="1"/>
  <c r="BU12" i="11" s="1"/>
  <c r="AO68" i="11"/>
  <c r="BR68" i="11" s="1"/>
  <c r="BU68" i="11" s="1"/>
  <c r="AO69" i="11"/>
  <c r="BR69" i="11" s="1"/>
  <c r="BU69" i="11" s="1"/>
  <c r="BV69" i="11"/>
  <c r="AO74" i="11"/>
  <c r="BR74" i="11" s="1"/>
  <c r="BU74" i="11" s="1"/>
  <c r="AO84" i="11"/>
  <c r="BR84" i="11" s="1"/>
  <c r="BU84" i="11" s="1"/>
  <c r="BV84" i="11"/>
  <c r="BQ12" i="2" l="1"/>
  <c r="BQ13" i="2"/>
  <c r="BQ14" i="2"/>
  <c r="BQ15" i="2"/>
  <c r="BQ20" i="2"/>
  <c r="BQ21" i="2"/>
  <c r="BQ22" i="2"/>
  <c r="BQ23" i="2"/>
  <c r="BQ24" i="2"/>
  <c r="BQ25" i="2"/>
  <c r="BQ26" i="2"/>
  <c r="BQ27" i="2"/>
  <c r="BQ28" i="2"/>
  <c r="BQ29" i="2"/>
  <c r="BQ30" i="2"/>
  <c r="BQ31" i="2"/>
  <c r="BQ5" i="2"/>
  <c r="BQ6" i="2"/>
  <c r="BQ7" i="2"/>
  <c r="BQ9" i="2"/>
  <c r="AN19" i="2" l="1"/>
  <c r="AO19" i="2"/>
  <c r="BF19" i="2"/>
  <c r="BQ19" i="2" s="1"/>
  <c r="BG19" i="2"/>
  <c r="AN16" i="2"/>
  <c r="AO16" i="2"/>
  <c r="BF16" i="2"/>
  <c r="BQ16" i="2" s="1"/>
  <c r="BG16" i="2"/>
  <c r="AN17" i="2"/>
  <c r="AO17" i="2"/>
  <c r="BF17" i="2"/>
  <c r="BQ17" i="2" s="1"/>
  <c r="BG17" i="2"/>
  <c r="AN18" i="2"/>
  <c r="AO18" i="2"/>
  <c r="BF18" i="2"/>
  <c r="BQ18" i="2" s="1"/>
  <c r="BG18" i="2"/>
  <c r="AN10" i="2"/>
  <c r="AO10" i="2"/>
  <c r="BF10" i="2"/>
  <c r="BQ10" i="2" s="1"/>
  <c r="BG10" i="2"/>
  <c r="AN11" i="2"/>
  <c r="AO11" i="2"/>
  <c r="BF11" i="2"/>
  <c r="BQ11" i="2" s="1"/>
  <c r="BG11" i="2"/>
  <c r="BS11" i="2" l="1"/>
  <c r="BS18" i="2"/>
  <c r="BS17" i="2"/>
  <c r="BS16" i="2"/>
  <c r="BS19" i="2"/>
  <c r="BR11" i="2"/>
  <c r="BR18" i="2"/>
  <c r="BR17" i="2"/>
  <c r="BR16" i="2"/>
  <c r="BR19" i="2"/>
  <c r="BR10" i="2"/>
  <c r="BS10" i="2"/>
  <c r="BG33" i="6" l="1"/>
  <c r="BF33" i="6"/>
  <c r="BQ33" i="6" s="1"/>
  <c r="AO33" i="6"/>
  <c r="AN33" i="6"/>
  <c r="BG32" i="6"/>
  <c r="BF32" i="6"/>
  <c r="BQ32" i="6" s="1"/>
  <c r="AO32" i="6"/>
  <c r="AN32" i="6"/>
  <c r="AO30" i="6"/>
  <c r="BS30" i="6" s="1"/>
  <c r="AN30" i="6"/>
  <c r="BR30" i="6" s="1"/>
  <c r="AO29" i="6"/>
  <c r="BS29" i="6" s="1"/>
  <c r="AN29" i="6"/>
  <c r="BR29" i="6" s="1"/>
  <c r="AO27" i="6"/>
  <c r="BS27" i="6" s="1"/>
  <c r="AN27" i="6"/>
  <c r="BR27" i="6" s="1"/>
  <c r="AO18" i="6"/>
  <c r="BS18" i="6" s="1"/>
  <c r="AN18" i="6"/>
  <c r="BR18" i="6" s="1"/>
  <c r="BN17" i="6"/>
  <c r="BG17" i="6"/>
  <c r="BS17" i="6" s="1"/>
  <c r="BF17" i="6"/>
  <c r="BQ17" i="6" s="1"/>
  <c r="BT17" i="6" s="1"/>
  <c r="AO17" i="6"/>
  <c r="BN16" i="6"/>
  <c r="BG16" i="6"/>
  <c r="BS16" i="6" s="1"/>
  <c r="BF16" i="6"/>
  <c r="BQ16" i="6" s="1"/>
  <c r="BT16" i="6" s="1"/>
  <c r="AO16" i="6"/>
  <c r="BN15" i="6"/>
  <c r="BG15" i="6"/>
  <c r="BS15" i="6" s="1"/>
  <c r="BF15" i="6"/>
  <c r="BQ15" i="6" s="1"/>
  <c r="BT15" i="6" s="1"/>
  <c r="AO15" i="6"/>
  <c r="BN13" i="6"/>
  <c r="BG13" i="6"/>
  <c r="BS13" i="6" s="1"/>
  <c r="BF13" i="6"/>
  <c r="BQ13" i="6" s="1"/>
  <c r="BT13" i="6" s="1"/>
  <c r="AO13" i="6"/>
  <c r="BN12" i="6"/>
  <c r="BG12" i="6"/>
  <c r="BS12" i="6" s="1"/>
  <c r="BF12" i="6"/>
  <c r="BQ12" i="6" s="1"/>
  <c r="BT12" i="6" s="1"/>
  <c r="AO12" i="6"/>
  <c r="BN11" i="6"/>
  <c r="BG11" i="6"/>
  <c r="BS11" i="6" s="1"/>
  <c r="BF11" i="6"/>
  <c r="BQ11" i="6" s="1"/>
  <c r="BT11" i="6" s="1"/>
  <c r="AO11" i="6"/>
  <c r="BN10" i="6"/>
  <c r="BG10" i="6"/>
  <c r="BS10" i="6" s="1"/>
  <c r="BF10" i="6"/>
  <c r="BQ10" i="6" s="1"/>
  <c r="BT10" i="6" s="1"/>
  <c r="AO10" i="6"/>
  <c r="BN9" i="6"/>
  <c r="BG9" i="6"/>
  <c r="BS9" i="6" s="1"/>
  <c r="BF9" i="6"/>
  <c r="BQ9" i="6" s="1"/>
  <c r="BT9" i="6" s="1"/>
  <c r="AO9" i="6"/>
  <c r="BN8" i="6"/>
  <c r="BG8" i="6"/>
  <c r="BS8" i="6" s="1"/>
  <c r="BF8" i="6"/>
  <c r="BQ8" i="6" s="1"/>
  <c r="BT8" i="6" s="1"/>
  <c r="AO8" i="6"/>
  <c r="BN7" i="6"/>
  <c r="BG7" i="6"/>
  <c r="BS7" i="6" s="1"/>
  <c r="BF7" i="6"/>
  <c r="BQ7" i="6" s="1"/>
  <c r="BT7" i="6" s="1"/>
  <c r="AO7" i="6"/>
  <c r="BN5" i="6"/>
  <c r="BG5" i="6"/>
  <c r="BS5" i="6" s="1"/>
  <c r="BF5" i="6"/>
  <c r="BQ5" i="6" s="1"/>
  <c r="BT5" i="6" s="1"/>
  <c r="AO5" i="6"/>
  <c r="BN4" i="6"/>
  <c r="BG4" i="6"/>
  <c r="BS4" i="6" s="1"/>
  <c r="BF4" i="6"/>
  <c r="BQ4" i="6" s="1"/>
  <c r="BT4" i="6" s="1"/>
  <c r="AO4" i="6"/>
  <c r="BR33" i="6" l="1"/>
  <c r="BS33" i="6"/>
  <c r="BR13" i="6"/>
  <c r="BU13" i="6" s="1"/>
  <c r="BR16" i="6"/>
  <c r="BU16" i="6" s="1"/>
  <c r="BS32" i="6"/>
  <c r="BR9" i="6"/>
  <c r="BU9" i="6" s="1"/>
  <c r="BR10" i="6"/>
  <c r="BU10" i="6" s="1"/>
  <c r="BR11" i="6"/>
  <c r="BU11" i="6" s="1"/>
  <c r="BV15" i="6"/>
  <c r="BR4" i="6"/>
  <c r="BU4" i="6" s="1"/>
  <c r="BR5" i="6"/>
  <c r="BU5" i="6" s="1"/>
  <c r="BR7" i="6"/>
  <c r="BU7" i="6" s="1"/>
  <c r="BR8" i="6"/>
  <c r="BU8" i="6" s="1"/>
  <c r="BV13" i="6"/>
  <c r="BV4" i="6"/>
  <c r="BV7" i="6"/>
  <c r="BV9" i="6"/>
  <c r="BR15" i="6"/>
  <c r="BU15" i="6" s="1"/>
  <c r="BR32" i="6"/>
  <c r="BR12" i="6"/>
  <c r="BU12" i="6" s="1"/>
  <c r="BV5" i="6"/>
  <c r="BV8" i="6"/>
  <c r="BV11" i="6"/>
  <c r="BV16" i="6"/>
  <c r="BV12" i="6"/>
  <c r="BV17" i="6"/>
  <c r="BV10" i="6"/>
  <c r="BR17" i="6"/>
  <c r="BU17" i="6" s="1"/>
</calcChain>
</file>

<file path=xl/sharedStrings.xml><?xml version="1.0" encoding="utf-8"?>
<sst xmlns="http://schemas.openxmlformats.org/spreadsheetml/2006/main" count="5786" uniqueCount="368">
  <si>
    <t>A. Identifier/original citation</t>
  </si>
  <si>
    <t xml:space="preserve">B. Fields related to geographic location </t>
  </si>
  <si>
    <t>C. Fields related to horizontal position of RSL</t>
  </si>
  <si>
    <t>D.1 Fields related to stratigraphy from which the sample was obtained</t>
  </si>
  <si>
    <t>D.2 Fields related to uncertainties in determining the depth of a sample in a core or section</t>
  </si>
  <si>
    <t xml:space="preserve">D.3 Fields related to uncertainties in determining the absolute elevation of a core or section </t>
  </si>
  <si>
    <t>D.4 Tidal datums</t>
  </si>
  <si>
    <t>D.5 Fields related to uncertainties associate with the sample's indicative meaning</t>
  </si>
  <si>
    <t>D.6 Fields used to account for effects of sediment compaction and tectonics on sample elevation</t>
  </si>
  <si>
    <t>D.7 Fields use to calculate the past position and uncertainty of RSL from each sample</t>
  </si>
  <si>
    <t xml:space="preserve">E. Additional notes </t>
  </si>
  <si>
    <t>Unique sample ID</t>
  </si>
  <si>
    <t>Reference</t>
  </si>
  <si>
    <t>Region code</t>
  </si>
  <si>
    <t>Sub-region</t>
  </si>
  <si>
    <t>Latitude</t>
  </si>
  <si>
    <t>Longitude</t>
  </si>
  <si>
    <t>Dating method</t>
  </si>
  <si>
    <r>
      <t>Corrected age       (</t>
    </r>
    <r>
      <rPr>
        <b/>
        <vertAlign val="superscript"/>
        <sz val="12"/>
        <color theme="1"/>
        <rFont val="Arial"/>
        <family val="2"/>
      </rPr>
      <t>14</t>
    </r>
    <r>
      <rPr>
        <b/>
        <sz val="12"/>
        <color theme="1"/>
        <rFont val="Arial"/>
        <family val="2"/>
      </rPr>
      <t>C a BP)</t>
    </r>
  </si>
  <si>
    <r>
      <t>Corrected age uncertainty (</t>
    </r>
    <r>
      <rPr>
        <b/>
        <vertAlign val="superscript"/>
        <sz val="12"/>
        <color theme="1"/>
        <rFont val="Arial"/>
        <family val="2"/>
      </rPr>
      <t>14</t>
    </r>
    <r>
      <rPr>
        <b/>
        <sz val="12"/>
        <color theme="1"/>
        <rFont val="Arial"/>
        <family val="2"/>
      </rPr>
      <t>C a)</t>
    </r>
  </si>
  <si>
    <t>Age 2σ Uncertainty +              (cal a)</t>
  </si>
  <si>
    <t>Age 2σ Uncertainty  -                (cal a)</t>
  </si>
  <si>
    <t>Dated facies</t>
  </si>
  <si>
    <t>Overburden facies (nearest layer)</t>
  </si>
  <si>
    <t>Underlying facies (nearest layer)</t>
  </si>
  <si>
    <t>Tendency</t>
  </si>
  <si>
    <t>Sample depth/ Overburden thickness (m)</t>
  </si>
  <si>
    <t>Depth to consolidated substrate (m)</t>
  </si>
  <si>
    <t>Intercalated</t>
  </si>
  <si>
    <t>Sampling method</t>
  </si>
  <si>
    <t>Sample thickness (m)</t>
  </si>
  <si>
    <t>Sample thickness type</t>
  </si>
  <si>
    <t>Corrected sample thickness (m)</t>
  </si>
  <si>
    <t>Sample thickness uncertainty       (m)</t>
  </si>
  <si>
    <t xml:space="preserve">Sampling uncertainty     (m) </t>
  </si>
  <si>
    <t>Tidal uncertainty (m)</t>
  </si>
  <si>
    <t>Leveling uncertainty (m)</t>
  </si>
  <si>
    <t>(d)GPS or RTK uncertainty (m)</t>
  </si>
  <si>
    <t>Benchmark uncertainty (m)</t>
  </si>
  <si>
    <t>Vegetation zone uncertainty (m)</t>
  </si>
  <si>
    <t>Map uncertainty (m)</t>
  </si>
  <si>
    <t>DEM uncertainty (m)</t>
  </si>
  <si>
    <t>Orthometric sample elevation (m)</t>
  </si>
  <si>
    <t xml:space="preserve">Orthometric datum or MSL epoch </t>
  </si>
  <si>
    <t>Sample elevation (m MSL)</t>
  </si>
  <si>
    <t>Sample elevation type</t>
  </si>
  <si>
    <t>Sample elevation uncertainty + (m)</t>
  </si>
  <si>
    <t>Sample elevation uncertainty - (m)</t>
  </si>
  <si>
    <t>LAT (m MSL)</t>
  </si>
  <si>
    <t>MLWS (m MSL)</t>
  </si>
  <si>
    <t>MLWN (m MSL)</t>
  </si>
  <si>
    <t>MLLW (m MSL)</t>
  </si>
  <si>
    <t>MLW    (m MSL)</t>
  </si>
  <si>
    <t>MTL     (m MSL)</t>
  </si>
  <si>
    <t>MHW     (m MSL)</t>
  </si>
  <si>
    <t>MHHW (m MSL)</t>
  </si>
  <si>
    <t>MHWN (m MSL)</t>
  </si>
  <si>
    <t>MHWS (m MSL)</t>
  </si>
  <si>
    <t>Type</t>
  </si>
  <si>
    <t>Primary indicator type</t>
  </si>
  <si>
    <t>Secondary indicator type</t>
  </si>
  <si>
    <t>Supporting evidence</t>
  </si>
  <si>
    <t xml:space="preserve">Sample indicative meaning </t>
  </si>
  <si>
    <t>Reference water level   (m MSL)</t>
  </si>
  <si>
    <t>Indicative range uncertainty  (m)</t>
  </si>
  <si>
    <t>RWL  modeling uncertainty (m)</t>
  </si>
  <si>
    <t>IR modeling uncertainty (m)</t>
  </si>
  <si>
    <t>Paleotide-corrected RWL      (m MSL) (if any)</t>
  </si>
  <si>
    <t>Paleotide-corrected indicative range          (m)           (if any)</t>
  </si>
  <si>
    <t>Paleo indicative range change uncertainty    (m)             (if any)</t>
  </si>
  <si>
    <t>Compaction correction (if any)</t>
  </si>
  <si>
    <t>Compaction correction uncertainty           (if any)</t>
  </si>
  <si>
    <t>Tectonic correction (m/ka)     (if any)</t>
  </si>
  <si>
    <t>Tectonic correction uncertainty (m/ka)         (if any)</t>
  </si>
  <si>
    <t>RSL (m)</t>
  </si>
  <si>
    <t>RSL 2σ Uncertainty + (m)</t>
  </si>
  <si>
    <t>RSL 2σ Uncertainty - (m)</t>
  </si>
  <si>
    <t>Corrected RSL       (m)           (if any)</t>
  </si>
  <si>
    <t>Corrected RSL uncertainty + (m)                 (if any)</t>
  </si>
  <si>
    <t>Corrected RSL uncertainty - (m)              (if any)</t>
  </si>
  <si>
    <t>Correction type            (if any)</t>
  </si>
  <si>
    <t>Reject</t>
  </si>
  <si>
    <t>Why rejected?</t>
  </si>
  <si>
    <t>Notes</t>
  </si>
  <si>
    <t xml:space="preserve">Tjia et al. 1983 </t>
  </si>
  <si>
    <t>Tioman Island</t>
  </si>
  <si>
    <t>coral reef now being abraded. Abrasion surface is 0.3 m above low tide mark</t>
  </si>
  <si>
    <t>collected</t>
  </si>
  <si>
    <t>n/A</t>
  </si>
  <si>
    <t>marine limiting</t>
  </si>
  <si>
    <t>coral reef, taxa unspecified, now beeing abraded; conservatively interpreted as marine limiting</t>
  </si>
  <si>
    <t>below MTL</t>
  </si>
  <si>
    <t>SLCC533</t>
  </si>
  <si>
    <t>Tjia et al. 1983 (as reviewed by Horton et al.2005)</t>
  </si>
  <si>
    <t>Oyster shells cemented by calcareous algae forming crusts on underside of very large, non-calcareous boulders</t>
  </si>
  <si>
    <t>Shell, taxa unspecified; conservatively interpreted as marine limiting</t>
  </si>
  <si>
    <t>SLCC534</t>
  </si>
  <si>
    <t>oyster shells (dead) still attached to huge boulders of metavolcanic rock</t>
  </si>
  <si>
    <t>Oyster shells (dead) still attached to huge boulders of metavolcanic rock; conservatively interpreted as marine limiting</t>
  </si>
  <si>
    <t>SLCC535</t>
  </si>
  <si>
    <t>SLCC536</t>
  </si>
  <si>
    <t>calcareous algal crust in a vertical cleft through metasedimentray and granitic rocks</t>
  </si>
  <si>
    <t>calcareous algal crust in a vertical cleft through metasedimentary and granitic rocks; conservatively interpreted to marine limiting</t>
  </si>
  <si>
    <t>calcareous algal crust cementing some dead oyster shells and filling a vertical cleft in granitic rock</t>
  </si>
  <si>
    <t>coral reef being abraded. Abrasion platform is 0.3 m to 0.5 m above msl or 1.3 m to 1.5 m above low tide level</t>
  </si>
  <si>
    <t>coral reef , taxa unspecified, abraded; conservatively interpreted as marine limiting</t>
  </si>
  <si>
    <t>coral reef being abraded. Abrasion platform is 0.5 m above msl or 1.5 m above low tide level</t>
  </si>
  <si>
    <t>SLCC522</t>
  </si>
  <si>
    <t>Kamaludin 2001 (as reviewed by Horton et al.2005)</t>
  </si>
  <si>
    <t>Kelang</t>
  </si>
  <si>
    <t>coastal sedimentary deposits</t>
  </si>
  <si>
    <t>auger drilling</t>
  </si>
  <si>
    <t>Mangrove salt marsh</t>
  </si>
  <si>
    <t>Pollen &amp; Diatoms, sedimentological information and plant macrofossils referring to a high marsh environment</t>
  </si>
  <si>
    <t>HAT to MTL</t>
  </si>
  <si>
    <t>SLCC523</t>
  </si>
  <si>
    <t>diatom and pollen assemblages dominated by mangrove taxa</t>
  </si>
  <si>
    <t>SLCC524</t>
  </si>
  <si>
    <t>SLCC525</t>
  </si>
  <si>
    <t>SLCC526</t>
  </si>
  <si>
    <t>SLCC527</t>
  </si>
  <si>
    <t>SLCC195</t>
  </si>
  <si>
    <t>Parham et al. 2014</t>
  </si>
  <si>
    <t>norther Terengganu, Sungai Bari coral reef</t>
  </si>
  <si>
    <t>coral</t>
  </si>
  <si>
    <t>10-cm diameter AMS bucket auger</t>
  </si>
  <si>
    <t>Peninsular Malaysia Geodetic Vertical Datum (PGVD)</t>
  </si>
  <si>
    <t>Galaxea sp., fossil coral reef</t>
  </si>
  <si>
    <t>SLCC196</t>
  </si>
  <si>
    <t>nothern Terengganu, Sungai Bari coral reef</t>
  </si>
  <si>
    <t>Acropora sp., fossil coral reef</t>
  </si>
  <si>
    <t>Garmin Etrex 12-channel global positioning system. GPS uncertainty of 0.1 m may be to small</t>
  </si>
  <si>
    <t>SLCC197</t>
  </si>
  <si>
    <t>northern Terengganu, Northern Setiu</t>
  </si>
  <si>
    <t>quartz beach-ridge sand</t>
  </si>
  <si>
    <t>terrestrial limiting</t>
  </si>
  <si>
    <t>Quartz beach-ridge sand</t>
  </si>
  <si>
    <t>above MTL</t>
  </si>
  <si>
    <t>SLCC362</t>
  </si>
  <si>
    <t>Horton et al. 2005</t>
  </si>
  <si>
    <t>Thale Noi</t>
  </si>
  <si>
    <t>peat</t>
  </si>
  <si>
    <t>peat swamp</t>
  </si>
  <si>
    <t>organic mud</t>
  </si>
  <si>
    <t>drill core</t>
  </si>
  <si>
    <t>estimated</t>
  </si>
  <si>
    <t>fibrous peat sediments characterized by freshwater plant macrofossils</t>
  </si>
  <si>
    <t>SLCC363</t>
  </si>
  <si>
    <t>midpoint</t>
  </si>
  <si>
    <t>organic clay sedimentological information and plant macrofossils referring to a high marsh environment</t>
  </si>
  <si>
    <t>HAT to MHHW</t>
  </si>
  <si>
    <t>SLCC364</t>
  </si>
  <si>
    <t xml:space="preserve">peat </t>
  </si>
  <si>
    <t>clay</t>
  </si>
  <si>
    <t>basal clay sedimentological information and plant macrofossils referring to a high marsh environment</t>
  </si>
  <si>
    <t>HA1</t>
  </si>
  <si>
    <t>Tam et al 2018</t>
  </si>
  <si>
    <t>Merang, Malaysia</t>
  </si>
  <si>
    <t>1 = Radiocarbon</t>
  </si>
  <si>
    <t>plant fragment</t>
  </si>
  <si>
    <t>NA</t>
  </si>
  <si>
    <t>5 = Sedimentary (e.g., deltaic, estuarine, wetland, lacustrine, marine facies)</t>
  </si>
  <si>
    <t>HA2</t>
  </si>
  <si>
    <t>HA3</t>
  </si>
  <si>
    <t>HA4</t>
  </si>
  <si>
    <t>HA7</t>
  </si>
  <si>
    <t>HA8</t>
  </si>
  <si>
    <t>HA9</t>
  </si>
  <si>
    <t>HA10</t>
  </si>
  <si>
    <t>HA11</t>
  </si>
  <si>
    <t>HA12</t>
  </si>
  <si>
    <t>HA18</t>
  </si>
  <si>
    <t>HA22</t>
  </si>
  <si>
    <t>SLCC198</t>
  </si>
  <si>
    <t>Geyh et al. 1979</t>
  </si>
  <si>
    <t>Strait of Malacca</t>
  </si>
  <si>
    <t>Mangrove wood on top of terrestrial deposits</t>
  </si>
  <si>
    <t>hand auger/ vibrocorer</t>
  </si>
  <si>
    <t>SLCC199</t>
  </si>
  <si>
    <t>Mangrove wood on top of marine sediments</t>
  </si>
  <si>
    <t>SLCC200</t>
  </si>
  <si>
    <t>Basis of peat layer on top of brackish sediments</t>
  </si>
  <si>
    <t xml:space="preserve">Basis of peat layer on top of brackish sediments </t>
  </si>
  <si>
    <t>SLCC201</t>
  </si>
  <si>
    <t>Mangrove and peat above terrestrial deposits</t>
  </si>
  <si>
    <t>SLCC202</t>
  </si>
  <si>
    <t>Peat on top of brakish deposits</t>
  </si>
  <si>
    <t>Peat on top of brackish deposits</t>
  </si>
  <si>
    <t>SLCC203</t>
  </si>
  <si>
    <t>SLCC204</t>
  </si>
  <si>
    <t>Peat to fresh water deposite on top of brakish sediments</t>
  </si>
  <si>
    <t>Peat to freshwater deposit on top of brackish sediments</t>
  </si>
  <si>
    <t>SLCC205</t>
  </si>
  <si>
    <t>Basis of peat layer on top of brackish deposits</t>
  </si>
  <si>
    <t xml:space="preserve"> Basis of peat layer on top of brackish deposits </t>
  </si>
  <si>
    <t>SLCC206</t>
  </si>
  <si>
    <t>Mangrove wood at the base of coastal barrier sand</t>
  </si>
  <si>
    <t>SLCC207</t>
  </si>
  <si>
    <t>Peat to mangrove above terrestrial deposits</t>
  </si>
  <si>
    <t>SLCC208</t>
  </si>
  <si>
    <t>Mangrove wood</t>
  </si>
  <si>
    <t>SLCC209</t>
  </si>
  <si>
    <t>Peat on top of terrestrial deposits</t>
  </si>
  <si>
    <t>SLCC210</t>
  </si>
  <si>
    <t>SLCC211</t>
  </si>
  <si>
    <t>SLCC212</t>
  </si>
  <si>
    <t>Wood from a thick sequence of mangrove deposits</t>
  </si>
  <si>
    <t>SLCC213</t>
  </si>
  <si>
    <t>SLCC214</t>
  </si>
  <si>
    <t>SLCC215</t>
  </si>
  <si>
    <t>SLCC216</t>
  </si>
  <si>
    <t>Wood from a peat on top of terrestrial deposits</t>
  </si>
  <si>
    <t>SLCC217</t>
  </si>
  <si>
    <t>Peat on top of marine muds</t>
  </si>
  <si>
    <t>SLCC710</t>
  </si>
  <si>
    <t>Tjia et al. 1992</t>
  </si>
  <si>
    <t>Teluk Batik</t>
  </si>
  <si>
    <t>oyster in growth position attached to granite</t>
  </si>
  <si>
    <t xml:space="preserve">oyster in growth position attached to granite 0.45 m above the top limit of living oysters. </t>
  </si>
  <si>
    <t>SLCC711</t>
  </si>
  <si>
    <t>Jeram, Selangor</t>
  </si>
  <si>
    <t>molluscs embedded in carbonaceous clay on the beach</t>
  </si>
  <si>
    <t>molluscs embedded in carbonaceous clay</t>
  </si>
  <si>
    <t>above high tide</t>
  </si>
  <si>
    <t>SLCC712</t>
  </si>
  <si>
    <t>Tanjung Birah, Pulau Tioman</t>
  </si>
  <si>
    <t>calcareous beachrock (a breccia of metavolcanic fragments)</t>
  </si>
  <si>
    <t>beach rock, calcareous (breccia of metavolcanic fragments) collected from a position 1.5 m above high tide; conservatively we interpred it as subtidal beachrock</t>
  </si>
  <si>
    <t>above  high tide</t>
  </si>
  <si>
    <t>SLCC713</t>
  </si>
  <si>
    <t>Tanjung Gerenggan, Pulau Tioman</t>
  </si>
  <si>
    <t>similar calcareous beachrock (breccia) filling crevices between large boulders</t>
  </si>
  <si>
    <t>beach rock, calcareous (breccia) filling crevices between large boulders; conservatively we interpred it as subtidal beachrock</t>
  </si>
  <si>
    <t>above top limit of live comb-like oysters</t>
  </si>
  <si>
    <t>positive</t>
  </si>
  <si>
    <t>Intertidal mudflat</t>
  </si>
  <si>
    <t>Bird et al., 2007</t>
  </si>
  <si>
    <t>ND</t>
  </si>
  <si>
    <t>top</t>
  </si>
  <si>
    <t>1 =  Coral reefs </t>
  </si>
  <si>
    <t>coral head</t>
  </si>
  <si>
    <t>Median Age                   (cal a BP)</t>
  </si>
  <si>
    <t>Dated material</t>
  </si>
  <si>
    <t xml:space="preserve">Core shortening/stretching uncertainty      (m) </t>
  </si>
  <si>
    <t xml:space="preserve">Non-vertical drilling uncertainty      (m) </t>
  </si>
  <si>
    <t>Water depth uncertainty           (m)</t>
  </si>
  <si>
    <t>HAT    (m MSL)</t>
  </si>
  <si>
    <t>13a</t>
  </si>
  <si>
    <t xml:space="preserve">3 = Optically stimulated luminescence </t>
  </si>
  <si>
    <t>113_OD3_9-10</t>
  </si>
  <si>
    <t>This study</t>
  </si>
  <si>
    <t>singapore</t>
  </si>
  <si>
    <t>basal transgressive mangrove peat</t>
  </si>
  <si>
    <t>wood</t>
  </si>
  <si>
    <t>marine mud</t>
  </si>
  <si>
    <t>palaeosol (dessciated LIG marine clay)</t>
  </si>
  <si>
    <t>measured</t>
  </si>
  <si>
    <t>Mangrove</t>
  </si>
  <si>
    <t>mangrove pollen observed</t>
  </si>
  <si>
    <t>MTL - HAT</t>
  </si>
  <si>
    <t>116_OD3_25-26</t>
  </si>
  <si>
    <t>124_OD3_66-68</t>
  </si>
  <si>
    <t>126_OD3_70-72</t>
  </si>
  <si>
    <t>base of basal mangrove peat</t>
  </si>
  <si>
    <t>BBP-2 205cm</t>
  </si>
  <si>
    <t>core</t>
  </si>
  <si>
    <t>visual interpretation and stratigraphic association</t>
  </si>
  <si>
    <t>KCD-13 +15cm</t>
  </si>
  <si>
    <t>excavation</t>
  </si>
  <si>
    <t>KCD-6 +30cm</t>
  </si>
  <si>
    <t>KCD-6 +25cm</t>
  </si>
  <si>
    <t>KCD-1E</t>
  </si>
  <si>
    <t>KCD-12 0cm</t>
  </si>
  <si>
    <t>KCD-4D 0cm</t>
  </si>
  <si>
    <t>KCD-4E -10cm</t>
  </si>
  <si>
    <t xml:space="preserve">SBU-1 1-3  </t>
  </si>
  <si>
    <t>russian core</t>
  </si>
  <si>
    <t xml:space="preserve">SBU-1 1-7  </t>
  </si>
  <si>
    <t>BBP-2 407cm</t>
  </si>
  <si>
    <t xml:space="preserve">SBU-1 2-1  </t>
  </si>
  <si>
    <t>BBP 140302</t>
  </si>
  <si>
    <t>KCD-13 -120cm</t>
  </si>
  <si>
    <t>KCD-13 -125cm</t>
  </si>
  <si>
    <t>KCD-1B</t>
  </si>
  <si>
    <t>SMU-3 +80cm B</t>
  </si>
  <si>
    <t>SMU-3 +80cm A</t>
  </si>
  <si>
    <t>BBP-2 430cm</t>
  </si>
  <si>
    <t>SMU-3 +40cm</t>
  </si>
  <si>
    <t>SMU-11 +20cm</t>
  </si>
  <si>
    <t xml:space="preserve">SMU-2A    </t>
  </si>
  <si>
    <t>LCK-4-3 4cm</t>
  </si>
  <si>
    <t xml:space="preserve">SMU-2B    </t>
  </si>
  <si>
    <t xml:space="preserve">SMU-4 0cm  </t>
  </si>
  <si>
    <t xml:space="preserve">SMU-4 10cm </t>
  </si>
  <si>
    <t xml:space="preserve">SBU 1-2-8 </t>
  </si>
  <si>
    <t>SMU-1 0cm A</t>
  </si>
  <si>
    <t>SMU-1 0cm B</t>
  </si>
  <si>
    <t>KCD-14 +35cm</t>
  </si>
  <si>
    <t>KCD 14 +20cm</t>
  </si>
  <si>
    <t>SMU-4 - 40cmA hp</t>
  </si>
  <si>
    <t>smu-9 +90cm A</t>
  </si>
  <si>
    <t>SMU-9 +90cm B</t>
  </si>
  <si>
    <t>SMU-8 +100 (borer)</t>
  </si>
  <si>
    <t>SMU-8 +100cm</t>
  </si>
  <si>
    <t>MAR-5 +75cm</t>
  </si>
  <si>
    <t>MAR-3A -145cm</t>
  </si>
  <si>
    <t>MAR-4 -205cm</t>
  </si>
  <si>
    <t>SMU-9 +30cm</t>
  </si>
  <si>
    <t>SMU-9 +40cm</t>
  </si>
  <si>
    <t>SMU-8 +10cm B</t>
  </si>
  <si>
    <t>SMU-8 +10cm A</t>
  </si>
  <si>
    <t>MAR-5 +40cm</t>
  </si>
  <si>
    <t>MAR-3 -195cm</t>
  </si>
  <si>
    <t>STA-1 -10cm B</t>
  </si>
  <si>
    <t>STA-1 -10cm A</t>
  </si>
  <si>
    <t>STA-1 -30cmB hp</t>
  </si>
  <si>
    <t>GEY PS17 19cm</t>
  </si>
  <si>
    <t>root</t>
  </si>
  <si>
    <t xml:space="preserve">SBU3-1-6  </t>
  </si>
  <si>
    <t>Bird et al., 2010</t>
  </si>
  <si>
    <t>negative</t>
  </si>
  <si>
    <t>livingston core</t>
  </si>
  <si>
    <t>KCD 7 +10cm</t>
  </si>
  <si>
    <t xml:space="preserve">LCK-1 0cm </t>
  </si>
  <si>
    <t xml:space="preserve">LCK 4-1-4 </t>
  </si>
  <si>
    <t>KCD 4 +90cm</t>
  </si>
  <si>
    <t>KCD 6 +60cm</t>
  </si>
  <si>
    <t>bark</t>
  </si>
  <si>
    <t>GEY PS1 72cm</t>
  </si>
  <si>
    <t>modern fill</t>
  </si>
  <si>
    <t>(mangrove?) peat</t>
  </si>
  <si>
    <t>intercalated peat</t>
  </si>
  <si>
    <t xml:space="preserve">SEK-5     </t>
  </si>
  <si>
    <t>coral heads</t>
  </si>
  <si>
    <t>outcrop</t>
  </si>
  <si>
    <t>marine limiting only</t>
  </si>
  <si>
    <t xml:space="preserve">SEK-4     </t>
  </si>
  <si>
    <t xml:space="preserve">SEK-3     </t>
  </si>
  <si>
    <t>GEY PS4 68-76</t>
  </si>
  <si>
    <t>marine muds</t>
  </si>
  <si>
    <t>gastropod</t>
  </si>
  <si>
    <t>organic muds (possibly mangrove)</t>
  </si>
  <si>
    <t>marine foraminifera</t>
  </si>
  <si>
    <t>GEY PS5 69cm (shell)</t>
  </si>
  <si>
    <t>oyster</t>
  </si>
  <si>
    <t>GEY PS6 56-61cm (shell)</t>
  </si>
  <si>
    <t>bivalve</t>
  </si>
  <si>
    <t>GEY PS7 19-26</t>
  </si>
  <si>
    <t>GEY PS8 19-26</t>
  </si>
  <si>
    <t>GEY PS8 54</t>
  </si>
  <si>
    <t>GEY PS9 21cm (wood)</t>
  </si>
  <si>
    <t>GEY PS9 21 (gastropod)</t>
  </si>
  <si>
    <t>GEY PS10 69</t>
  </si>
  <si>
    <t>GEY PS11 19-26</t>
  </si>
  <si>
    <t>GEY PS15 45cm (shell)</t>
  </si>
  <si>
    <t>GEY PS16 bottom 15 (wood)</t>
  </si>
  <si>
    <t>GEY PS16 80cm (wood)</t>
  </si>
  <si>
    <t>GEY PS16 76cm (shell)</t>
  </si>
  <si>
    <t>GEY PS3 78-84</t>
  </si>
  <si>
    <t>53_P1_79-80</t>
  </si>
  <si>
    <t>Wood</t>
  </si>
  <si>
    <t>57_P2_20-22</t>
  </si>
  <si>
    <t>64_P3_46-47</t>
  </si>
  <si>
    <t>Shell</t>
  </si>
  <si>
    <t>65_P4_22-23</t>
  </si>
  <si>
    <t>66_P6_12-14</t>
  </si>
  <si>
    <t>73_P7_26-27</t>
  </si>
  <si>
    <t>42a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</si>
</sst>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
    <numFmt numFmtId="166" formatCode="0.000"/>
    <numFmt numFmtId="167" formatCode="0.00_ "/>
  </numFmts>
  <fonts count="16">
    <font>
      <sz val="11"/>
      <color theme="1"/>
      <name val="Calibri"/>
      <family val="2"/>
      <scheme val="minor"/>
    </font>
    <font>
      <sz val="12"/>
      <color theme="1"/>
      <name val="Arial"/>
      <family val="2"/>
    </font>
    <font>
      <sz val="12"/>
      <name val="Arial"/>
      <family val="2"/>
    </font>
    <font>
      <sz val="11"/>
      <color indexed="8"/>
      <name val="宋体"/>
      <charset val="134"/>
    </font>
    <font>
      <sz val="12"/>
      <color theme="4"/>
      <name val="Arial"/>
      <family val="2"/>
    </font>
    <font>
      <b/>
      <vertAlign val="superscript"/>
      <sz val="12"/>
      <color theme="1"/>
      <name val="Arial"/>
      <family val="2"/>
    </font>
    <font>
      <b/>
      <sz val="12"/>
      <color theme="1"/>
      <name val="Arial"/>
      <family val="2"/>
    </font>
    <font>
      <b/>
      <sz val="12"/>
      <name val="Arial"/>
      <family val="2"/>
    </font>
    <font>
      <sz val="8"/>
      <name val="Calibri"/>
      <family val="2"/>
      <scheme val="minor"/>
    </font>
    <font>
      <b/>
      <i/>
      <u/>
      <sz val="12"/>
      <name val="Arial"/>
      <family val="2"/>
    </font>
    <font>
      <b/>
      <i/>
      <u/>
      <sz val="12"/>
      <color theme="1"/>
      <name val="Arial"/>
      <family val="2"/>
    </font>
    <font>
      <b/>
      <i/>
      <u/>
      <sz val="12"/>
      <color indexed="8"/>
      <name val="Arial"/>
      <family val="2"/>
    </font>
    <font>
      <sz val="12"/>
      <color theme="1"/>
      <name val="Calibri"/>
      <family val="2"/>
      <scheme val="minor"/>
    </font>
    <font>
      <sz val="11"/>
      <color theme="1"/>
      <name val="Calibri"/>
      <family val="2"/>
      <scheme val="minor"/>
    </font>
    <font>
      <sz val="11"/>
      <color rgb="FF9C5700"/>
      <name val="Calibri"/>
      <family val="2"/>
      <scheme val="minor"/>
    </font>
    <font>
      <sz val="12"/>
      <color indexed="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94F5D0"/>
        <bgColor indexed="64"/>
      </patternFill>
    </fill>
    <fill>
      <patternFill patternType="solid">
        <fgColor rgb="FFEAF7B5"/>
        <bgColor indexed="64"/>
      </patternFill>
    </fill>
    <fill>
      <patternFill patternType="solid">
        <fgColor rgb="FFFFD7EC"/>
        <bgColor indexed="64"/>
      </patternFill>
    </fill>
    <fill>
      <patternFill patternType="solid">
        <fgColor theme="6" tint="0.79998168889431442"/>
        <bgColor indexed="64"/>
      </patternFill>
    </fill>
    <fill>
      <patternFill patternType="solid">
        <fgColor rgb="FFD8D1FF"/>
        <bgColor indexed="64"/>
      </patternFill>
    </fill>
    <fill>
      <patternFill patternType="solid">
        <fgColor rgb="FFCBDCFF"/>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s>
  <cellStyleXfs count="4">
    <xf numFmtId="0" fontId="0" fillId="0" borderId="0"/>
    <xf numFmtId="0" fontId="3" fillId="0" borderId="0">
      <alignment vertical="center"/>
    </xf>
    <xf numFmtId="0" fontId="14" fillId="13" borderId="0" applyNumberFormat="0" applyBorder="0" applyAlignment="0" applyProtection="0"/>
    <xf numFmtId="0" fontId="13" fillId="0" borderId="0"/>
  </cellStyleXfs>
  <cellXfs count="160">
    <xf numFmtId="0" fontId="0" fillId="0" borderId="0" xfId="0"/>
    <xf numFmtId="0" fontId="1" fillId="0" borderId="0" xfId="0" applyFont="1" applyAlignment="1">
      <alignment horizontal="center"/>
    </xf>
    <xf numFmtId="0" fontId="7" fillId="2" borderId="1" xfId="1" applyFont="1" applyFill="1" applyBorder="1" applyAlignment="1" applyProtection="1">
      <alignment horizontal="center" vertical="center" wrapText="1"/>
      <protection locked="0"/>
    </xf>
    <xf numFmtId="0" fontId="7" fillId="3" borderId="1" xfId="1" applyFont="1" applyFill="1" applyBorder="1" applyAlignment="1" applyProtection="1">
      <alignment horizontal="center" vertical="center" wrapText="1"/>
      <protection locked="0"/>
    </xf>
    <xf numFmtId="0" fontId="7" fillId="4" borderId="1" xfId="1"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wrapText="1"/>
      <protection locked="0"/>
    </xf>
    <xf numFmtId="0" fontId="7" fillId="5" borderId="1" xfId="1" applyFont="1" applyFill="1" applyBorder="1" applyAlignment="1" applyProtection="1">
      <alignment horizontal="center" vertical="center" wrapText="1"/>
      <protection locked="0"/>
    </xf>
    <xf numFmtId="0" fontId="6" fillId="5" borderId="1" xfId="1" applyFont="1" applyFill="1" applyBorder="1" applyAlignment="1" applyProtection="1">
      <alignment horizontal="center" vertical="center" wrapText="1"/>
      <protection locked="0"/>
    </xf>
    <xf numFmtId="0" fontId="7" fillId="6" borderId="1" xfId="1" applyFont="1" applyFill="1" applyBorder="1" applyAlignment="1" applyProtection="1">
      <alignment horizontal="center" vertical="center" wrapText="1"/>
      <protection locked="0"/>
    </xf>
    <xf numFmtId="0" fontId="7" fillId="7" borderId="1" xfId="1" applyFont="1" applyFill="1" applyBorder="1" applyAlignment="1" applyProtection="1">
      <alignment horizontal="center" vertical="center" wrapText="1"/>
      <protection locked="0"/>
    </xf>
    <xf numFmtId="0" fontId="7" fillId="7" borderId="1" xfId="1" applyFont="1" applyFill="1" applyBorder="1" applyAlignment="1">
      <alignment horizontal="center" vertical="center" wrapText="1"/>
    </xf>
    <xf numFmtId="0" fontId="6" fillId="8" borderId="2" xfId="0" applyFont="1" applyFill="1" applyBorder="1" applyAlignment="1" applyProtection="1">
      <alignment horizontal="center" vertical="center" wrapText="1"/>
      <protection locked="0"/>
    </xf>
    <xf numFmtId="2" fontId="7" fillId="8" borderId="1" xfId="1" applyNumberFormat="1" applyFont="1" applyFill="1" applyBorder="1" applyAlignment="1" applyProtection="1">
      <alignment horizontal="center" vertical="center" wrapText="1"/>
      <protection locked="0"/>
    </xf>
    <xf numFmtId="2" fontId="7" fillId="9" borderId="1" xfId="1" applyNumberFormat="1" applyFont="1" applyFill="1" applyBorder="1" applyAlignment="1" applyProtection="1">
      <alignment horizontal="center" vertical="center" wrapText="1"/>
      <protection locked="0"/>
    </xf>
    <xf numFmtId="0" fontId="6" fillId="9" borderId="1" xfId="0" applyFont="1" applyFill="1" applyBorder="1" applyAlignment="1" applyProtection="1">
      <alignment horizontal="center" wrapText="1"/>
      <protection locked="0"/>
    </xf>
    <xf numFmtId="2" fontId="7" fillId="10" borderId="1" xfId="1" applyNumberFormat="1" applyFont="1" applyFill="1" applyBorder="1" applyAlignment="1" applyProtection="1">
      <alignment horizontal="center" vertical="center" wrapText="1"/>
      <protection locked="0"/>
    </xf>
    <xf numFmtId="2" fontId="7" fillId="11" borderId="1" xfId="1"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1" xfId="0" applyFont="1" applyFill="1" applyBorder="1" applyAlignment="1" applyProtection="1">
      <alignment horizontal="center" vertical="center" wrapText="1"/>
      <protection locked="0"/>
    </xf>
    <xf numFmtId="0" fontId="6" fillId="12" borderId="1" xfId="0" applyFont="1" applyFill="1" applyBorder="1" applyAlignment="1" applyProtection="1">
      <alignment horizontal="center" vertical="center" wrapText="1"/>
      <protection locked="0"/>
    </xf>
    <xf numFmtId="0" fontId="6" fillId="12" borderId="1" xfId="0" applyFont="1" applyFill="1" applyBorder="1" applyAlignment="1" applyProtection="1">
      <alignment horizontal="center" vertical="center"/>
      <protection locked="0"/>
    </xf>
    <xf numFmtId="0" fontId="6" fillId="0" borderId="2" xfId="0" applyFont="1" applyBorder="1" applyAlignment="1">
      <alignment horizontal="center"/>
    </xf>
    <xf numFmtId="0" fontId="7" fillId="8" borderId="1" xfId="1" applyFont="1" applyFill="1" applyBorder="1" applyAlignment="1" applyProtection="1">
      <alignment horizontal="center" vertical="center" wrapText="1"/>
      <protection locked="0"/>
    </xf>
    <xf numFmtId="0" fontId="7" fillId="9" borderId="1" xfId="1" applyFont="1" applyFill="1" applyBorder="1" applyAlignment="1" applyProtection="1">
      <alignment horizontal="center" vertical="center" wrapText="1"/>
      <protection locked="0"/>
    </xf>
    <xf numFmtId="0" fontId="7" fillId="10" borderId="1" xfId="1" applyFont="1" applyFill="1" applyBorder="1" applyAlignment="1" applyProtection="1">
      <alignment horizontal="center" vertical="center" wrapText="1"/>
      <protection locked="0"/>
    </xf>
    <xf numFmtId="0" fontId="7" fillId="11" borderId="1" xfId="1" applyFont="1" applyFill="1" applyBorder="1" applyAlignment="1">
      <alignment horizontal="center" vertical="center" wrapText="1"/>
    </xf>
    <xf numFmtId="0" fontId="7" fillId="11" borderId="1" xfId="1" applyFont="1" applyFill="1" applyBorder="1" applyAlignment="1" applyProtection="1">
      <alignment horizontal="center" vertical="center" wrapText="1"/>
      <protection locked="0"/>
    </xf>
    <xf numFmtId="0" fontId="7" fillId="12" borderId="1" xfId="1" applyFont="1" applyFill="1" applyBorder="1" applyAlignment="1" applyProtection="1">
      <alignment horizontal="center" vertical="center" wrapText="1"/>
      <protection locked="0"/>
    </xf>
    <xf numFmtId="0" fontId="6" fillId="0" borderId="3" xfId="0" applyFont="1" applyBorder="1" applyAlignment="1">
      <alignment horizontal="center"/>
    </xf>
    <xf numFmtId="167" fontId="2" fillId="2" borderId="0" xfId="1" applyNumberFormat="1" applyFont="1" applyFill="1" applyBorder="1" applyAlignment="1" applyProtection="1">
      <alignment horizontal="center" vertical="center"/>
      <protection locked="0"/>
    </xf>
    <xf numFmtId="0" fontId="2" fillId="3" borderId="0" xfId="1" applyNumberFormat="1" applyFont="1" applyFill="1" applyBorder="1" applyAlignment="1" applyProtection="1">
      <alignment horizontal="center" vertical="center"/>
      <protection locked="0"/>
    </xf>
    <xf numFmtId="167" fontId="2" fillId="3" borderId="0" xfId="1" applyNumberFormat="1" applyFont="1" applyFill="1" applyBorder="1" applyAlignment="1" applyProtection="1">
      <alignment horizontal="center" vertical="center"/>
      <protection locked="0"/>
    </xf>
    <xf numFmtId="2" fontId="2" fillId="3" borderId="0" xfId="1" applyNumberFormat="1" applyFont="1" applyFill="1" applyBorder="1" applyAlignment="1" applyProtection="1">
      <alignment horizontal="center" vertical="center"/>
      <protection locked="0"/>
    </xf>
    <xf numFmtId="0" fontId="2" fillId="4" borderId="0" xfId="1" applyNumberFormat="1" applyFont="1" applyFill="1" applyBorder="1" applyAlignment="1" applyProtection="1">
      <alignment horizontal="center" vertical="center"/>
      <protection locked="0"/>
    </xf>
    <xf numFmtId="1" fontId="2" fillId="4" borderId="0" xfId="1" applyNumberFormat="1" applyFont="1" applyFill="1" applyBorder="1" applyAlignment="1" applyProtection="1">
      <alignment horizontal="center" vertical="center"/>
      <protection locked="0"/>
    </xf>
    <xf numFmtId="0" fontId="2" fillId="5" borderId="0" xfId="1" applyNumberFormat="1" applyFont="1" applyFill="1" applyBorder="1" applyAlignment="1" applyProtection="1">
      <alignment horizontal="center" vertical="center"/>
      <protection locked="0"/>
    </xf>
    <xf numFmtId="2" fontId="2" fillId="5" borderId="0" xfId="1" applyNumberFormat="1" applyFont="1" applyFill="1" applyBorder="1" applyAlignment="1" applyProtection="1">
      <alignment horizontal="center" vertical="center"/>
      <protection locked="0"/>
    </xf>
    <xf numFmtId="0" fontId="2" fillId="6" borderId="0" xfId="1" applyNumberFormat="1" applyFont="1" applyFill="1" applyBorder="1" applyAlignment="1" applyProtection="1">
      <alignment horizontal="center" vertical="center"/>
      <protection locked="0"/>
    </xf>
    <xf numFmtId="2" fontId="2" fillId="6" borderId="0" xfId="1" applyNumberFormat="1" applyFont="1" applyFill="1" applyBorder="1" applyAlignment="1" applyProtection="1">
      <alignment horizontal="center" vertical="center"/>
      <protection locked="0"/>
    </xf>
    <xf numFmtId="2" fontId="2" fillId="7" borderId="0" xfId="1" applyNumberFormat="1" applyFont="1" applyFill="1" applyBorder="1" applyAlignment="1" applyProtection="1">
      <alignment horizontal="center" vertical="center"/>
      <protection locked="0"/>
    </xf>
    <xf numFmtId="2" fontId="2" fillId="7" borderId="0" xfId="1" applyNumberFormat="1" applyFont="1" applyFill="1" applyBorder="1" applyAlignment="1">
      <alignment horizontal="center" vertical="center"/>
    </xf>
    <xf numFmtId="0" fontId="2" fillId="8" borderId="0" xfId="1" applyNumberFormat="1" applyFont="1" applyFill="1" applyBorder="1" applyAlignment="1" applyProtection="1">
      <alignment horizontal="center" vertical="center"/>
      <protection locked="0"/>
    </xf>
    <xf numFmtId="0" fontId="2" fillId="9" borderId="0" xfId="1" applyNumberFormat="1" applyFont="1" applyFill="1" applyBorder="1" applyAlignment="1" applyProtection="1">
      <alignment horizontal="center" vertical="center"/>
      <protection locked="0"/>
    </xf>
    <xf numFmtId="0" fontId="2" fillId="10" borderId="0" xfId="1" applyNumberFormat="1" applyFont="1" applyFill="1" applyBorder="1" applyAlignment="1" applyProtection="1">
      <alignment horizontal="center" vertical="center"/>
      <protection locked="0"/>
    </xf>
    <xf numFmtId="0" fontId="2" fillId="11" borderId="0" xfId="1" applyNumberFormat="1" applyFont="1" applyFill="1" applyBorder="1" applyAlignment="1">
      <alignment horizontal="center" vertical="center"/>
    </xf>
    <xf numFmtId="0" fontId="2" fillId="11" borderId="0" xfId="1" applyNumberFormat="1" applyFont="1" applyFill="1" applyBorder="1" applyAlignment="1" applyProtection="1">
      <alignment horizontal="center" vertical="center"/>
      <protection locked="0"/>
    </xf>
    <xf numFmtId="0" fontId="1" fillId="5" borderId="0" xfId="0" applyFont="1" applyFill="1" applyAlignment="1" applyProtection="1">
      <alignment horizontal="center"/>
      <protection locked="0"/>
    </xf>
    <xf numFmtId="2" fontId="1" fillId="7" borderId="0" xfId="0" applyNumberFormat="1" applyFont="1" applyFill="1" applyAlignment="1" applyProtection="1">
      <alignment horizontal="center"/>
      <protection locked="0"/>
    </xf>
    <xf numFmtId="0" fontId="1" fillId="2" borderId="0" xfId="0" applyFont="1" applyFill="1" applyAlignment="1" applyProtection="1">
      <alignment horizontal="center"/>
      <protection locked="0"/>
    </xf>
    <xf numFmtId="0" fontId="2" fillId="3" borderId="0" xfId="1" applyFont="1" applyFill="1" applyAlignment="1" applyProtection="1">
      <alignment horizontal="center" vertical="center"/>
      <protection locked="0"/>
    </xf>
    <xf numFmtId="2" fontId="1" fillId="3" borderId="0" xfId="0" applyNumberFormat="1" applyFont="1" applyFill="1" applyAlignment="1" applyProtection="1">
      <alignment horizontal="center"/>
      <protection locked="0"/>
    </xf>
    <xf numFmtId="0" fontId="2" fillId="4" borderId="0" xfId="1" applyFont="1" applyFill="1" applyAlignment="1" applyProtection="1">
      <alignment horizontal="center" vertical="center"/>
      <protection locked="0"/>
    </xf>
    <xf numFmtId="2" fontId="1" fillId="4" borderId="0" xfId="0" applyNumberFormat="1" applyFont="1" applyFill="1" applyAlignment="1" applyProtection="1">
      <alignment horizontal="center"/>
      <protection locked="0"/>
    </xf>
    <xf numFmtId="0" fontId="2" fillId="5" borderId="0" xfId="1" applyFont="1" applyFill="1" applyAlignment="1" applyProtection="1">
      <alignment horizontal="center" vertical="center"/>
      <protection locked="0"/>
    </xf>
    <xf numFmtId="2" fontId="1" fillId="5" borderId="0" xfId="0" applyNumberFormat="1" applyFont="1" applyFill="1" applyAlignment="1" applyProtection="1">
      <alignment horizontal="center"/>
      <protection locked="0"/>
    </xf>
    <xf numFmtId="0" fontId="1" fillId="6" borderId="0" xfId="0" applyFont="1" applyFill="1" applyAlignment="1" applyProtection="1">
      <alignment horizontal="center"/>
      <protection locked="0"/>
    </xf>
    <xf numFmtId="2" fontId="1" fillId="6" borderId="0" xfId="0" applyNumberFormat="1" applyFont="1" applyFill="1" applyAlignment="1" applyProtection="1">
      <alignment horizontal="center"/>
      <protection locked="0"/>
    </xf>
    <xf numFmtId="0" fontId="2" fillId="6" borderId="0" xfId="1" applyFont="1" applyFill="1" applyAlignment="1" applyProtection="1">
      <alignment horizontal="center" vertical="center"/>
      <protection locked="0"/>
    </xf>
    <xf numFmtId="2" fontId="2" fillId="6" borderId="0" xfId="1" applyNumberFormat="1" applyFont="1" applyFill="1" applyAlignment="1" applyProtection="1">
      <alignment horizontal="center" vertical="center"/>
      <protection locked="0"/>
    </xf>
    <xf numFmtId="2" fontId="2" fillId="7" borderId="0" xfId="1" applyNumberFormat="1" applyFont="1" applyFill="1" applyAlignment="1" applyProtection="1">
      <alignment horizontal="center" vertical="center"/>
      <protection locked="0"/>
    </xf>
    <xf numFmtId="0" fontId="2" fillId="7" borderId="0" xfId="1" applyFont="1" applyFill="1" applyAlignment="1" applyProtection="1">
      <alignment horizontal="center" vertical="center"/>
      <protection locked="0"/>
    </xf>
    <xf numFmtId="2" fontId="2" fillId="7" borderId="0" xfId="1" applyNumberFormat="1" applyFont="1" applyFill="1" applyAlignment="1">
      <alignment horizontal="center" vertical="center"/>
    </xf>
    <xf numFmtId="0" fontId="2" fillId="8" borderId="0" xfId="1" applyFont="1" applyFill="1" applyAlignment="1" applyProtection="1">
      <alignment horizontal="center" vertical="center"/>
      <protection locked="0"/>
    </xf>
    <xf numFmtId="0" fontId="2" fillId="9" borderId="0" xfId="1" applyFont="1" applyFill="1" applyAlignment="1" applyProtection="1">
      <alignment horizontal="center" vertical="center"/>
      <protection locked="0"/>
    </xf>
    <xf numFmtId="0" fontId="1" fillId="9" borderId="0" xfId="0" applyFont="1" applyFill="1" applyAlignment="1" applyProtection="1">
      <alignment horizontal="center"/>
      <protection locked="0"/>
    </xf>
    <xf numFmtId="0" fontId="2" fillId="10" borderId="0" xfId="1" applyFont="1" applyFill="1" applyAlignment="1" applyProtection="1">
      <alignment horizontal="center" vertical="center"/>
      <protection locked="0"/>
    </xf>
    <xf numFmtId="0" fontId="2" fillId="11" borderId="0" xfId="1" applyFont="1" applyFill="1" applyAlignment="1">
      <alignment horizontal="center" vertical="center"/>
    </xf>
    <xf numFmtId="0" fontId="2" fillId="11" borderId="0" xfId="1" applyFont="1" applyFill="1" applyAlignment="1" applyProtection="1">
      <alignment horizontal="center" vertical="center"/>
      <protection locked="0"/>
    </xf>
    <xf numFmtId="0" fontId="2" fillId="12" borderId="0" xfId="1" applyFont="1" applyFill="1" applyAlignment="1" applyProtection="1">
      <alignment horizontal="center" vertical="center"/>
      <protection locked="0"/>
    </xf>
    <xf numFmtId="0" fontId="1" fillId="12" borderId="0" xfId="0" applyFont="1" applyFill="1" applyAlignment="1" applyProtection="1">
      <alignment horizontal="center"/>
      <protection locked="0"/>
    </xf>
    <xf numFmtId="0" fontId="1" fillId="0" borderId="0" xfId="0" applyFont="1" applyAlignment="1">
      <alignment horizontal="center" vertical="center"/>
    </xf>
    <xf numFmtId="2" fontId="2" fillId="4" borderId="0" xfId="1" applyNumberFormat="1" applyFont="1" applyFill="1" applyAlignment="1" applyProtection="1">
      <alignment horizontal="center" vertical="center"/>
      <protection locked="0"/>
    </xf>
    <xf numFmtId="2" fontId="2" fillId="5" borderId="0" xfId="1" applyNumberFormat="1" applyFont="1" applyFill="1" applyAlignment="1" applyProtection="1">
      <alignment horizontal="center" vertical="center"/>
      <protection locked="0"/>
    </xf>
    <xf numFmtId="2" fontId="2" fillId="4" borderId="0" xfId="2" applyNumberFormat="1" applyFont="1" applyFill="1" applyAlignment="1" applyProtection="1">
      <alignment horizontal="center" vertical="center"/>
      <protection locked="0"/>
    </xf>
    <xf numFmtId="0" fontId="2" fillId="2" borderId="0" xfId="1" applyFont="1" applyFill="1" applyAlignment="1" applyProtection="1">
      <alignment horizontal="center" vertical="center"/>
      <protection locked="0"/>
    </xf>
    <xf numFmtId="2" fontId="2" fillId="3" borderId="0" xfId="1" applyNumberFormat="1" applyFont="1" applyFill="1" applyAlignment="1" applyProtection="1">
      <alignment horizontal="center" vertical="center"/>
      <protection locked="0"/>
    </xf>
    <xf numFmtId="2" fontId="2" fillId="3" borderId="0" xfId="2" applyNumberFormat="1" applyFont="1" applyFill="1" applyAlignment="1" applyProtection="1">
      <alignment horizontal="center" vertical="center"/>
      <protection locked="0"/>
    </xf>
    <xf numFmtId="1" fontId="2" fillId="4" borderId="0" xfId="0" applyNumberFormat="1" applyFont="1" applyFill="1" applyAlignment="1" applyProtection="1">
      <alignment horizontal="center" vertical="center"/>
      <protection locked="0"/>
    </xf>
    <xf numFmtId="0" fontId="2" fillId="2" borderId="0" xfId="0" applyFont="1" applyFill="1" applyAlignment="1" applyProtection="1">
      <alignment horizontal="center" vertical="center"/>
      <protection locked="0"/>
    </xf>
    <xf numFmtId="2" fontId="2" fillId="3" borderId="0" xfId="0" applyNumberFormat="1" applyFont="1" applyFill="1" applyAlignment="1" applyProtection="1">
      <alignment horizontal="center" vertical="center"/>
      <protection locked="0"/>
    </xf>
    <xf numFmtId="0" fontId="1" fillId="11" borderId="0" xfId="0" applyFont="1" applyFill="1" applyAlignment="1" applyProtection="1">
      <alignment horizontal="center"/>
      <protection locked="0"/>
    </xf>
    <xf numFmtId="167" fontId="2" fillId="2" borderId="0" xfId="1" applyNumberFormat="1" applyFont="1" applyFill="1" applyAlignment="1" applyProtection="1">
      <alignment horizontal="center" vertical="center"/>
      <protection locked="0"/>
    </xf>
    <xf numFmtId="167" fontId="2" fillId="3" borderId="0" xfId="1" applyNumberFormat="1" applyFont="1" applyFill="1" applyAlignment="1" applyProtection="1">
      <alignment horizontal="center" vertical="center"/>
      <protection locked="0"/>
    </xf>
    <xf numFmtId="167" fontId="2" fillId="4" borderId="0" xfId="1" applyNumberFormat="1" applyFont="1" applyFill="1" applyAlignment="1" applyProtection="1">
      <alignment horizontal="center" vertical="center"/>
      <protection locked="0"/>
    </xf>
    <xf numFmtId="167" fontId="2" fillId="5" borderId="0" xfId="1" applyNumberFormat="1" applyFont="1" applyFill="1" applyAlignment="1" applyProtection="1">
      <alignment horizontal="center" vertical="center"/>
      <protection locked="0"/>
    </xf>
    <xf numFmtId="2" fontId="15" fillId="5" borderId="0" xfId="1" applyNumberFormat="1" applyFont="1" applyFill="1" applyAlignment="1" applyProtection="1">
      <alignment horizontal="center" vertical="center"/>
      <protection locked="0"/>
    </xf>
    <xf numFmtId="0" fontId="15" fillId="6" borderId="0" xfId="1" applyFont="1" applyFill="1" applyAlignment="1" applyProtection="1">
      <alignment horizontal="center" vertical="center"/>
      <protection locked="0"/>
    </xf>
    <xf numFmtId="2" fontId="15" fillId="6" borderId="0" xfId="1" applyNumberFormat="1" applyFont="1" applyFill="1" applyAlignment="1" applyProtection="1">
      <alignment horizontal="center" vertical="center"/>
      <protection locked="0"/>
    </xf>
    <xf numFmtId="2" fontId="15" fillId="7" borderId="0" xfId="1" applyNumberFormat="1" applyFont="1" applyFill="1" applyAlignment="1" applyProtection="1">
      <alignment horizontal="center" vertical="center"/>
      <protection locked="0"/>
    </xf>
    <xf numFmtId="0" fontId="15" fillId="7" borderId="0" xfId="1" applyFont="1" applyFill="1" applyAlignment="1" applyProtection="1">
      <alignment horizontal="center" vertical="center"/>
      <protection locked="0"/>
    </xf>
    <xf numFmtId="2" fontId="15" fillId="7" borderId="0" xfId="1" applyNumberFormat="1" applyFont="1" applyFill="1" applyAlignment="1">
      <alignment horizontal="center" vertical="center"/>
    </xf>
    <xf numFmtId="2" fontId="15" fillId="8" borderId="0" xfId="1" applyNumberFormat="1" applyFont="1" applyFill="1" applyAlignment="1" applyProtection="1">
      <alignment horizontal="center" vertical="center"/>
      <protection locked="0"/>
    </xf>
    <xf numFmtId="2" fontId="15" fillId="9" borderId="0" xfId="1" applyNumberFormat="1" applyFont="1" applyFill="1" applyAlignment="1" applyProtection="1">
      <alignment horizontal="center" vertical="center"/>
      <protection locked="0"/>
    </xf>
    <xf numFmtId="2" fontId="15" fillId="10" borderId="0" xfId="1" applyNumberFormat="1" applyFont="1" applyFill="1" applyAlignment="1" applyProtection="1">
      <alignment horizontal="center" vertical="center"/>
      <protection locked="0"/>
    </xf>
    <xf numFmtId="2" fontId="15" fillId="11" borderId="0" xfId="1" applyNumberFormat="1" applyFont="1" applyFill="1" applyAlignment="1">
      <alignment horizontal="center" vertical="center"/>
    </xf>
    <xf numFmtId="0" fontId="15" fillId="11" borderId="0" xfId="1" applyFont="1" applyFill="1" applyAlignment="1">
      <alignment horizontal="center" vertical="center"/>
    </xf>
    <xf numFmtId="0" fontId="6" fillId="8" borderId="1" xfId="0" applyFont="1" applyFill="1" applyBorder="1" applyAlignment="1" applyProtection="1">
      <alignment horizontal="center" vertical="center" wrapText="1"/>
      <protection locked="0"/>
    </xf>
    <xf numFmtId="2" fontId="1" fillId="7" borderId="0" xfId="0" applyNumberFormat="1" applyFont="1" applyFill="1" applyAlignment="1" applyProtection="1">
      <alignment horizontal="center" vertical="center" wrapText="1"/>
      <protection locked="0"/>
    </xf>
    <xf numFmtId="2" fontId="1" fillId="9" borderId="0" xfId="0" applyNumberFormat="1" applyFont="1" applyFill="1" applyAlignment="1" applyProtection="1">
      <alignment horizontal="center" vertical="center" wrapText="1"/>
      <protection locked="0"/>
    </xf>
    <xf numFmtId="2" fontId="1" fillId="9" borderId="0" xfId="0" applyNumberFormat="1" applyFont="1" applyFill="1" applyAlignment="1" applyProtection="1">
      <alignment horizontal="center" vertical="center"/>
      <protection locked="0"/>
    </xf>
    <xf numFmtId="2" fontId="2" fillId="9" borderId="0" xfId="0" applyNumberFormat="1" applyFont="1" applyFill="1" applyAlignment="1" applyProtection="1">
      <alignment horizontal="center" vertical="center"/>
      <protection locked="0"/>
    </xf>
    <xf numFmtId="2" fontId="1" fillId="10" borderId="0" xfId="0" applyNumberFormat="1" applyFont="1" applyFill="1" applyAlignment="1" applyProtection="1">
      <alignment horizontal="center" vertical="center"/>
      <protection locked="0"/>
    </xf>
    <xf numFmtId="0" fontId="1" fillId="11" borderId="0" xfId="0" applyFont="1" applyFill="1" applyBorder="1" applyAlignment="1" applyProtection="1">
      <alignment horizontal="center" vertical="center"/>
      <protection locked="0"/>
    </xf>
    <xf numFmtId="0" fontId="1" fillId="12" borderId="0" xfId="0" applyFont="1" applyFill="1" applyBorder="1" applyAlignment="1" applyProtection="1">
      <alignment horizontal="center" vertical="center"/>
      <protection locked="0"/>
    </xf>
    <xf numFmtId="0" fontId="1" fillId="0" borderId="0" xfId="0" applyFont="1" applyBorder="1" applyAlignment="1">
      <alignment horizontal="center" vertical="center"/>
    </xf>
    <xf numFmtId="0" fontId="1" fillId="2" borderId="0" xfId="0" applyFont="1" applyFill="1" applyAlignment="1" applyProtection="1">
      <alignment horizontal="center" vertical="center"/>
      <protection locked="0"/>
    </xf>
    <xf numFmtId="0" fontId="2" fillId="2" borderId="0" xfId="0" applyFont="1" applyFill="1" applyAlignment="1" applyProtection="1">
      <alignment horizontal="center" vertical="center" wrapText="1"/>
      <protection locked="0"/>
    </xf>
    <xf numFmtId="0" fontId="2" fillId="3" borderId="0" xfId="0" applyFont="1" applyFill="1" applyAlignment="1" applyProtection="1">
      <alignment horizontal="center" vertical="center"/>
      <protection locked="0"/>
    </xf>
    <xf numFmtId="164" fontId="2" fillId="3" borderId="0" xfId="0" applyNumberFormat="1" applyFont="1" applyFill="1" applyAlignment="1" applyProtection="1">
      <alignment horizontal="center" vertical="center"/>
      <protection locked="0"/>
    </xf>
    <xf numFmtId="1" fontId="1" fillId="4" borderId="0" xfId="0" applyNumberFormat="1" applyFont="1" applyFill="1" applyAlignment="1" applyProtection="1">
      <alignment horizontal="center" vertical="center"/>
      <protection locked="0"/>
    </xf>
    <xf numFmtId="165" fontId="1" fillId="4" borderId="0" xfId="0" applyNumberFormat="1" applyFont="1" applyFill="1" applyAlignment="1" applyProtection="1">
      <alignment horizontal="center" vertical="center"/>
      <protection locked="0"/>
    </xf>
    <xf numFmtId="0" fontId="1" fillId="5" borderId="0" xfId="0" applyFont="1" applyFill="1" applyAlignment="1" applyProtection="1">
      <alignment horizontal="center" vertical="center" wrapText="1"/>
      <protection locked="0"/>
    </xf>
    <xf numFmtId="2" fontId="1" fillId="5" borderId="0" xfId="0" applyNumberFormat="1" applyFont="1" applyFill="1" applyAlignment="1" applyProtection="1">
      <alignment horizontal="center" vertical="center" wrapText="1"/>
      <protection locked="0"/>
    </xf>
    <xf numFmtId="2" fontId="1" fillId="5" borderId="0" xfId="0" applyNumberFormat="1" applyFont="1" applyFill="1" applyAlignment="1" applyProtection="1">
      <alignment horizontal="center" vertical="center"/>
      <protection locked="0"/>
    </xf>
    <xf numFmtId="1" fontId="1" fillId="5" borderId="0" xfId="0" applyNumberFormat="1" applyFont="1" applyFill="1" applyAlignment="1" applyProtection="1">
      <alignment horizontal="center" vertical="center"/>
      <protection locked="0"/>
    </xf>
    <xf numFmtId="2" fontId="1" fillId="6" borderId="0" xfId="0" applyNumberFormat="1" applyFont="1" applyFill="1" applyAlignment="1" applyProtection="1">
      <alignment horizontal="center" vertical="center" wrapText="1"/>
      <protection locked="0"/>
    </xf>
    <xf numFmtId="2" fontId="2" fillId="6" borderId="0" xfId="0" applyNumberFormat="1" applyFont="1" applyFill="1" applyAlignment="1" applyProtection="1">
      <alignment horizontal="center" vertical="center"/>
      <protection locked="0"/>
    </xf>
    <xf numFmtId="2" fontId="2" fillId="7" borderId="0" xfId="0" applyNumberFormat="1" applyFont="1" applyFill="1" applyAlignment="1" applyProtection="1">
      <alignment horizontal="center" vertical="center"/>
      <protection locked="0"/>
    </xf>
    <xf numFmtId="2" fontId="1" fillId="7" borderId="0" xfId="0" applyNumberFormat="1" applyFont="1" applyFill="1" applyAlignment="1" applyProtection="1">
      <alignment horizontal="center" vertical="center"/>
      <protection locked="0"/>
    </xf>
    <xf numFmtId="0" fontId="2" fillId="8" borderId="0" xfId="0" applyFont="1" applyFill="1" applyAlignment="1">
      <alignment horizontal="center" vertical="center"/>
    </xf>
    <xf numFmtId="0" fontId="1" fillId="8" borderId="0" xfId="0" applyFont="1" applyFill="1" applyAlignment="1" applyProtection="1">
      <alignment horizontal="center" vertical="center"/>
      <protection locked="0"/>
    </xf>
    <xf numFmtId="0" fontId="4" fillId="8" borderId="0" xfId="0" applyFont="1" applyFill="1" applyAlignment="1">
      <alignment horizontal="center" vertical="center"/>
    </xf>
    <xf numFmtId="0" fontId="2" fillId="9" borderId="0" xfId="0" applyFont="1" applyFill="1" applyAlignment="1" applyProtection="1">
      <alignment horizontal="center" vertical="center"/>
      <protection locked="0"/>
    </xf>
    <xf numFmtId="0" fontId="2" fillId="9" borderId="0" xfId="0" applyFont="1" applyFill="1" applyAlignment="1" applyProtection="1">
      <alignment horizontal="center" vertical="center" wrapText="1"/>
      <protection locked="0"/>
    </xf>
    <xf numFmtId="2" fontId="1" fillId="11" borderId="0" xfId="0" applyNumberFormat="1" applyFont="1" applyFill="1" applyAlignment="1" applyProtection="1">
      <alignment horizontal="center" vertical="center"/>
      <protection locked="0"/>
    </xf>
    <xf numFmtId="2" fontId="2" fillId="11" borderId="0" xfId="1" applyNumberFormat="1" applyFont="1" applyFill="1" applyBorder="1" applyAlignment="1">
      <alignment horizontal="center" vertical="center"/>
    </xf>
    <xf numFmtId="1" fontId="1" fillId="12" borderId="0" xfId="0" applyNumberFormat="1" applyFont="1" applyFill="1" applyAlignment="1" applyProtection="1">
      <alignment horizontal="center" vertical="center"/>
      <protection locked="0"/>
    </xf>
    <xf numFmtId="2" fontId="1" fillId="12" borderId="0" xfId="0" applyNumberFormat="1" applyFont="1" applyFill="1" applyAlignment="1" applyProtection="1">
      <alignment horizontal="center" vertical="center"/>
      <protection locked="0"/>
    </xf>
    <xf numFmtId="2" fontId="1" fillId="12" borderId="0" xfId="0" applyNumberFormat="1" applyFont="1" applyFill="1" applyAlignment="1" applyProtection="1">
      <alignment horizontal="center" vertical="center" wrapText="1"/>
      <protection locked="0"/>
    </xf>
    <xf numFmtId="0" fontId="1" fillId="0" borderId="0" xfId="0" applyFont="1" applyAlignment="1">
      <alignment horizontal="center" vertical="center" wrapText="1"/>
    </xf>
    <xf numFmtId="2" fontId="1" fillId="9" borderId="0" xfId="0" applyNumberFormat="1" applyFont="1" applyFill="1" applyAlignment="1" applyProtection="1">
      <alignment horizontal="center" vertical="center"/>
    </xf>
    <xf numFmtId="166" fontId="2" fillId="11" borderId="0" xfId="1" applyNumberFormat="1" applyFont="1" applyFill="1" applyBorder="1" applyAlignment="1">
      <alignment horizontal="center" vertical="center"/>
    </xf>
    <xf numFmtId="0" fontId="1" fillId="0" borderId="0" xfId="0" applyFont="1" applyFill="1" applyAlignment="1">
      <alignment horizontal="center" vertical="center" wrapText="1"/>
    </xf>
    <xf numFmtId="0" fontId="6" fillId="9" borderId="1" xfId="0" applyFont="1" applyFill="1" applyBorder="1" applyAlignment="1" applyProtection="1">
      <alignment horizontal="center" vertical="center" wrapText="1"/>
      <protection locked="0"/>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2" fillId="2" borderId="0" xfId="2" applyFont="1" applyFill="1" applyAlignment="1" applyProtection="1">
      <alignment horizontal="center" vertical="center"/>
      <protection locked="0"/>
    </xf>
    <xf numFmtId="2" fontId="11" fillId="8" borderId="2" xfId="1" applyNumberFormat="1" applyFont="1" applyFill="1" applyBorder="1" applyAlignment="1">
      <alignment horizontal="center" vertical="center"/>
    </xf>
    <xf numFmtId="2" fontId="11" fillId="8" borderId="2" xfId="1" applyNumberFormat="1" applyFont="1" applyFill="1" applyBorder="1" applyAlignment="1">
      <alignment horizontal="center" vertical="center"/>
    </xf>
    <xf numFmtId="1" fontId="1" fillId="0" borderId="0" xfId="0" applyNumberFormat="1" applyFont="1" applyFill="1" applyAlignment="1" applyProtection="1">
      <alignment horizontal="center" vertical="center"/>
      <protection locked="0"/>
    </xf>
    <xf numFmtId="0" fontId="10" fillId="4" borderId="2" xfId="0" applyFont="1" applyFill="1" applyBorder="1" applyAlignment="1">
      <alignment horizontal="center" vertical="center"/>
    </xf>
    <xf numFmtId="0" fontId="1" fillId="4" borderId="0" xfId="0" applyFont="1" applyFill="1" applyAlignment="1">
      <alignment horizontal="center" vertical="center"/>
    </xf>
    <xf numFmtId="0" fontId="10" fillId="7" borderId="2" xfId="0" applyFont="1" applyFill="1" applyBorder="1" applyAlignment="1">
      <alignment horizontal="center" vertical="center"/>
    </xf>
    <xf numFmtId="167" fontId="9" fillId="2" borderId="2" xfId="1" applyNumberFormat="1" applyFont="1" applyFill="1" applyBorder="1" applyAlignment="1">
      <alignment horizontal="center" vertical="center"/>
    </xf>
    <xf numFmtId="0" fontId="10" fillId="3"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5" borderId="2" xfId="0" applyFont="1" applyFill="1" applyBorder="1" applyAlignment="1">
      <alignment horizontal="center" vertical="center"/>
    </xf>
    <xf numFmtId="0" fontId="10" fillId="6" borderId="2" xfId="0" applyFont="1" applyFill="1" applyBorder="1" applyAlignment="1">
      <alignment horizontal="center" vertical="center" wrapText="1"/>
    </xf>
    <xf numFmtId="2" fontId="11" fillId="8" borderId="2" xfId="1" applyNumberFormat="1" applyFont="1" applyFill="1" applyBorder="1" applyAlignment="1">
      <alignment horizontal="center" vertical="center"/>
    </xf>
    <xf numFmtId="2" fontId="11" fillId="9" borderId="2" xfId="1" applyNumberFormat="1" applyFont="1" applyFill="1" applyBorder="1" applyAlignment="1">
      <alignment horizontal="center" vertical="center"/>
    </xf>
    <xf numFmtId="2" fontId="11" fillId="10" borderId="2" xfId="1" applyNumberFormat="1" applyFont="1" applyFill="1" applyBorder="1" applyAlignment="1">
      <alignment horizontal="center" vertical="center" wrapText="1"/>
    </xf>
    <xf numFmtId="2" fontId="11" fillId="11" borderId="2" xfId="1" applyNumberFormat="1" applyFont="1" applyFill="1" applyBorder="1" applyAlignment="1">
      <alignment horizontal="center" vertical="center"/>
    </xf>
    <xf numFmtId="0" fontId="10" fillId="12" borderId="2" xfId="0" applyFont="1" applyFill="1" applyBorder="1" applyAlignment="1">
      <alignment horizontal="center" vertical="center" wrapText="1"/>
    </xf>
    <xf numFmtId="2" fontId="2" fillId="4" borderId="0" xfId="0" applyNumberFormat="1" applyFont="1" applyFill="1" applyAlignment="1" applyProtection="1">
      <alignment horizontal="center" vertical="center"/>
      <protection locked="0"/>
    </xf>
    <xf numFmtId="2" fontId="1" fillId="4" borderId="0" xfId="3" applyNumberFormat="1" applyFont="1" applyFill="1" applyAlignment="1" applyProtection="1">
      <alignment horizontal="center" vertical="center"/>
      <protection locked="0"/>
    </xf>
    <xf numFmtId="0" fontId="1" fillId="4" borderId="0" xfId="0" applyNumberFormat="1" applyFont="1" applyFill="1" applyAlignment="1" applyProtection="1">
      <alignment horizontal="center"/>
      <protection locked="0"/>
    </xf>
    <xf numFmtId="0" fontId="2" fillId="4" borderId="0" xfId="1" applyNumberFormat="1" applyFont="1" applyFill="1" applyAlignment="1" applyProtection="1">
      <alignment horizontal="center" vertical="center"/>
      <protection locked="0"/>
    </xf>
    <xf numFmtId="0" fontId="2" fillId="4" borderId="0" xfId="2" applyNumberFormat="1" applyFont="1" applyFill="1" applyAlignment="1" applyProtection="1">
      <alignment horizontal="center" vertical="center"/>
      <protection locked="0"/>
    </xf>
  </cellXfs>
  <cellStyles count="4">
    <cellStyle name="Neutral" xfId="2" builtinId="28"/>
    <cellStyle name="Normal" xfId="0" builtinId="0"/>
    <cellStyle name="Normal 3" xfId="3" xr:uid="{00000000-0005-0000-0000-000002000000}"/>
    <cellStyle name="Normal_LA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ph/Dropbox/Paper%20-%20New%20RSL%20Record%20Singapore/SEAMIS_database/SEAMIS_database_V1.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form"/>
      <sheetName val="Short-form"/>
      <sheetName val="Radiocarbon"/>
      <sheetName val="U-series"/>
    </sheetNames>
    <sheetDataSet>
      <sheetData sheetId="0">
        <row r="4">
          <cell r="CC4" t="str">
            <v>1 =  Coral reefs </v>
          </cell>
          <cell r="CE4" t="str">
            <v>1 = Radiocarbon</v>
          </cell>
        </row>
        <row r="5">
          <cell r="CC5" t="str">
            <v>2 = Other bioconstructed reefs</v>
          </cell>
          <cell r="CE5" t="str">
            <v>2 = U-series</v>
          </cell>
        </row>
        <row r="6">
          <cell r="CC6" t="str">
            <v>3 = Fixed biological indicators</v>
          </cell>
          <cell r="CE6" t="str">
            <v xml:space="preserve">3 = Optically stimulated luminescence </v>
          </cell>
        </row>
        <row r="7">
          <cell r="CC7" t="str">
            <v>4 = Archeological</v>
          </cell>
          <cell r="CE7" t="str">
            <v xml:space="preserve">4 = Amino acid racemization </v>
          </cell>
        </row>
        <row r="8">
          <cell r="CC8" t="str">
            <v>5 = Sedimentary (e.g., deltaic, estuarine, wetland, lacustrine, marine facies)</v>
          </cell>
          <cell r="CE8" t="str">
            <v>5 = 10Be</v>
          </cell>
        </row>
        <row r="9">
          <cell r="CC9" t="str">
            <v>6 = Beach rock</v>
          </cell>
          <cell r="CE9" t="str">
            <v>6 = Tephra</v>
          </cell>
        </row>
        <row r="10">
          <cell r="CC10" t="str">
            <v>7 = Isolation basin</v>
          </cell>
          <cell r="CE10" t="str">
            <v>7 = Varved sediments</v>
          </cell>
        </row>
        <row r="11">
          <cell r="CC11" t="str">
            <v>8 = Marine terrace</v>
          </cell>
          <cell r="CE11" t="str">
            <v>8 = Archeological dating</v>
          </cell>
        </row>
        <row r="12">
          <cell r="CC12" t="str">
            <v>9 = Raised/storm beach</v>
          </cell>
          <cell r="CE12" t="str">
            <v>9 = Other</v>
          </cell>
        </row>
        <row r="13">
          <cell r="CC13" t="str">
            <v>10 = Other</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87"/>
  <sheetViews>
    <sheetView tabSelected="1" zoomScaleNormal="100" workbookViewId="0">
      <selection activeCell="D4" sqref="D4"/>
    </sheetView>
  </sheetViews>
  <sheetFormatPr baseColWidth="10" defaultColWidth="12.1640625" defaultRowHeight="16"/>
  <cols>
    <col min="1" max="1" width="29.6640625" style="81" bestFit="1" customWidth="1"/>
    <col min="2" max="2" width="42.6640625" style="81" customWidth="1"/>
    <col min="3" max="3" width="8.6640625" style="82" customWidth="1"/>
    <col min="4" max="4" width="12.6640625" style="82" customWidth="1"/>
    <col min="5" max="5" width="9.6640625" style="75" customWidth="1"/>
    <col min="6" max="6" width="16" style="75" customWidth="1"/>
    <col min="7" max="7" width="17.33203125" style="83" customWidth="1"/>
    <col min="8" max="8" width="16.1640625" style="71" customWidth="1"/>
    <col min="9" max="9" width="18.1640625" style="71" customWidth="1"/>
    <col min="10" max="12" width="12.6640625" style="71" customWidth="1"/>
    <col min="13" max="13" width="41.83203125" style="84" bestFit="1" customWidth="1"/>
    <col min="14" max="14" width="17.1640625" style="84" bestFit="1" customWidth="1"/>
    <col min="15" max="15" width="19" style="84" customWidth="1"/>
    <col min="16" max="16" width="42.1640625" style="84" bestFit="1" customWidth="1"/>
    <col min="17" max="17" width="14.83203125" style="84" customWidth="1"/>
    <col min="18" max="18" width="17.1640625" style="85" bestFit="1" customWidth="1"/>
    <col min="19" max="19" width="20.6640625" style="85" customWidth="1"/>
    <col min="20" max="20" width="17.33203125" style="85" customWidth="1"/>
    <col min="21" max="21" width="18.33203125" style="86" customWidth="1"/>
    <col min="22" max="22" width="14.1640625" style="87" customWidth="1"/>
    <col min="23" max="23" width="13.5" style="86" customWidth="1"/>
    <col min="24" max="24" width="13.83203125" style="87" customWidth="1"/>
    <col min="25" max="25" width="16" style="87" customWidth="1"/>
    <col min="26" max="26" width="15.5" style="87" customWidth="1"/>
    <col min="27" max="27" width="17.1640625" style="87" customWidth="1"/>
    <col min="28" max="28" width="15.1640625" style="87" bestFit="1" customWidth="1"/>
    <col min="29" max="29" width="15.5" style="88" customWidth="1"/>
    <col min="30" max="30" width="16.83203125" style="88" customWidth="1"/>
    <col min="31" max="31" width="15.83203125" style="88" customWidth="1"/>
    <col min="32" max="32" width="13.33203125" style="88" customWidth="1"/>
    <col min="33" max="33" width="16.1640625" style="88" customWidth="1"/>
    <col min="34" max="35" width="14" style="88" bestFit="1" customWidth="1"/>
    <col min="36" max="36" width="12.83203125" style="88" customWidth="1"/>
    <col min="37" max="37" width="14.83203125" style="88" bestFit="1" customWidth="1"/>
    <col min="38" max="38" width="13.83203125" style="89" customWidth="1"/>
    <col min="39" max="39" width="13.83203125" style="88" customWidth="1"/>
    <col min="40" max="40" width="15.5" style="88" customWidth="1"/>
    <col min="41" max="41" width="15.5" style="90" customWidth="1"/>
    <col min="42" max="42" width="14.5" style="90" customWidth="1"/>
    <col min="43" max="47" width="10" style="91" customWidth="1"/>
    <col min="48" max="49" width="9.5" style="91" customWidth="1"/>
    <col min="50" max="51" width="10" style="91" customWidth="1"/>
    <col min="52" max="52" width="9.5" style="91" customWidth="1"/>
    <col min="53" max="53" width="10.83203125" style="92" customWidth="1"/>
    <col min="54" max="54" width="91.33203125" style="92" bestFit="1" customWidth="1"/>
    <col min="55" max="55" width="35.1640625" style="92" bestFit="1" customWidth="1"/>
    <col min="56" max="56" width="67.83203125" style="92" bestFit="1" customWidth="1"/>
    <col min="57" max="57" width="19.83203125" style="92" customWidth="1"/>
    <col min="58" max="58" width="14" style="92" customWidth="1"/>
    <col min="59" max="59" width="15.83203125" style="92" customWidth="1"/>
    <col min="60" max="61" width="12.83203125" style="92" customWidth="1"/>
    <col min="62" max="62" width="15.1640625" style="92" customWidth="1"/>
    <col min="63" max="63" width="12.1640625" style="92" customWidth="1"/>
    <col min="64" max="64" width="12.83203125" style="92" customWidth="1"/>
    <col min="65" max="65" width="17.6640625" style="93" bestFit="1" customWidth="1"/>
    <col min="66" max="66" width="18.33203125" style="93" customWidth="1"/>
    <col min="67" max="67" width="13.5" style="93" bestFit="1" customWidth="1"/>
    <col min="68" max="68" width="19.5" style="93" bestFit="1" customWidth="1"/>
    <col min="69" max="69" width="13.5" style="94" customWidth="1"/>
    <col min="70" max="70" width="15.5" style="94" customWidth="1"/>
    <col min="71" max="71" width="14.83203125" style="95" customWidth="1"/>
    <col min="72" max="72" width="13.83203125" style="80" bestFit="1" customWidth="1"/>
    <col min="73" max="73" width="13.83203125" style="80" customWidth="1"/>
    <col min="74" max="74" width="14" style="80" customWidth="1"/>
    <col min="75" max="75" width="17.6640625" style="80" customWidth="1"/>
    <col min="76" max="76" width="12.1640625" style="69" customWidth="1"/>
    <col min="77" max="77" width="16" style="69" bestFit="1" customWidth="1"/>
    <col min="78" max="78" width="19.33203125" style="69" bestFit="1" customWidth="1"/>
    <col min="79" max="16384" width="12.1640625" style="1"/>
  </cols>
  <sheetData>
    <row r="1" spans="1:78" ht="30" customHeight="1">
      <c r="A1" s="145" t="s">
        <v>0</v>
      </c>
      <c r="B1" s="145"/>
      <c r="C1" s="146" t="s">
        <v>1</v>
      </c>
      <c r="D1" s="146"/>
      <c r="E1" s="146"/>
      <c r="F1" s="146"/>
      <c r="G1" s="147" t="s">
        <v>2</v>
      </c>
      <c r="H1" s="147"/>
      <c r="I1" s="147"/>
      <c r="J1" s="142"/>
      <c r="K1" s="142"/>
      <c r="L1" s="142"/>
      <c r="M1" s="148" t="s">
        <v>3</v>
      </c>
      <c r="N1" s="148"/>
      <c r="O1" s="148"/>
      <c r="P1" s="148"/>
      <c r="Q1" s="148"/>
      <c r="R1" s="148"/>
      <c r="S1" s="148"/>
      <c r="T1" s="148"/>
      <c r="U1" s="149" t="s">
        <v>4</v>
      </c>
      <c r="V1" s="149"/>
      <c r="W1" s="149"/>
      <c r="X1" s="149"/>
      <c r="Y1" s="149"/>
      <c r="Z1" s="149"/>
      <c r="AA1" s="149"/>
      <c r="AB1" s="149"/>
      <c r="AC1" s="144" t="s">
        <v>5</v>
      </c>
      <c r="AD1" s="144"/>
      <c r="AE1" s="144"/>
      <c r="AF1" s="144"/>
      <c r="AG1" s="144"/>
      <c r="AH1" s="144"/>
      <c r="AI1" s="144"/>
      <c r="AJ1" s="144"/>
      <c r="AK1" s="144"/>
      <c r="AL1" s="144"/>
      <c r="AM1" s="144"/>
      <c r="AN1" s="144"/>
      <c r="AO1" s="144"/>
      <c r="AP1" s="144"/>
      <c r="AQ1" s="150" t="s">
        <v>6</v>
      </c>
      <c r="AR1" s="150"/>
      <c r="AS1" s="150"/>
      <c r="AT1" s="150"/>
      <c r="AU1" s="150"/>
      <c r="AV1" s="150"/>
      <c r="AW1" s="150"/>
      <c r="AX1" s="150"/>
      <c r="AY1" s="150"/>
      <c r="AZ1" s="150"/>
      <c r="BA1" s="151" t="s">
        <v>7</v>
      </c>
      <c r="BB1" s="151"/>
      <c r="BC1" s="151"/>
      <c r="BD1" s="151"/>
      <c r="BE1" s="151"/>
      <c r="BF1" s="151"/>
      <c r="BG1" s="151"/>
      <c r="BH1" s="151"/>
      <c r="BI1" s="151"/>
      <c r="BJ1" s="151"/>
      <c r="BK1" s="151"/>
      <c r="BL1" s="151"/>
      <c r="BM1" s="152" t="s">
        <v>8</v>
      </c>
      <c r="BN1" s="152"/>
      <c r="BO1" s="152"/>
      <c r="BP1" s="152"/>
      <c r="BQ1" s="153" t="s">
        <v>9</v>
      </c>
      <c r="BR1" s="153"/>
      <c r="BS1" s="153"/>
      <c r="BT1" s="153"/>
      <c r="BU1" s="153"/>
      <c r="BV1" s="153"/>
      <c r="BW1" s="153"/>
      <c r="BX1" s="154" t="s">
        <v>10</v>
      </c>
      <c r="BY1" s="154"/>
      <c r="BZ1" s="154"/>
    </row>
    <row r="2" spans="1:78" s="21" customFormat="1" ht="66" customHeight="1">
      <c r="A2" s="2" t="s">
        <v>11</v>
      </c>
      <c r="B2" s="2" t="s">
        <v>12</v>
      </c>
      <c r="C2" s="3" t="s">
        <v>13</v>
      </c>
      <c r="D2" s="3" t="s">
        <v>14</v>
      </c>
      <c r="E2" s="3" t="s">
        <v>15</v>
      </c>
      <c r="F2" s="3" t="s">
        <v>16</v>
      </c>
      <c r="G2" s="4" t="s">
        <v>17</v>
      </c>
      <c r="H2" s="5" t="s">
        <v>18</v>
      </c>
      <c r="I2" s="5" t="s">
        <v>19</v>
      </c>
      <c r="J2" s="4" t="s">
        <v>241</v>
      </c>
      <c r="K2" s="4" t="s">
        <v>20</v>
      </c>
      <c r="L2" s="4" t="s">
        <v>21</v>
      </c>
      <c r="M2" s="6" t="s">
        <v>22</v>
      </c>
      <c r="N2" s="6" t="s">
        <v>242</v>
      </c>
      <c r="O2" s="6" t="s">
        <v>23</v>
      </c>
      <c r="P2" s="6" t="s">
        <v>24</v>
      </c>
      <c r="Q2" s="7" t="s">
        <v>25</v>
      </c>
      <c r="R2" s="6" t="s">
        <v>26</v>
      </c>
      <c r="S2" s="6" t="s">
        <v>27</v>
      </c>
      <c r="T2" s="6" t="s">
        <v>28</v>
      </c>
      <c r="U2" s="8" t="s">
        <v>29</v>
      </c>
      <c r="V2" s="8" t="s">
        <v>30</v>
      </c>
      <c r="W2" s="8" t="s">
        <v>31</v>
      </c>
      <c r="X2" s="8" t="s">
        <v>32</v>
      </c>
      <c r="Y2" s="8" t="s">
        <v>33</v>
      </c>
      <c r="Z2" s="8" t="s">
        <v>34</v>
      </c>
      <c r="AA2" s="8" t="s">
        <v>243</v>
      </c>
      <c r="AB2" s="8" t="s">
        <v>244</v>
      </c>
      <c r="AC2" s="9" t="s">
        <v>35</v>
      </c>
      <c r="AD2" s="9" t="s">
        <v>245</v>
      </c>
      <c r="AE2" s="9" t="s">
        <v>36</v>
      </c>
      <c r="AF2" s="9" t="s">
        <v>37</v>
      </c>
      <c r="AG2" s="9" t="s">
        <v>38</v>
      </c>
      <c r="AH2" s="9" t="s">
        <v>39</v>
      </c>
      <c r="AI2" s="9" t="s">
        <v>40</v>
      </c>
      <c r="AJ2" s="9" t="s">
        <v>41</v>
      </c>
      <c r="AK2" s="9" t="s">
        <v>42</v>
      </c>
      <c r="AL2" s="9" t="s">
        <v>43</v>
      </c>
      <c r="AM2" s="9" t="s">
        <v>44</v>
      </c>
      <c r="AN2" s="9" t="s">
        <v>45</v>
      </c>
      <c r="AO2" s="10" t="s">
        <v>46</v>
      </c>
      <c r="AP2" s="10" t="s">
        <v>47</v>
      </c>
      <c r="AQ2" s="11" t="s">
        <v>49</v>
      </c>
      <c r="AR2" s="12" t="s">
        <v>50</v>
      </c>
      <c r="AS2" s="12" t="s">
        <v>51</v>
      </c>
      <c r="AT2" s="12" t="s">
        <v>52</v>
      </c>
      <c r="AU2" s="12" t="s">
        <v>53</v>
      </c>
      <c r="AV2" s="12" t="s">
        <v>54</v>
      </c>
      <c r="AW2" s="12" t="s">
        <v>55</v>
      </c>
      <c r="AX2" s="12" t="s">
        <v>56</v>
      </c>
      <c r="AY2" s="12" t="s">
        <v>57</v>
      </c>
      <c r="AZ2" s="12" t="s">
        <v>246</v>
      </c>
      <c r="BA2" s="13" t="s">
        <v>58</v>
      </c>
      <c r="BB2" s="13" t="s">
        <v>59</v>
      </c>
      <c r="BC2" s="13" t="s">
        <v>60</v>
      </c>
      <c r="BD2" s="13" t="s">
        <v>61</v>
      </c>
      <c r="BE2" s="13" t="s">
        <v>62</v>
      </c>
      <c r="BF2" s="13" t="s">
        <v>63</v>
      </c>
      <c r="BG2" s="13" t="s">
        <v>64</v>
      </c>
      <c r="BH2" s="13" t="s">
        <v>65</v>
      </c>
      <c r="BI2" s="13" t="s">
        <v>66</v>
      </c>
      <c r="BJ2" s="13" t="s">
        <v>67</v>
      </c>
      <c r="BK2" s="13" t="s">
        <v>68</v>
      </c>
      <c r="BL2" s="14" t="s">
        <v>69</v>
      </c>
      <c r="BM2" s="15" t="s">
        <v>70</v>
      </c>
      <c r="BN2" s="15" t="s">
        <v>71</v>
      </c>
      <c r="BO2" s="15" t="s">
        <v>72</v>
      </c>
      <c r="BP2" s="15" t="s">
        <v>73</v>
      </c>
      <c r="BQ2" s="16" t="s">
        <v>74</v>
      </c>
      <c r="BR2" s="17" t="s">
        <v>75</v>
      </c>
      <c r="BS2" s="17" t="s">
        <v>76</v>
      </c>
      <c r="BT2" s="18" t="s">
        <v>77</v>
      </c>
      <c r="BU2" s="18" t="s">
        <v>78</v>
      </c>
      <c r="BV2" s="18" t="s">
        <v>79</v>
      </c>
      <c r="BW2" s="18" t="s">
        <v>80</v>
      </c>
      <c r="BX2" s="19" t="s">
        <v>81</v>
      </c>
      <c r="BY2" s="19" t="s">
        <v>82</v>
      </c>
      <c r="BZ2" s="20" t="s">
        <v>83</v>
      </c>
    </row>
    <row r="3" spans="1:78" s="28" customFormat="1" ht="16.75" customHeight="1">
      <c r="A3" s="2">
        <v>1</v>
      </c>
      <c r="B3" s="2">
        <v>2</v>
      </c>
      <c r="C3" s="3">
        <v>3</v>
      </c>
      <c r="D3" s="3">
        <v>4</v>
      </c>
      <c r="E3" s="3">
        <v>5</v>
      </c>
      <c r="F3" s="3">
        <v>6</v>
      </c>
      <c r="G3" s="4">
        <v>7</v>
      </c>
      <c r="H3" s="4">
        <v>8</v>
      </c>
      <c r="I3" s="4">
        <v>9</v>
      </c>
      <c r="J3" s="4">
        <v>10</v>
      </c>
      <c r="K3" s="4">
        <v>11</v>
      </c>
      <c r="L3" s="4">
        <v>12</v>
      </c>
      <c r="M3" s="6">
        <v>13</v>
      </c>
      <c r="N3" s="6" t="s">
        <v>247</v>
      </c>
      <c r="O3" s="6">
        <v>14</v>
      </c>
      <c r="P3" s="6">
        <v>15</v>
      </c>
      <c r="Q3" s="6">
        <v>16</v>
      </c>
      <c r="R3" s="6">
        <v>17</v>
      </c>
      <c r="S3" s="6">
        <v>18</v>
      </c>
      <c r="T3" s="6">
        <v>19</v>
      </c>
      <c r="U3" s="8">
        <v>20</v>
      </c>
      <c r="V3" s="8">
        <v>21</v>
      </c>
      <c r="W3" s="8">
        <v>22</v>
      </c>
      <c r="X3" s="8">
        <v>23</v>
      </c>
      <c r="Y3" s="8">
        <v>24</v>
      </c>
      <c r="Z3" s="8">
        <v>25</v>
      </c>
      <c r="AA3" s="8">
        <v>26</v>
      </c>
      <c r="AB3" s="8">
        <v>27</v>
      </c>
      <c r="AC3" s="9">
        <v>28</v>
      </c>
      <c r="AD3" s="9">
        <v>29</v>
      </c>
      <c r="AE3" s="9">
        <v>30</v>
      </c>
      <c r="AF3" s="9">
        <v>31</v>
      </c>
      <c r="AG3" s="9">
        <v>32</v>
      </c>
      <c r="AH3" s="9">
        <v>33</v>
      </c>
      <c r="AI3" s="9">
        <v>34</v>
      </c>
      <c r="AJ3" s="9">
        <v>35</v>
      </c>
      <c r="AK3" s="9">
        <v>36</v>
      </c>
      <c r="AL3" s="9">
        <v>37</v>
      </c>
      <c r="AM3" s="9">
        <v>38</v>
      </c>
      <c r="AN3" s="9">
        <v>39</v>
      </c>
      <c r="AO3" s="10">
        <v>40</v>
      </c>
      <c r="AP3" s="10">
        <v>41</v>
      </c>
      <c r="AQ3" s="22">
        <v>42</v>
      </c>
      <c r="AR3" s="22">
        <v>43</v>
      </c>
      <c r="AS3" s="22">
        <v>44</v>
      </c>
      <c r="AT3" s="22">
        <v>45</v>
      </c>
      <c r="AU3" s="22">
        <v>46</v>
      </c>
      <c r="AV3" s="22">
        <v>47</v>
      </c>
      <c r="AW3" s="22">
        <v>48</v>
      </c>
      <c r="AX3" s="22">
        <v>49</v>
      </c>
      <c r="AY3" s="22">
        <v>50</v>
      </c>
      <c r="AZ3" s="22">
        <v>51</v>
      </c>
      <c r="BA3" s="23">
        <v>52</v>
      </c>
      <c r="BB3" s="23">
        <v>53</v>
      </c>
      <c r="BC3" s="23">
        <v>54</v>
      </c>
      <c r="BD3" s="23">
        <v>55</v>
      </c>
      <c r="BE3" s="23">
        <v>56</v>
      </c>
      <c r="BF3" s="23">
        <v>57</v>
      </c>
      <c r="BG3" s="23">
        <v>58</v>
      </c>
      <c r="BH3" s="23">
        <v>59</v>
      </c>
      <c r="BI3" s="23">
        <v>60</v>
      </c>
      <c r="BJ3" s="23">
        <v>61</v>
      </c>
      <c r="BK3" s="23">
        <v>62</v>
      </c>
      <c r="BL3" s="23">
        <v>63</v>
      </c>
      <c r="BM3" s="24">
        <v>64</v>
      </c>
      <c r="BN3" s="24">
        <v>65</v>
      </c>
      <c r="BO3" s="24">
        <v>66</v>
      </c>
      <c r="BP3" s="24">
        <v>67</v>
      </c>
      <c r="BQ3" s="25">
        <v>68</v>
      </c>
      <c r="BR3" s="25">
        <v>69</v>
      </c>
      <c r="BS3" s="25">
        <v>70</v>
      </c>
      <c r="BT3" s="26">
        <v>71</v>
      </c>
      <c r="BU3" s="26">
        <v>72</v>
      </c>
      <c r="BV3" s="26">
        <v>73</v>
      </c>
      <c r="BW3" s="26">
        <v>74</v>
      </c>
      <c r="BX3" s="27">
        <v>75</v>
      </c>
      <c r="BY3" s="27">
        <v>76</v>
      </c>
      <c r="BZ3" s="27">
        <v>77</v>
      </c>
    </row>
    <row r="4" spans="1:78">
      <c r="A4" s="48" t="s">
        <v>249</v>
      </c>
      <c r="B4" s="48" t="s">
        <v>250</v>
      </c>
      <c r="C4" s="49">
        <v>8</v>
      </c>
      <c r="D4" s="49" t="s">
        <v>251</v>
      </c>
      <c r="E4" s="50">
        <v>1.2726599999999999</v>
      </c>
      <c r="F4" s="50">
        <v>103.8653</v>
      </c>
      <c r="G4" s="51" t="s">
        <v>158</v>
      </c>
      <c r="H4" s="157">
        <v>8278</v>
      </c>
      <c r="I4" s="157">
        <v>39</v>
      </c>
      <c r="J4" s="52">
        <v>9278</v>
      </c>
      <c r="K4" s="52">
        <v>9128</v>
      </c>
      <c r="L4" s="52">
        <v>9423</v>
      </c>
      <c r="M4" s="46" t="s">
        <v>252</v>
      </c>
      <c r="N4" s="46" t="s">
        <v>253</v>
      </c>
      <c r="O4" s="46" t="s">
        <v>254</v>
      </c>
      <c r="P4" s="46" t="s">
        <v>255</v>
      </c>
      <c r="Q4" s="53" t="s">
        <v>234</v>
      </c>
      <c r="R4" s="54">
        <v>22.843</v>
      </c>
      <c r="S4" s="54">
        <v>0.63</v>
      </c>
      <c r="T4" s="53">
        <v>0</v>
      </c>
      <c r="U4" s="55" t="s">
        <v>144</v>
      </c>
      <c r="V4" s="56">
        <v>0.01</v>
      </c>
      <c r="W4" s="57" t="s">
        <v>256</v>
      </c>
      <c r="X4" s="58" t="s">
        <v>160</v>
      </c>
      <c r="Y4" s="58">
        <f t="shared" ref="Y4:Y35" si="0">V4/2</f>
        <v>5.0000000000000001E-3</v>
      </c>
      <c r="Z4" s="58">
        <v>0.01</v>
      </c>
      <c r="AA4" s="58">
        <v>0.15</v>
      </c>
      <c r="AB4" s="58">
        <f t="shared" ref="AB4:AB14" si="1">-(0.02*AM4)</f>
        <v>0.37528</v>
      </c>
      <c r="AC4" s="59" t="s">
        <v>160</v>
      </c>
      <c r="AD4" s="59" t="s">
        <v>160</v>
      </c>
      <c r="AE4" s="59">
        <v>0.01</v>
      </c>
      <c r="AF4" s="59">
        <v>0.1</v>
      </c>
      <c r="AG4" s="47">
        <v>0.1</v>
      </c>
      <c r="AH4" s="59" t="s">
        <v>160</v>
      </c>
      <c r="AI4" s="59" t="s">
        <v>160</v>
      </c>
      <c r="AJ4" s="59" t="s">
        <v>160</v>
      </c>
      <c r="AK4" s="59" t="s">
        <v>160</v>
      </c>
      <c r="AL4" s="59" t="s">
        <v>160</v>
      </c>
      <c r="AM4" s="59">
        <v>-18.763999999999999</v>
      </c>
      <c r="AN4" s="60" t="s">
        <v>148</v>
      </c>
      <c r="AO4" s="61">
        <f t="shared" ref="AO4:AO35" si="2">SQRT(SUMSQ(IF(OR(Y4="n/a",Y4="nd"),0,Y4),IF(OR(Z4="n/a",Z4="nd"),0,Z4),IF(OR(AA4="n/a",AA4="nd"),0,AA4),IF(OR(AB4="n/a",AB4="nd"),0,AB4),IF(OR(AC4="n/a",AC4="nd"),0,AC4),IF(OR(AD4="n/a",AD4="nd"),0,AD4),IF(OR(AE4="n/a",AE4="nd"),0,AE4),IF(OR(AF4="n/a",AF4="nd"),0,AF4),IF(OR(AG4="n/a",AG4="nd"),0,AG4),IF(OR(AH4="n/a",AH4="nd"),0,AH4),IF(OR(AI4="n/a",AI4="nd"),0,AI4),IF(OR(AJ4="n/a",AJ4="nd"),0,AJ4)))</f>
        <v>0.42843911866215018</v>
      </c>
      <c r="AP4" s="61">
        <f t="shared" ref="AP4:AP35" si="3">SQRT(SUMSQ(IF(OR(Y4="n/a",Y4="nd"),0,Y4),IF(OR(Z4="n/a",Z4="nd"),0,Z4),IF(OR(AA4="n/a",AA4="nd"),0,AA4),IF(OR(AC4="n/a",AC4="nd"),0,AC4),IF(OR(AD4="n/a",AD4="nd"),0,AD4),IF(OR(AE4="n/a",AE4="nd"),0,AE4),IF(OR(AF4="n/a",AF4="nd"),0,AF4),IF(OR(AG4="n/a",AG4="nd"),0,AG4),IF(OR(AH4="n/a",AH4="nd"),0,AH4),IF(OR(AI4="n/a",AI4="nd"),0,AI4),IF(OR(AJ4="n/a",AJ4="nd"),0,AJ4)))</f>
        <v>0.20670026608594388</v>
      </c>
      <c r="AQ4" s="62">
        <v>-1.1000000000000001</v>
      </c>
      <c r="AR4" s="62">
        <v>-0.5</v>
      </c>
      <c r="AS4" s="62" t="s">
        <v>237</v>
      </c>
      <c r="AT4" s="62" t="s">
        <v>237</v>
      </c>
      <c r="AU4" s="62">
        <v>4.8000000000000001E-2</v>
      </c>
      <c r="AV4" s="62" t="s">
        <v>237</v>
      </c>
      <c r="AW4" s="62" t="s">
        <v>237</v>
      </c>
      <c r="AX4" s="62">
        <v>0.5</v>
      </c>
      <c r="AY4" s="62">
        <v>1.1000000000000001</v>
      </c>
      <c r="AZ4" s="62">
        <v>2.2000000000000002</v>
      </c>
      <c r="BA4" s="63">
        <v>0</v>
      </c>
      <c r="BB4" s="63" t="s">
        <v>161</v>
      </c>
      <c r="BC4" s="63" t="s">
        <v>257</v>
      </c>
      <c r="BD4" s="64" t="s">
        <v>258</v>
      </c>
      <c r="BE4" s="63" t="s">
        <v>259</v>
      </c>
      <c r="BF4" s="63">
        <f t="shared" ref="BF4:BF35" si="4">(AU4+AZ4)/2</f>
        <v>1.1240000000000001</v>
      </c>
      <c r="BG4" s="63">
        <f t="shared" ref="BG4:BG35" si="5">(AZ4-AU4)/2</f>
        <v>1.0760000000000001</v>
      </c>
      <c r="BH4" s="63">
        <v>0.05</v>
      </c>
      <c r="BI4" s="63">
        <v>0.05</v>
      </c>
      <c r="BJ4" s="63" t="s">
        <v>160</v>
      </c>
      <c r="BK4" s="63" t="s">
        <v>160</v>
      </c>
      <c r="BL4" s="63" t="s">
        <v>160</v>
      </c>
      <c r="BM4" s="65">
        <v>1.732</v>
      </c>
      <c r="BN4" s="65">
        <f t="shared" ref="BN4:BN29" si="6">BM4/2</f>
        <v>0.86599999999999999</v>
      </c>
      <c r="BO4" s="65" t="s">
        <v>160</v>
      </c>
      <c r="BP4" s="65" t="s">
        <v>160</v>
      </c>
      <c r="BQ4" s="66">
        <f t="shared" ref="BQ4:BQ35" si="7">AM4-BF4</f>
        <v>-19.887999999999998</v>
      </c>
      <c r="BR4" s="66">
        <f t="shared" ref="BR4:BR35" si="8">SQRT(SUMSQ(AO4,BG4,IF(OR(BH4="n/a",BH4="nd"),0,BH4),IF(OR(BI4="n/a",BI4="nd"),0,BI4)))</f>
        <v>1.1603172317948225</v>
      </c>
      <c r="BS4" s="66">
        <f t="shared" ref="BS4:BS35" si="9">SQRT(SUMSQ(AP4,BG4,IF(OR(BH4="n/a",BH4="nd"),0,BH4),IF(OR(BI4="n/a",BI4="nd"),0,BI4)))</f>
        <v>1.0979530955373276</v>
      </c>
      <c r="BT4" s="67">
        <f t="shared" ref="BT4:BT35" si="10">BQ4+BM4</f>
        <v>-18.155999999999999</v>
      </c>
      <c r="BU4" s="67">
        <f t="shared" ref="BU4:BU35" si="11">SQRT(BN4^2+BR4^2)</f>
        <v>1.4478577548916882</v>
      </c>
      <c r="BV4" s="67">
        <f t="shared" ref="BV4:BV35" si="12">SQRT(BN4^2+BS4^2)</f>
        <v>1.398376558728013</v>
      </c>
      <c r="BW4" s="67">
        <v>2</v>
      </c>
      <c r="BX4" s="68">
        <v>0</v>
      </c>
      <c r="BY4" s="68"/>
    </row>
    <row r="5" spans="1:78">
      <c r="A5" s="74" t="s">
        <v>260</v>
      </c>
      <c r="B5" s="48" t="s">
        <v>250</v>
      </c>
      <c r="C5" s="49">
        <v>8</v>
      </c>
      <c r="D5" s="49" t="s">
        <v>251</v>
      </c>
      <c r="E5" s="50">
        <v>1.2726599999999999</v>
      </c>
      <c r="F5" s="50">
        <v>103.8653</v>
      </c>
      <c r="G5" s="51" t="s">
        <v>158</v>
      </c>
      <c r="H5" s="158">
        <v>8208</v>
      </c>
      <c r="I5" s="158">
        <v>34</v>
      </c>
      <c r="J5" s="71">
        <v>9171</v>
      </c>
      <c r="K5" s="71">
        <v>9026</v>
      </c>
      <c r="L5" s="71">
        <v>9282</v>
      </c>
      <c r="M5" s="46" t="s">
        <v>252</v>
      </c>
      <c r="N5" s="46" t="s">
        <v>253</v>
      </c>
      <c r="O5" s="46" t="s">
        <v>254</v>
      </c>
      <c r="P5" s="46" t="s">
        <v>255</v>
      </c>
      <c r="Q5" s="53" t="s">
        <v>234</v>
      </c>
      <c r="R5" s="72">
        <v>23.003</v>
      </c>
      <c r="S5" s="72">
        <v>0.47</v>
      </c>
      <c r="T5" s="53">
        <v>0</v>
      </c>
      <c r="U5" s="55" t="s">
        <v>144</v>
      </c>
      <c r="V5" s="58">
        <v>0.01</v>
      </c>
      <c r="W5" s="57" t="s">
        <v>256</v>
      </c>
      <c r="X5" s="58" t="s">
        <v>160</v>
      </c>
      <c r="Y5" s="58">
        <f t="shared" si="0"/>
        <v>5.0000000000000001E-3</v>
      </c>
      <c r="Z5" s="58">
        <v>0.01</v>
      </c>
      <c r="AA5" s="58">
        <v>0.15</v>
      </c>
      <c r="AB5" s="58">
        <f t="shared" si="1"/>
        <v>0.37847999999999998</v>
      </c>
      <c r="AC5" s="59" t="s">
        <v>160</v>
      </c>
      <c r="AD5" s="59" t="s">
        <v>160</v>
      </c>
      <c r="AE5" s="59">
        <v>0.01</v>
      </c>
      <c r="AF5" s="59">
        <v>0.1</v>
      </c>
      <c r="AG5" s="47">
        <v>0.1</v>
      </c>
      <c r="AH5" s="59" t="s">
        <v>160</v>
      </c>
      <c r="AI5" s="59" t="s">
        <v>160</v>
      </c>
      <c r="AJ5" s="59" t="s">
        <v>160</v>
      </c>
      <c r="AK5" s="59" t="s">
        <v>160</v>
      </c>
      <c r="AL5" s="59" t="s">
        <v>160</v>
      </c>
      <c r="AM5" s="59">
        <v>-18.923999999999999</v>
      </c>
      <c r="AN5" s="60" t="s">
        <v>148</v>
      </c>
      <c r="AO5" s="61">
        <f t="shared" si="2"/>
        <v>0.43124483811403469</v>
      </c>
      <c r="AP5" s="61">
        <f t="shared" si="3"/>
        <v>0.20670026608594388</v>
      </c>
      <c r="AQ5" s="62">
        <v>-1.1000000000000001</v>
      </c>
      <c r="AR5" s="62">
        <v>-0.5</v>
      </c>
      <c r="AS5" s="62" t="s">
        <v>237</v>
      </c>
      <c r="AT5" s="62" t="s">
        <v>237</v>
      </c>
      <c r="AU5" s="62">
        <v>4.8000000000000001E-2</v>
      </c>
      <c r="AV5" s="62" t="s">
        <v>237</v>
      </c>
      <c r="AW5" s="62" t="s">
        <v>237</v>
      </c>
      <c r="AX5" s="62">
        <v>0.5</v>
      </c>
      <c r="AY5" s="62">
        <v>1.1000000000000001</v>
      </c>
      <c r="AZ5" s="62">
        <v>2.2000000000000002</v>
      </c>
      <c r="BA5" s="63">
        <v>0</v>
      </c>
      <c r="BB5" s="63" t="s">
        <v>161</v>
      </c>
      <c r="BC5" s="63" t="s">
        <v>257</v>
      </c>
      <c r="BD5" s="64" t="s">
        <v>258</v>
      </c>
      <c r="BE5" s="63" t="s">
        <v>259</v>
      </c>
      <c r="BF5" s="63">
        <f t="shared" si="4"/>
        <v>1.1240000000000001</v>
      </c>
      <c r="BG5" s="63">
        <f t="shared" si="5"/>
        <v>1.0760000000000001</v>
      </c>
      <c r="BH5" s="63">
        <v>0.05</v>
      </c>
      <c r="BI5" s="63">
        <v>0.05</v>
      </c>
      <c r="BJ5" s="63" t="s">
        <v>160</v>
      </c>
      <c r="BK5" s="63" t="s">
        <v>160</v>
      </c>
      <c r="BL5" s="63" t="s">
        <v>160</v>
      </c>
      <c r="BM5" s="65">
        <v>1.304</v>
      </c>
      <c r="BN5" s="65">
        <f t="shared" si="6"/>
        <v>0.65200000000000002</v>
      </c>
      <c r="BO5" s="65" t="s">
        <v>160</v>
      </c>
      <c r="BP5" s="65" t="s">
        <v>160</v>
      </c>
      <c r="BQ5" s="66">
        <f t="shared" si="7"/>
        <v>-20.047999999999998</v>
      </c>
      <c r="BR5" s="66">
        <f t="shared" si="8"/>
        <v>1.1613561514023165</v>
      </c>
      <c r="BS5" s="66">
        <f t="shared" si="9"/>
        <v>1.0979530955373276</v>
      </c>
      <c r="BT5" s="67">
        <f t="shared" si="10"/>
        <v>-18.744</v>
      </c>
      <c r="BU5" s="67">
        <f t="shared" si="11"/>
        <v>1.3318603944858487</v>
      </c>
      <c r="BV5" s="67">
        <f t="shared" si="12"/>
        <v>1.2769514477849186</v>
      </c>
      <c r="BW5" s="67">
        <v>2</v>
      </c>
      <c r="BX5" s="68">
        <v>0</v>
      </c>
    </row>
    <row r="6" spans="1:78">
      <c r="A6" s="74" t="s">
        <v>261</v>
      </c>
      <c r="B6" s="48" t="s">
        <v>250</v>
      </c>
      <c r="C6" s="49">
        <v>8</v>
      </c>
      <c r="D6" s="49" t="s">
        <v>251</v>
      </c>
      <c r="E6" s="50">
        <v>1.2726599999999999</v>
      </c>
      <c r="F6" s="50">
        <v>103.8653</v>
      </c>
      <c r="G6" s="51" t="s">
        <v>158</v>
      </c>
      <c r="H6" s="158">
        <v>8372</v>
      </c>
      <c r="I6" s="158">
        <v>39</v>
      </c>
      <c r="J6" s="71">
        <v>9404</v>
      </c>
      <c r="K6" s="71">
        <v>9286</v>
      </c>
      <c r="L6" s="71">
        <v>9483</v>
      </c>
      <c r="M6" s="46" t="s">
        <v>252</v>
      </c>
      <c r="N6" s="46" t="s">
        <v>253</v>
      </c>
      <c r="O6" s="46" t="s">
        <v>254</v>
      </c>
      <c r="P6" s="46" t="s">
        <v>255</v>
      </c>
      <c r="Q6" s="53" t="s">
        <v>234</v>
      </c>
      <c r="R6" s="72">
        <v>23.413</v>
      </c>
      <c r="S6" s="72">
        <v>0.06</v>
      </c>
      <c r="T6" s="53">
        <v>0</v>
      </c>
      <c r="U6" s="55" t="s">
        <v>144</v>
      </c>
      <c r="V6" s="58">
        <v>0.02</v>
      </c>
      <c r="W6" s="57" t="s">
        <v>256</v>
      </c>
      <c r="X6" s="58" t="s">
        <v>160</v>
      </c>
      <c r="Y6" s="58">
        <f t="shared" si="0"/>
        <v>0.01</v>
      </c>
      <c r="Z6" s="58">
        <v>0.01</v>
      </c>
      <c r="AA6" s="58">
        <v>0.15</v>
      </c>
      <c r="AB6" s="58">
        <f t="shared" si="1"/>
        <v>0.38668000000000002</v>
      </c>
      <c r="AC6" s="59" t="s">
        <v>160</v>
      </c>
      <c r="AD6" s="59" t="s">
        <v>160</v>
      </c>
      <c r="AE6" s="59">
        <v>0.01</v>
      </c>
      <c r="AF6" s="59">
        <v>0.1</v>
      </c>
      <c r="AG6" s="47">
        <v>0.1</v>
      </c>
      <c r="AH6" s="59" t="s">
        <v>160</v>
      </c>
      <c r="AI6" s="59" t="s">
        <v>160</v>
      </c>
      <c r="AJ6" s="59" t="s">
        <v>160</v>
      </c>
      <c r="AK6" s="59" t="s">
        <v>160</v>
      </c>
      <c r="AL6" s="59" t="s">
        <v>160</v>
      </c>
      <c r="AM6" s="59">
        <v>-19.334</v>
      </c>
      <c r="AN6" s="60" t="s">
        <v>148</v>
      </c>
      <c r="AO6" s="61">
        <f t="shared" si="2"/>
        <v>0.4385446640879353</v>
      </c>
      <c r="AP6" s="61">
        <f t="shared" si="3"/>
        <v>0.20688160865577201</v>
      </c>
      <c r="AQ6" s="62">
        <v>-1.1000000000000001</v>
      </c>
      <c r="AR6" s="62">
        <v>-0.5</v>
      </c>
      <c r="AS6" s="62" t="s">
        <v>237</v>
      </c>
      <c r="AT6" s="62" t="s">
        <v>237</v>
      </c>
      <c r="AU6" s="62">
        <v>4.8000000000000001E-2</v>
      </c>
      <c r="AV6" s="62" t="s">
        <v>237</v>
      </c>
      <c r="AW6" s="62" t="s">
        <v>237</v>
      </c>
      <c r="AX6" s="62">
        <v>0.5</v>
      </c>
      <c r="AY6" s="62">
        <v>1.1000000000000001</v>
      </c>
      <c r="AZ6" s="62">
        <v>2.2000000000000002</v>
      </c>
      <c r="BA6" s="63">
        <v>0</v>
      </c>
      <c r="BB6" s="63" t="s">
        <v>161</v>
      </c>
      <c r="BC6" s="63" t="s">
        <v>257</v>
      </c>
      <c r="BD6" s="64" t="s">
        <v>258</v>
      </c>
      <c r="BE6" s="63" t="s">
        <v>259</v>
      </c>
      <c r="BF6" s="63">
        <f t="shared" si="4"/>
        <v>1.1240000000000001</v>
      </c>
      <c r="BG6" s="63">
        <f t="shared" si="5"/>
        <v>1.0760000000000001</v>
      </c>
      <c r="BH6" s="63">
        <v>0.05</v>
      </c>
      <c r="BI6" s="63">
        <v>0.05</v>
      </c>
      <c r="BJ6" s="63" t="s">
        <v>160</v>
      </c>
      <c r="BK6" s="63" t="s">
        <v>160</v>
      </c>
      <c r="BL6" s="63" t="s">
        <v>160</v>
      </c>
      <c r="BM6" s="65">
        <v>0.17899999999999999</v>
      </c>
      <c r="BN6" s="65">
        <f t="shared" si="6"/>
        <v>8.9499999999999996E-2</v>
      </c>
      <c r="BO6" s="65" t="s">
        <v>160</v>
      </c>
      <c r="BP6" s="65" t="s">
        <v>160</v>
      </c>
      <c r="BQ6" s="66">
        <f t="shared" si="7"/>
        <v>-20.457999999999998</v>
      </c>
      <c r="BR6" s="66">
        <f t="shared" si="8"/>
        <v>1.1640865184340896</v>
      </c>
      <c r="BS6" s="66">
        <f t="shared" si="9"/>
        <v>1.0979872494705938</v>
      </c>
      <c r="BT6" s="67">
        <f t="shared" si="10"/>
        <v>-20.279</v>
      </c>
      <c r="BU6" s="67">
        <f t="shared" si="11"/>
        <v>1.1675220222334139</v>
      </c>
      <c r="BV6" s="67">
        <f t="shared" si="12"/>
        <v>1.1016289075727816</v>
      </c>
      <c r="BW6" s="67">
        <v>2</v>
      </c>
      <c r="BX6" s="68">
        <v>0</v>
      </c>
    </row>
    <row r="7" spans="1:78">
      <c r="A7" s="138" t="s">
        <v>262</v>
      </c>
      <c r="B7" s="48" t="s">
        <v>250</v>
      </c>
      <c r="C7" s="49">
        <v>8</v>
      </c>
      <c r="D7" s="49" t="s">
        <v>251</v>
      </c>
      <c r="E7" s="50">
        <v>1.2726599999999999</v>
      </c>
      <c r="F7" s="50">
        <v>103.8653</v>
      </c>
      <c r="G7" s="51" t="s">
        <v>158</v>
      </c>
      <c r="H7" s="159">
        <v>8421</v>
      </c>
      <c r="I7" s="159">
        <v>35</v>
      </c>
      <c r="J7" s="73">
        <v>9459</v>
      </c>
      <c r="K7" s="73">
        <v>9320</v>
      </c>
      <c r="L7" s="73">
        <v>9529</v>
      </c>
      <c r="M7" s="46" t="s">
        <v>263</v>
      </c>
      <c r="N7" s="46" t="s">
        <v>253</v>
      </c>
      <c r="O7" s="46" t="s">
        <v>254</v>
      </c>
      <c r="P7" s="46" t="s">
        <v>255</v>
      </c>
      <c r="Q7" s="53" t="s">
        <v>234</v>
      </c>
      <c r="R7" s="72">
        <v>23.472999999999999</v>
      </c>
      <c r="S7" s="72">
        <v>0</v>
      </c>
      <c r="T7" s="53">
        <v>0</v>
      </c>
      <c r="U7" s="55" t="s">
        <v>144</v>
      </c>
      <c r="V7" s="58">
        <v>0.02</v>
      </c>
      <c r="W7" s="57" t="s">
        <v>256</v>
      </c>
      <c r="X7" s="58" t="s">
        <v>160</v>
      </c>
      <c r="Y7" s="58">
        <f t="shared" si="0"/>
        <v>0.01</v>
      </c>
      <c r="Z7" s="58">
        <v>0.01</v>
      </c>
      <c r="AA7" s="58">
        <v>0.15</v>
      </c>
      <c r="AB7" s="58">
        <f t="shared" si="1"/>
        <v>0.38788</v>
      </c>
      <c r="AC7" s="59" t="s">
        <v>160</v>
      </c>
      <c r="AD7" s="59" t="s">
        <v>160</v>
      </c>
      <c r="AE7" s="59">
        <v>0.01</v>
      </c>
      <c r="AF7" s="59">
        <v>0.1</v>
      </c>
      <c r="AG7" s="47">
        <v>0.1</v>
      </c>
      <c r="AH7" s="59" t="s">
        <v>160</v>
      </c>
      <c r="AI7" s="59" t="s">
        <v>160</v>
      </c>
      <c r="AJ7" s="59" t="s">
        <v>160</v>
      </c>
      <c r="AK7" s="59" t="s">
        <v>160</v>
      </c>
      <c r="AL7" s="59" t="s">
        <v>160</v>
      </c>
      <c r="AM7" s="59">
        <v>-19.393999999999998</v>
      </c>
      <c r="AN7" s="60" t="s">
        <v>148</v>
      </c>
      <c r="AO7" s="61">
        <f t="shared" si="2"/>
        <v>0.43960311008908937</v>
      </c>
      <c r="AP7" s="61">
        <f t="shared" si="3"/>
        <v>0.20688160865577201</v>
      </c>
      <c r="AQ7" s="62">
        <v>-1.1000000000000001</v>
      </c>
      <c r="AR7" s="62">
        <v>-0.5</v>
      </c>
      <c r="AS7" s="62" t="s">
        <v>237</v>
      </c>
      <c r="AT7" s="62" t="s">
        <v>237</v>
      </c>
      <c r="AU7" s="62">
        <v>4.8000000000000001E-2</v>
      </c>
      <c r="AV7" s="62" t="s">
        <v>237</v>
      </c>
      <c r="AW7" s="62" t="s">
        <v>237</v>
      </c>
      <c r="AX7" s="62">
        <v>0.5</v>
      </c>
      <c r="AY7" s="62">
        <v>1.1000000000000001</v>
      </c>
      <c r="AZ7" s="62">
        <v>2.2000000000000002</v>
      </c>
      <c r="BA7" s="63">
        <v>0</v>
      </c>
      <c r="BB7" s="63" t="s">
        <v>161</v>
      </c>
      <c r="BC7" s="63" t="s">
        <v>257</v>
      </c>
      <c r="BD7" s="64" t="s">
        <v>258</v>
      </c>
      <c r="BE7" s="63" t="s">
        <v>259</v>
      </c>
      <c r="BF7" s="63">
        <f t="shared" si="4"/>
        <v>1.1240000000000001</v>
      </c>
      <c r="BG7" s="63">
        <f t="shared" si="5"/>
        <v>1.0760000000000001</v>
      </c>
      <c r="BH7" s="63">
        <v>0.05</v>
      </c>
      <c r="BI7" s="63">
        <v>0.05</v>
      </c>
      <c r="BJ7" s="63" t="s">
        <v>160</v>
      </c>
      <c r="BK7" s="63" t="s">
        <v>160</v>
      </c>
      <c r="BL7" s="63" t="s">
        <v>160</v>
      </c>
      <c r="BM7" s="65">
        <v>0</v>
      </c>
      <c r="BN7" s="65">
        <f t="shared" si="6"/>
        <v>0</v>
      </c>
      <c r="BO7" s="65" t="s">
        <v>160</v>
      </c>
      <c r="BP7" s="65" t="s">
        <v>160</v>
      </c>
      <c r="BQ7" s="66">
        <f t="shared" si="7"/>
        <v>-20.517999999999997</v>
      </c>
      <c r="BR7" s="66">
        <f t="shared" si="8"/>
        <v>1.1644856780570554</v>
      </c>
      <c r="BS7" s="66">
        <f t="shared" si="9"/>
        <v>1.0979872494705938</v>
      </c>
      <c r="BT7" s="67">
        <f t="shared" si="10"/>
        <v>-20.517999999999997</v>
      </c>
      <c r="BU7" s="67">
        <f t="shared" si="11"/>
        <v>1.1644856780570554</v>
      </c>
      <c r="BV7" s="67">
        <f t="shared" si="12"/>
        <v>1.0979872494705938</v>
      </c>
      <c r="BW7" s="67">
        <v>2</v>
      </c>
      <c r="BX7" s="68">
        <v>0</v>
      </c>
    </row>
    <row r="8" spans="1:78">
      <c r="A8" s="48" t="s">
        <v>280</v>
      </c>
      <c r="B8" s="74" t="s">
        <v>236</v>
      </c>
      <c r="C8" s="49">
        <v>8</v>
      </c>
      <c r="D8" s="49" t="s">
        <v>251</v>
      </c>
      <c r="E8" s="75">
        <v>1.2952999999999999</v>
      </c>
      <c r="F8" s="75">
        <v>103.85041</v>
      </c>
      <c r="G8" s="51" t="s">
        <v>158</v>
      </c>
      <c r="H8" s="71">
        <v>6673</v>
      </c>
      <c r="I8" s="71">
        <v>41</v>
      </c>
      <c r="J8" s="71">
        <v>7536</v>
      </c>
      <c r="K8" s="71">
        <v>7433</v>
      </c>
      <c r="L8" s="71">
        <v>7613</v>
      </c>
      <c r="M8" s="46" t="s">
        <v>252</v>
      </c>
      <c r="N8" s="53" t="s">
        <v>253</v>
      </c>
      <c r="O8" s="46" t="s">
        <v>254</v>
      </c>
      <c r="P8" s="46" t="s">
        <v>255</v>
      </c>
      <c r="Q8" s="53" t="s">
        <v>234</v>
      </c>
      <c r="R8" s="72" t="s">
        <v>237</v>
      </c>
      <c r="S8" s="72" t="s">
        <v>237</v>
      </c>
      <c r="T8" s="53">
        <v>0</v>
      </c>
      <c r="U8" s="57" t="s">
        <v>265</v>
      </c>
      <c r="V8" s="58">
        <v>0.01</v>
      </c>
      <c r="W8" s="57" t="s">
        <v>145</v>
      </c>
      <c r="X8" s="58" t="s">
        <v>160</v>
      </c>
      <c r="Y8" s="58">
        <f t="shared" si="0"/>
        <v>5.0000000000000001E-3</v>
      </c>
      <c r="Z8" s="58">
        <v>0.01</v>
      </c>
      <c r="AA8" s="58">
        <v>0.15</v>
      </c>
      <c r="AB8" s="58">
        <f t="shared" si="1"/>
        <v>1.8800000000000001E-2</v>
      </c>
      <c r="AC8" s="59" t="s">
        <v>160</v>
      </c>
      <c r="AD8" s="59" t="s">
        <v>160</v>
      </c>
      <c r="AE8" s="59">
        <v>0.01</v>
      </c>
      <c r="AF8" s="59">
        <v>0.1</v>
      </c>
      <c r="AG8" s="47">
        <v>0.1</v>
      </c>
      <c r="AH8" s="59" t="s">
        <v>160</v>
      </c>
      <c r="AI8" s="59" t="s">
        <v>160</v>
      </c>
      <c r="AJ8" s="59" t="s">
        <v>160</v>
      </c>
      <c r="AK8" s="59" t="s">
        <v>160</v>
      </c>
      <c r="AL8" s="59" t="s">
        <v>160</v>
      </c>
      <c r="AM8" s="59">
        <v>-0.94</v>
      </c>
      <c r="AN8" s="60" t="s">
        <v>148</v>
      </c>
      <c r="AO8" s="61">
        <f t="shared" si="2"/>
        <v>0.20755346299206864</v>
      </c>
      <c r="AP8" s="61">
        <f t="shared" si="3"/>
        <v>0.20670026608594388</v>
      </c>
      <c r="AQ8" s="62">
        <v>-1.1000000000000001</v>
      </c>
      <c r="AR8" s="62">
        <v>-0.5</v>
      </c>
      <c r="AS8" s="62" t="s">
        <v>237</v>
      </c>
      <c r="AT8" s="62" t="s">
        <v>237</v>
      </c>
      <c r="AU8" s="62">
        <v>4.8000000000000001E-2</v>
      </c>
      <c r="AV8" s="62" t="s">
        <v>237</v>
      </c>
      <c r="AW8" s="62" t="s">
        <v>237</v>
      </c>
      <c r="AX8" s="62">
        <v>0.5</v>
      </c>
      <c r="AY8" s="62">
        <v>1.1000000000000001</v>
      </c>
      <c r="AZ8" s="62">
        <v>2.2000000000000002</v>
      </c>
      <c r="BA8" s="63">
        <v>0</v>
      </c>
      <c r="BB8" s="63" t="s">
        <v>161</v>
      </c>
      <c r="BC8" s="63" t="s">
        <v>235</v>
      </c>
      <c r="BD8" s="63" t="s">
        <v>266</v>
      </c>
      <c r="BE8" s="63" t="s">
        <v>259</v>
      </c>
      <c r="BF8" s="63">
        <f t="shared" si="4"/>
        <v>1.1240000000000001</v>
      </c>
      <c r="BG8" s="63">
        <f t="shared" si="5"/>
        <v>1.0760000000000001</v>
      </c>
      <c r="BH8" s="63">
        <v>0.05</v>
      </c>
      <c r="BI8" s="63">
        <v>0.05</v>
      </c>
      <c r="BJ8" s="63" t="s">
        <v>160</v>
      </c>
      <c r="BK8" s="63" t="s">
        <v>160</v>
      </c>
      <c r="BL8" s="63" t="s">
        <v>160</v>
      </c>
      <c r="BM8" s="65">
        <v>0</v>
      </c>
      <c r="BN8" s="65">
        <f t="shared" si="6"/>
        <v>0</v>
      </c>
      <c r="BO8" s="65" t="s">
        <v>160</v>
      </c>
      <c r="BP8" s="65" t="s">
        <v>160</v>
      </c>
      <c r="BQ8" s="66">
        <f t="shared" si="7"/>
        <v>-2.0640000000000001</v>
      </c>
      <c r="BR8" s="66">
        <f t="shared" si="8"/>
        <v>1.0981140377938896</v>
      </c>
      <c r="BS8" s="66">
        <f t="shared" si="9"/>
        <v>1.0979530955373276</v>
      </c>
      <c r="BT8" s="67">
        <f t="shared" si="10"/>
        <v>-2.0640000000000001</v>
      </c>
      <c r="BU8" s="67">
        <f t="shared" si="11"/>
        <v>1.0981140377938896</v>
      </c>
      <c r="BV8" s="67">
        <f t="shared" si="12"/>
        <v>1.0979530955373276</v>
      </c>
      <c r="BW8" s="67">
        <v>2</v>
      </c>
      <c r="BX8" s="69">
        <v>0</v>
      </c>
    </row>
    <row r="9" spans="1:78">
      <c r="A9" s="48" t="s">
        <v>264</v>
      </c>
      <c r="B9" s="74" t="s">
        <v>236</v>
      </c>
      <c r="C9" s="49">
        <v>8</v>
      </c>
      <c r="D9" s="49" t="s">
        <v>251</v>
      </c>
      <c r="E9" s="75">
        <v>1.2952999999999999</v>
      </c>
      <c r="F9" s="75">
        <v>103.85041</v>
      </c>
      <c r="G9" s="51" t="s">
        <v>158</v>
      </c>
      <c r="H9" s="71">
        <v>5990</v>
      </c>
      <c r="I9" s="71">
        <v>47</v>
      </c>
      <c r="J9" s="71">
        <v>6828</v>
      </c>
      <c r="K9" s="71">
        <v>6678</v>
      </c>
      <c r="L9" s="71">
        <v>6948</v>
      </c>
      <c r="M9" s="46" t="s">
        <v>252</v>
      </c>
      <c r="N9" s="53" t="s">
        <v>253</v>
      </c>
      <c r="O9" s="46" t="s">
        <v>254</v>
      </c>
      <c r="P9" s="46" t="s">
        <v>255</v>
      </c>
      <c r="Q9" s="53" t="s">
        <v>234</v>
      </c>
      <c r="R9" s="72" t="s">
        <v>237</v>
      </c>
      <c r="S9" s="72" t="s">
        <v>237</v>
      </c>
      <c r="T9" s="53">
        <v>0</v>
      </c>
      <c r="U9" s="57" t="s">
        <v>265</v>
      </c>
      <c r="V9" s="58">
        <v>0.01</v>
      </c>
      <c r="W9" s="57" t="s">
        <v>145</v>
      </c>
      <c r="X9" s="58" t="s">
        <v>160</v>
      </c>
      <c r="Y9" s="58">
        <f t="shared" si="0"/>
        <v>5.0000000000000001E-3</v>
      </c>
      <c r="Z9" s="58">
        <v>0.01</v>
      </c>
      <c r="AA9" s="58">
        <v>0.15</v>
      </c>
      <c r="AB9" s="58">
        <f t="shared" si="1"/>
        <v>-2.2499999999999999E-2</v>
      </c>
      <c r="AC9" s="59" t="s">
        <v>160</v>
      </c>
      <c r="AD9" s="59" t="s">
        <v>160</v>
      </c>
      <c r="AE9" s="59">
        <v>0.01</v>
      </c>
      <c r="AF9" s="59">
        <v>0.1</v>
      </c>
      <c r="AG9" s="47">
        <v>0.1</v>
      </c>
      <c r="AH9" s="59" t="s">
        <v>160</v>
      </c>
      <c r="AI9" s="59" t="s">
        <v>160</v>
      </c>
      <c r="AJ9" s="59" t="s">
        <v>160</v>
      </c>
      <c r="AK9" s="59" t="s">
        <v>160</v>
      </c>
      <c r="AL9" s="59" t="s">
        <v>160</v>
      </c>
      <c r="AM9" s="59">
        <v>1.125</v>
      </c>
      <c r="AN9" s="60" t="s">
        <v>148</v>
      </c>
      <c r="AO9" s="61">
        <f t="shared" si="2"/>
        <v>0.2079212591343175</v>
      </c>
      <c r="AP9" s="61">
        <f t="shared" si="3"/>
        <v>0.20670026608594388</v>
      </c>
      <c r="AQ9" s="62">
        <v>-1.1000000000000001</v>
      </c>
      <c r="AR9" s="62">
        <v>-0.5</v>
      </c>
      <c r="AS9" s="62" t="s">
        <v>237</v>
      </c>
      <c r="AT9" s="62" t="s">
        <v>237</v>
      </c>
      <c r="AU9" s="62">
        <v>4.8000000000000001E-2</v>
      </c>
      <c r="AV9" s="62" t="s">
        <v>237</v>
      </c>
      <c r="AW9" s="62" t="s">
        <v>237</v>
      </c>
      <c r="AX9" s="62">
        <v>0.5</v>
      </c>
      <c r="AY9" s="62">
        <v>1.1000000000000001</v>
      </c>
      <c r="AZ9" s="62">
        <v>2.2000000000000002</v>
      </c>
      <c r="BA9" s="63">
        <v>0</v>
      </c>
      <c r="BB9" s="63" t="s">
        <v>161</v>
      </c>
      <c r="BC9" s="63" t="s">
        <v>235</v>
      </c>
      <c r="BD9" s="63" t="s">
        <v>266</v>
      </c>
      <c r="BE9" s="63" t="s">
        <v>259</v>
      </c>
      <c r="BF9" s="63">
        <f t="shared" si="4"/>
        <v>1.1240000000000001</v>
      </c>
      <c r="BG9" s="63">
        <f t="shared" si="5"/>
        <v>1.0760000000000001</v>
      </c>
      <c r="BH9" s="63">
        <v>0.05</v>
      </c>
      <c r="BI9" s="63">
        <v>0.05</v>
      </c>
      <c r="BJ9" s="63" t="s">
        <v>160</v>
      </c>
      <c r="BK9" s="63" t="s">
        <v>160</v>
      </c>
      <c r="BL9" s="63" t="s">
        <v>160</v>
      </c>
      <c r="BM9" s="65">
        <v>1.1499999999999999</v>
      </c>
      <c r="BN9" s="65">
        <f t="shared" si="6"/>
        <v>0.57499999999999996</v>
      </c>
      <c r="BO9" s="65" t="s">
        <v>160</v>
      </c>
      <c r="BP9" s="65" t="s">
        <v>160</v>
      </c>
      <c r="BQ9" s="66">
        <f t="shared" si="7"/>
        <v>9.9999999999988987E-4</v>
      </c>
      <c r="BR9" s="66">
        <f t="shared" si="8"/>
        <v>1.0981836139735468</v>
      </c>
      <c r="BS9" s="66">
        <f t="shared" si="9"/>
        <v>1.0979530955373276</v>
      </c>
      <c r="BT9" s="67">
        <f t="shared" si="10"/>
        <v>1.1509999999999998</v>
      </c>
      <c r="BU9" s="67">
        <f t="shared" si="11"/>
        <v>1.2396097168060598</v>
      </c>
      <c r="BV9" s="67">
        <f t="shared" si="12"/>
        <v>1.2394055026503634</v>
      </c>
      <c r="BW9" s="67">
        <v>2</v>
      </c>
      <c r="BX9" s="68">
        <v>0</v>
      </c>
    </row>
    <row r="10" spans="1:78">
      <c r="A10" s="48" t="s">
        <v>278</v>
      </c>
      <c r="B10" s="74" t="s">
        <v>236</v>
      </c>
      <c r="C10" s="49">
        <v>8</v>
      </c>
      <c r="D10" s="49" t="s">
        <v>251</v>
      </c>
      <c r="E10" s="75">
        <v>1.2952999999999999</v>
      </c>
      <c r="F10" s="75">
        <v>103.85041</v>
      </c>
      <c r="G10" s="51" t="s">
        <v>158</v>
      </c>
      <c r="H10" s="73">
        <v>6199</v>
      </c>
      <c r="I10" s="73">
        <v>42</v>
      </c>
      <c r="J10" s="73">
        <v>7085</v>
      </c>
      <c r="K10" s="73">
        <v>6964</v>
      </c>
      <c r="L10" s="73">
        <v>7248</v>
      </c>
      <c r="M10" s="46" t="s">
        <v>252</v>
      </c>
      <c r="N10" s="53" t="s">
        <v>253</v>
      </c>
      <c r="O10" s="46" t="s">
        <v>254</v>
      </c>
      <c r="P10" s="46" t="s">
        <v>255</v>
      </c>
      <c r="Q10" s="53" t="s">
        <v>234</v>
      </c>
      <c r="R10" s="72" t="s">
        <v>237</v>
      </c>
      <c r="S10" s="72" t="s">
        <v>237</v>
      </c>
      <c r="T10" s="53">
        <v>0</v>
      </c>
      <c r="U10" s="57" t="s">
        <v>265</v>
      </c>
      <c r="V10" s="58">
        <v>0.01</v>
      </c>
      <c r="W10" s="57" t="s">
        <v>145</v>
      </c>
      <c r="X10" s="58" t="s">
        <v>160</v>
      </c>
      <c r="Y10" s="58">
        <f t="shared" si="0"/>
        <v>5.0000000000000001E-3</v>
      </c>
      <c r="Z10" s="58">
        <v>0.01</v>
      </c>
      <c r="AA10" s="58">
        <v>0.15</v>
      </c>
      <c r="AB10" s="58">
        <f t="shared" si="1"/>
        <v>2.6400000000000003E-2</v>
      </c>
      <c r="AC10" s="59" t="s">
        <v>160</v>
      </c>
      <c r="AD10" s="59" t="s">
        <v>160</v>
      </c>
      <c r="AE10" s="59">
        <v>0.01</v>
      </c>
      <c r="AF10" s="59">
        <v>0.1</v>
      </c>
      <c r="AG10" s="47">
        <v>0.1</v>
      </c>
      <c r="AH10" s="59" t="s">
        <v>160</v>
      </c>
      <c r="AI10" s="59" t="s">
        <v>160</v>
      </c>
      <c r="AJ10" s="59" t="s">
        <v>160</v>
      </c>
      <c r="AK10" s="59" t="s">
        <v>160</v>
      </c>
      <c r="AL10" s="59" t="s">
        <v>160</v>
      </c>
      <c r="AM10" s="59">
        <v>-1.32</v>
      </c>
      <c r="AN10" s="60" t="s">
        <v>148</v>
      </c>
      <c r="AO10" s="61">
        <f t="shared" si="2"/>
        <v>0.20837936558114387</v>
      </c>
      <c r="AP10" s="61">
        <f t="shared" si="3"/>
        <v>0.20670026608594388</v>
      </c>
      <c r="AQ10" s="62">
        <v>-1.1000000000000001</v>
      </c>
      <c r="AR10" s="62">
        <v>-0.5</v>
      </c>
      <c r="AS10" s="62" t="s">
        <v>237</v>
      </c>
      <c r="AT10" s="62" t="s">
        <v>237</v>
      </c>
      <c r="AU10" s="62">
        <v>4.8000000000000001E-2</v>
      </c>
      <c r="AV10" s="62" t="s">
        <v>237</v>
      </c>
      <c r="AW10" s="62" t="s">
        <v>237</v>
      </c>
      <c r="AX10" s="62">
        <v>0.5</v>
      </c>
      <c r="AY10" s="62">
        <v>1.1000000000000001</v>
      </c>
      <c r="AZ10" s="62">
        <v>2.2000000000000002</v>
      </c>
      <c r="BA10" s="63">
        <v>0</v>
      </c>
      <c r="BB10" s="63" t="s">
        <v>161</v>
      </c>
      <c r="BC10" s="63" t="s">
        <v>235</v>
      </c>
      <c r="BD10" s="63" t="s">
        <v>266</v>
      </c>
      <c r="BE10" s="63" t="s">
        <v>259</v>
      </c>
      <c r="BF10" s="63">
        <f t="shared" si="4"/>
        <v>1.1240000000000001</v>
      </c>
      <c r="BG10" s="63">
        <f t="shared" si="5"/>
        <v>1.0760000000000001</v>
      </c>
      <c r="BH10" s="63">
        <v>0.05</v>
      </c>
      <c r="BI10" s="63">
        <v>0.05</v>
      </c>
      <c r="BJ10" s="63" t="s">
        <v>160</v>
      </c>
      <c r="BK10" s="63" t="s">
        <v>160</v>
      </c>
      <c r="BL10" s="63" t="s">
        <v>160</v>
      </c>
      <c r="BM10" s="65">
        <v>0.06</v>
      </c>
      <c r="BN10" s="65">
        <f t="shared" si="6"/>
        <v>0.03</v>
      </c>
      <c r="BO10" s="65" t="s">
        <v>160</v>
      </c>
      <c r="BP10" s="65" t="s">
        <v>160</v>
      </c>
      <c r="BQ10" s="66">
        <f t="shared" si="7"/>
        <v>-2.444</v>
      </c>
      <c r="BR10" s="66">
        <f t="shared" si="8"/>
        <v>1.0982704402832666</v>
      </c>
      <c r="BS10" s="66">
        <f t="shared" si="9"/>
        <v>1.0979530955373276</v>
      </c>
      <c r="BT10" s="67">
        <f t="shared" si="10"/>
        <v>-2.3839999999999999</v>
      </c>
      <c r="BU10" s="67">
        <f t="shared" si="11"/>
        <v>1.09868009902792</v>
      </c>
      <c r="BV10" s="67">
        <f t="shared" si="12"/>
        <v>1.0983628726427346</v>
      </c>
      <c r="BW10" s="67">
        <v>2</v>
      </c>
      <c r="BX10" s="69">
        <v>0</v>
      </c>
    </row>
    <row r="11" spans="1:78">
      <c r="A11" s="48" t="s">
        <v>286</v>
      </c>
      <c r="B11" s="74" t="s">
        <v>236</v>
      </c>
      <c r="C11" s="49">
        <v>8</v>
      </c>
      <c r="D11" s="49" t="s">
        <v>251</v>
      </c>
      <c r="E11" s="75">
        <v>1.2952999999999999</v>
      </c>
      <c r="F11" s="75">
        <v>103.85041</v>
      </c>
      <c r="G11" s="51" t="s">
        <v>158</v>
      </c>
      <c r="H11" s="73">
        <v>6503</v>
      </c>
      <c r="I11" s="73">
        <v>63</v>
      </c>
      <c r="J11" s="73">
        <v>7398</v>
      </c>
      <c r="K11" s="73">
        <v>7280</v>
      </c>
      <c r="L11" s="73">
        <v>7561</v>
      </c>
      <c r="M11" s="46" t="s">
        <v>252</v>
      </c>
      <c r="N11" s="53" t="s">
        <v>253</v>
      </c>
      <c r="O11" s="46" t="s">
        <v>254</v>
      </c>
      <c r="P11" s="46" t="s">
        <v>255</v>
      </c>
      <c r="Q11" s="53" t="s">
        <v>234</v>
      </c>
      <c r="R11" s="72" t="s">
        <v>237</v>
      </c>
      <c r="S11" s="72" t="s">
        <v>237</v>
      </c>
      <c r="T11" s="53">
        <v>0</v>
      </c>
      <c r="U11" s="57" t="s">
        <v>265</v>
      </c>
      <c r="V11" s="58">
        <v>0.01</v>
      </c>
      <c r="W11" s="57" t="s">
        <v>145</v>
      </c>
      <c r="X11" s="58" t="s">
        <v>160</v>
      </c>
      <c r="Y11" s="58">
        <f t="shared" si="0"/>
        <v>5.0000000000000001E-3</v>
      </c>
      <c r="Z11" s="58">
        <v>0.01</v>
      </c>
      <c r="AA11" s="58">
        <v>0.15</v>
      </c>
      <c r="AB11" s="58">
        <f t="shared" si="1"/>
        <v>3.1000000000000003E-2</v>
      </c>
      <c r="AC11" s="59" t="s">
        <v>160</v>
      </c>
      <c r="AD11" s="59" t="s">
        <v>160</v>
      </c>
      <c r="AE11" s="59">
        <v>0.01</v>
      </c>
      <c r="AF11" s="59">
        <v>0.1</v>
      </c>
      <c r="AG11" s="47">
        <v>0.1</v>
      </c>
      <c r="AH11" s="59" t="s">
        <v>160</v>
      </c>
      <c r="AI11" s="59" t="s">
        <v>160</v>
      </c>
      <c r="AJ11" s="59" t="s">
        <v>160</v>
      </c>
      <c r="AK11" s="59" t="s">
        <v>160</v>
      </c>
      <c r="AL11" s="59" t="s">
        <v>160</v>
      </c>
      <c r="AM11" s="59">
        <v>-1.55</v>
      </c>
      <c r="AN11" s="60" t="s">
        <v>148</v>
      </c>
      <c r="AO11" s="61">
        <f t="shared" si="2"/>
        <v>0.20901196138020428</v>
      </c>
      <c r="AP11" s="61">
        <f t="shared" si="3"/>
        <v>0.20670026608594388</v>
      </c>
      <c r="AQ11" s="62">
        <v>-1.1000000000000001</v>
      </c>
      <c r="AR11" s="62">
        <v>-0.5</v>
      </c>
      <c r="AS11" s="62" t="s">
        <v>237</v>
      </c>
      <c r="AT11" s="62" t="s">
        <v>237</v>
      </c>
      <c r="AU11" s="62">
        <v>4.8000000000000001E-2</v>
      </c>
      <c r="AV11" s="62" t="s">
        <v>237</v>
      </c>
      <c r="AW11" s="62" t="s">
        <v>237</v>
      </c>
      <c r="AX11" s="62">
        <v>0.5</v>
      </c>
      <c r="AY11" s="62">
        <v>1.1000000000000001</v>
      </c>
      <c r="AZ11" s="62">
        <v>2.2000000000000002</v>
      </c>
      <c r="BA11" s="63">
        <v>0</v>
      </c>
      <c r="BB11" s="63" t="s">
        <v>161</v>
      </c>
      <c r="BC11" s="63" t="s">
        <v>235</v>
      </c>
      <c r="BD11" s="63" t="s">
        <v>266</v>
      </c>
      <c r="BE11" s="63" t="s">
        <v>259</v>
      </c>
      <c r="BF11" s="63">
        <f t="shared" si="4"/>
        <v>1.1240000000000001</v>
      </c>
      <c r="BG11" s="63">
        <f t="shared" si="5"/>
        <v>1.0760000000000001</v>
      </c>
      <c r="BH11" s="63">
        <v>0.05</v>
      </c>
      <c r="BI11" s="63">
        <v>0.05</v>
      </c>
      <c r="BJ11" s="63" t="s">
        <v>160</v>
      </c>
      <c r="BK11" s="63" t="s">
        <v>160</v>
      </c>
      <c r="BL11" s="63" t="s">
        <v>160</v>
      </c>
      <c r="BM11" s="65">
        <v>0</v>
      </c>
      <c r="BN11" s="65">
        <f t="shared" si="6"/>
        <v>0</v>
      </c>
      <c r="BO11" s="65" t="s">
        <v>160</v>
      </c>
      <c r="BP11" s="65" t="s">
        <v>160</v>
      </c>
      <c r="BQ11" s="66">
        <f t="shared" si="7"/>
        <v>-2.6740000000000004</v>
      </c>
      <c r="BR11" s="66">
        <f t="shared" si="8"/>
        <v>1.0983906408923922</v>
      </c>
      <c r="BS11" s="66">
        <f t="shared" si="9"/>
        <v>1.0979530955373276</v>
      </c>
      <c r="BT11" s="67">
        <f t="shared" si="10"/>
        <v>-2.6740000000000004</v>
      </c>
      <c r="BU11" s="67">
        <f t="shared" si="11"/>
        <v>1.0983906408923922</v>
      </c>
      <c r="BV11" s="67">
        <f t="shared" si="12"/>
        <v>1.0979530955373276</v>
      </c>
      <c r="BW11" s="67">
        <v>2</v>
      </c>
      <c r="BX11" s="69">
        <v>0</v>
      </c>
    </row>
    <row r="12" spans="1:78">
      <c r="A12" s="48" t="s">
        <v>328</v>
      </c>
      <c r="B12" s="74" t="s">
        <v>319</v>
      </c>
      <c r="C12" s="49">
        <v>8</v>
      </c>
      <c r="D12" s="49" t="s">
        <v>251</v>
      </c>
      <c r="E12" s="75">
        <v>1.3137129999999999</v>
      </c>
      <c r="F12" s="75">
        <v>103.891772</v>
      </c>
      <c r="G12" s="51" t="s">
        <v>158</v>
      </c>
      <c r="H12" s="71">
        <v>1301</v>
      </c>
      <c r="I12" s="71">
        <v>192</v>
      </c>
      <c r="J12" s="71">
        <v>1197</v>
      </c>
      <c r="K12" s="71">
        <v>791</v>
      </c>
      <c r="L12" s="71">
        <v>1567</v>
      </c>
      <c r="M12" s="46" t="s">
        <v>252</v>
      </c>
      <c r="N12" s="53" t="s">
        <v>253</v>
      </c>
      <c r="O12" s="53" t="s">
        <v>329</v>
      </c>
      <c r="P12" s="46" t="s">
        <v>255</v>
      </c>
      <c r="Q12" s="53" t="s">
        <v>320</v>
      </c>
      <c r="R12" s="72" t="s">
        <v>237</v>
      </c>
      <c r="S12" s="72" t="s">
        <v>237</v>
      </c>
      <c r="T12" s="53">
        <v>1</v>
      </c>
      <c r="U12" s="57" t="s">
        <v>265</v>
      </c>
      <c r="V12" s="58">
        <v>0.01</v>
      </c>
      <c r="W12" s="57" t="s">
        <v>145</v>
      </c>
      <c r="X12" s="58" t="s">
        <v>160</v>
      </c>
      <c r="Y12" s="58">
        <f t="shared" si="0"/>
        <v>5.0000000000000001E-3</v>
      </c>
      <c r="Z12" s="58">
        <v>0.01</v>
      </c>
      <c r="AA12" s="58">
        <v>0.15</v>
      </c>
      <c r="AB12" s="58">
        <f t="shared" si="1"/>
        <v>2.3E-2</v>
      </c>
      <c r="AC12" s="59" t="s">
        <v>160</v>
      </c>
      <c r="AD12" s="59" t="s">
        <v>160</v>
      </c>
      <c r="AE12" s="59">
        <v>0.01</v>
      </c>
      <c r="AF12" s="59">
        <v>0.1</v>
      </c>
      <c r="AG12" s="47">
        <v>0.1</v>
      </c>
      <c r="AH12" s="59" t="s">
        <v>160</v>
      </c>
      <c r="AI12" s="59" t="s">
        <v>160</v>
      </c>
      <c r="AJ12" s="59" t="s">
        <v>160</v>
      </c>
      <c r="AK12" s="59" t="s">
        <v>160</v>
      </c>
      <c r="AL12" s="59" t="s">
        <v>160</v>
      </c>
      <c r="AM12" s="59">
        <v>-1.1499999999999999</v>
      </c>
      <c r="AN12" s="60" t="s">
        <v>148</v>
      </c>
      <c r="AO12" s="61">
        <f t="shared" si="2"/>
        <v>0.20797596014924419</v>
      </c>
      <c r="AP12" s="61">
        <f t="shared" si="3"/>
        <v>0.20670026608594388</v>
      </c>
      <c r="AQ12" s="62">
        <v>-1.1000000000000001</v>
      </c>
      <c r="AR12" s="62">
        <v>-0.5</v>
      </c>
      <c r="AS12" s="62" t="s">
        <v>237</v>
      </c>
      <c r="AT12" s="62" t="s">
        <v>237</v>
      </c>
      <c r="AU12" s="62">
        <v>4.8000000000000001E-2</v>
      </c>
      <c r="AV12" s="62" t="s">
        <v>237</v>
      </c>
      <c r="AW12" s="62" t="s">
        <v>237</v>
      </c>
      <c r="AX12" s="62">
        <v>0.5</v>
      </c>
      <c r="AY12" s="62">
        <v>1.1000000000000001</v>
      </c>
      <c r="AZ12" s="62">
        <v>2.2000000000000002</v>
      </c>
      <c r="BA12" s="63">
        <v>0</v>
      </c>
      <c r="BB12" s="63" t="s">
        <v>161</v>
      </c>
      <c r="BC12" s="63" t="s">
        <v>330</v>
      </c>
      <c r="BD12" s="63" t="s">
        <v>331</v>
      </c>
      <c r="BE12" s="63" t="s">
        <v>259</v>
      </c>
      <c r="BF12" s="63">
        <f t="shared" si="4"/>
        <v>1.1240000000000001</v>
      </c>
      <c r="BG12" s="63">
        <f t="shared" si="5"/>
        <v>1.0760000000000001</v>
      </c>
      <c r="BH12" s="63">
        <v>0.05</v>
      </c>
      <c r="BI12" s="63">
        <v>0.05</v>
      </c>
      <c r="BJ12" s="63" t="s">
        <v>160</v>
      </c>
      <c r="BK12" s="63" t="s">
        <v>160</v>
      </c>
      <c r="BL12" s="63" t="s">
        <v>160</v>
      </c>
      <c r="BM12" s="65">
        <v>0</v>
      </c>
      <c r="BN12" s="65">
        <f t="shared" si="6"/>
        <v>0</v>
      </c>
      <c r="BO12" s="65" t="s">
        <v>160</v>
      </c>
      <c r="BP12" s="65" t="s">
        <v>160</v>
      </c>
      <c r="BQ12" s="66">
        <f t="shared" si="7"/>
        <v>-2.274</v>
      </c>
      <c r="BR12" s="66">
        <f t="shared" si="8"/>
        <v>1.0981939719375626</v>
      </c>
      <c r="BS12" s="66">
        <f t="shared" si="9"/>
        <v>1.0979530955373276</v>
      </c>
      <c r="BT12" s="67">
        <f t="shared" si="10"/>
        <v>-2.274</v>
      </c>
      <c r="BU12" s="67">
        <f t="shared" si="11"/>
        <v>1.0981939719375626</v>
      </c>
      <c r="BV12" s="67">
        <f t="shared" si="12"/>
        <v>1.0979530955373276</v>
      </c>
      <c r="BW12" s="67">
        <v>2</v>
      </c>
      <c r="BX12" s="69">
        <v>0</v>
      </c>
    </row>
    <row r="13" spans="1:78">
      <c r="A13" s="48" t="s">
        <v>316</v>
      </c>
      <c r="B13" s="74" t="s">
        <v>236</v>
      </c>
      <c r="C13" s="49">
        <v>8</v>
      </c>
      <c r="D13" s="49" t="s">
        <v>251</v>
      </c>
      <c r="E13" s="75">
        <v>1.3137129999999999</v>
      </c>
      <c r="F13" s="75">
        <v>103.891772</v>
      </c>
      <c r="G13" s="51" t="s">
        <v>158</v>
      </c>
      <c r="H13" s="71">
        <v>8020</v>
      </c>
      <c r="I13" s="71">
        <v>49</v>
      </c>
      <c r="J13" s="71">
        <v>8876</v>
      </c>
      <c r="K13" s="71">
        <v>8650</v>
      </c>
      <c r="L13" s="71">
        <v>9019</v>
      </c>
      <c r="M13" s="46" t="s">
        <v>263</v>
      </c>
      <c r="N13" s="53" t="s">
        <v>317</v>
      </c>
      <c r="O13" s="46" t="s">
        <v>254</v>
      </c>
      <c r="P13" s="46" t="s">
        <v>255</v>
      </c>
      <c r="Q13" s="53" t="s">
        <v>234</v>
      </c>
      <c r="R13" s="72" t="s">
        <v>237</v>
      </c>
      <c r="S13" s="72" t="s">
        <v>237</v>
      </c>
      <c r="T13" s="53">
        <v>0</v>
      </c>
      <c r="U13" s="57" t="s">
        <v>265</v>
      </c>
      <c r="V13" s="58">
        <v>0.01</v>
      </c>
      <c r="W13" s="57" t="s">
        <v>145</v>
      </c>
      <c r="X13" s="58" t="s">
        <v>160</v>
      </c>
      <c r="Y13" s="58">
        <f t="shared" si="0"/>
        <v>5.0000000000000001E-3</v>
      </c>
      <c r="Z13" s="58">
        <v>0.01</v>
      </c>
      <c r="AA13" s="58">
        <v>0.15</v>
      </c>
      <c r="AB13" s="58">
        <f t="shared" si="1"/>
        <v>0.30180000000000001</v>
      </c>
      <c r="AC13" s="59" t="s">
        <v>160</v>
      </c>
      <c r="AD13" s="59" t="s">
        <v>160</v>
      </c>
      <c r="AE13" s="59">
        <v>0.01</v>
      </c>
      <c r="AF13" s="59">
        <v>0.1</v>
      </c>
      <c r="AG13" s="47">
        <v>0.1</v>
      </c>
      <c r="AH13" s="59" t="s">
        <v>160</v>
      </c>
      <c r="AI13" s="59" t="s">
        <v>160</v>
      </c>
      <c r="AJ13" s="59" t="s">
        <v>160</v>
      </c>
      <c r="AK13" s="59" t="s">
        <v>160</v>
      </c>
      <c r="AL13" s="59" t="s">
        <v>160</v>
      </c>
      <c r="AM13" s="59">
        <v>-15.09</v>
      </c>
      <c r="AN13" s="60" t="s">
        <v>148</v>
      </c>
      <c r="AO13" s="61">
        <f t="shared" si="2"/>
        <v>0.36579808638099792</v>
      </c>
      <c r="AP13" s="61">
        <f t="shared" si="3"/>
        <v>0.20670026608594388</v>
      </c>
      <c r="AQ13" s="62">
        <v>-1.1000000000000001</v>
      </c>
      <c r="AR13" s="62">
        <v>-0.5</v>
      </c>
      <c r="AS13" s="62" t="s">
        <v>237</v>
      </c>
      <c r="AT13" s="62" t="s">
        <v>237</v>
      </c>
      <c r="AU13" s="62">
        <v>4.8000000000000001E-2</v>
      </c>
      <c r="AV13" s="62" t="s">
        <v>237</v>
      </c>
      <c r="AW13" s="62" t="s">
        <v>237</v>
      </c>
      <c r="AX13" s="62">
        <v>0.5</v>
      </c>
      <c r="AY13" s="62">
        <v>1.1000000000000001</v>
      </c>
      <c r="AZ13" s="62">
        <v>2.2000000000000002</v>
      </c>
      <c r="BA13" s="63">
        <v>0</v>
      </c>
      <c r="BB13" s="63" t="s">
        <v>161</v>
      </c>
      <c r="BC13" s="63" t="s">
        <v>235</v>
      </c>
      <c r="BD13" s="63" t="s">
        <v>266</v>
      </c>
      <c r="BE13" s="63" t="s">
        <v>259</v>
      </c>
      <c r="BF13" s="63">
        <f t="shared" si="4"/>
        <v>1.1240000000000001</v>
      </c>
      <c r="BG13" s="63">
        <f t="shared" si="5"/>
        <v>1.0760000000000001</v>
      </c>
      <c r="BH13" s="63">
        <v>0.05</v>
      </c>
      <c r="BI13" s="63">
        <v>0.05</v>
      </c>
      <c r="BJ13" s="63" t="s">
        <v>160</v>
      </c>
      <c r="BK13" s="63" t="s">
        <v>160</v>
      </c>
      <c r="BL13" s="63" t="s">
        <v>160</v>
      </c>
      <c r="BM13" s="65">
        <v>0</v>
      </c>
      <c r="BN13" s="65">
        <f t="shared" si="6"/>
        <v>0</v>
      </c>
      <c r="BO13" s="65" t="s">
        <v>160</v>
      </c>
      <c r="BP13" s="65" t="s">
        <v>160</v>
      </c>
      <c r="BQ13" s="66">
        <f t="shared" si="7"/>
        <v>-16.213999999999999</v>
      </c>
      <c r="BR13" s="66">
        <f t="shared" si="8"/>
        <v>1.1386765300119257</v>
      </c>
      <c r="BS13" s="66">
        <f t="shared" si="9"/>
        <v>1.0979530955373276</v>
      </c>
      <c r="BT13" s="67">
        <f t="shared" si="10"/>
        <v>-16.213999999999999</v>
      </c>
      <c r="BU13" s="67">
        <f t="shared" si="11"/>
        <v>1.1386765300119257</v>
      </c>
      <c r="BV13" s="67">
        <f t="shared" si="12"/>
        <v>1.0979530955373276</v>
      </c>
      <c r="BW13" s="67">
        <v>2</v>
      </c>
      <c r="BX13" s="69">
        <v>0</v>
      </c>
    </row>
    <row r="14" spans="1:78">
      <c r="A14" s="48" t="s">
        <v>298</v>
      </c>
      <c r="B14" s="74" t="s">
        <v>236</v>
      </c>
      <c r="C14" s="49">
        <v>8</v>
      </c>
      <c r="D14" s="49" t="s">
        <v>251</v>
      </c>
      <c r="E14" s="76">
        <v>1.3401000000000001</v>
      </c>
      <c r="F14" s="76">
        <v>103.88674</v>
      </c>
      <c r="G14" s="51" t="s">
        <v>158</v>
      </c>
      <c r="H14" s="71">
        <v>7340</v>
      </c>
      <c r="I14" s="71">
        <v>70</v>
      </c>
      <c r="J14" s="71">
        <v>8137</v>
      </c>
      <c r="K14" s="71">
        <v>8016</v>
      </c>
      <c r="L14" s="71">
        <v>8326</v>
      </c>
      <c r="M14" s="46" t="s">
        <v>263</v>
      </c>
      <c r="N14" s="53" t="s">
        <v>253</v>
      </c>
      <c r="O14" s="46" t="s">
        <v>254</v>
      </c>
      <c r="P14" s="46" t="s">
        <v>255</v>
      </c>
      <c r="Q14" s="53" t="s">
        <v>234</v>
      </c>
      <c r="R14" s="72" t="s">
        <v>237</v>
      </c>
      <c r="S14" s="72" t="s">
        <v>237</v>
      </c>
      <c r="T14" s="53">
        <v>0</v>
      </c>
      <c r="U14" s="57" t="s">
        <v>268</v>
      </c>
      <c r="V14" s="58">
        <v>0.01</v>
      </c>
      <c r="W14" s="57" t="s">
        <v>145</v>
      </c>
      <c r="X14" s="58" t="s">
        <v>160</v>
      </c>
      <c r="Y14" s="58">
        <f t="shared" si="0"/>
        <v>5.0000000000000001E-3</v>
      </c>
      <c r="Z14" s="58">
        <v>0</v>
      </c>
      <c r="AA14" s="58">
        <v>0.15</v>
      </c>
      <c r="AB14" s="58">
        <f t="shared" si="1"/>
        <v>3.9199999999999999E-2</v>
      </c>
      <c r="AC14" s="59" t="s">
        <v>160</v>
      </c>
      <c r="AD14" s="59" t="s">
        <v>160</v>
      </c>
      <c r="AE14" s="59">
        <v>0.01</v>
      </c>
      <c r="AF14" s="59">
        <v>0.1</v>
      </c>
      <c r="AG14" s="47">
        <v>0.1</v>
      </c>
      <c r="AH14" s="59" t="s">
        <v>160</v>
      </c>
      <c r="AI14" s="59" t="s">
        <v>160</v>
      </c>
      <c r="AJ14" s="59" t="s">
        <v>160</v>
      </c>
      <c r="AK14" s="59" t="s">
        <v>160</v>
      </c>
      <c r="AL14" s="59" t="s">
        <v>160</v>
      </c>
      <c r="AM14" s="59">
        <v>-1.96</v>
      </c>
      <c r="AN14" s="60" t="s">
        <v>148</v>
      </c>
      <c r="AO14" s="61">
        <f t="shared" si="2"/>
        <v>0.21014671065710261</v>
      </c>
      <c r="AP14" s="61">
        <f t="shared" si="3"/>
        <v>0.20645822822062579</v>
      </c>
      <c r="AQ14" s="62">
        <v>-1.1000000000000001</v>
      </c>
      <c r="AR14" s="62">
        <v>-0.5</v>
      </c>
      <c r="AS14" s="62" t="s">
        <v>237</v>
      </c>
      <c r="AT14" s="62" t="s">
        <v>237</v>
      </c>
      <c r="AU14" s="62">
        <v>4.8000000000000001E-2</v>
      </c>
      <c r="AV14" s="62" t="s">
        <v>237</v>
      </c>
      <c r="AW14" s="62" t="s">
        <v>237</v>
      </c>
      <c r="AX14" s="62">
        <v>0.5</v>
      </c>
      <c r="AY14" s="62">
        <v>1.1000000000000001</v>
      </c>
      <c r="AZ14" s="62">
        <v>2.2000000000000002</v>
      </c>
      <c r="BA14" s="63">
        <v>0</v>
      </c>
      <c r="BB14" s="63" t="s">
        <v>161</v>
      </c>
      <c r="BC14" s="63" t="s">
        <v>235</v>
      </c>
      <c r="BD14" s="63" t="s">
        <v>266</v>
      </c>
      <c r="BE14" s="63" t="s">
        <v>259</v>
      </c>
      <c r="BF14" s="63">
        <f t="shared" si="4"/>
        <v>1.1240000000000001</v>
      </c>
      <c r="BG14" s="63">
        <f t="shared" si="5"/>
        <v>1.0760000000000001</v>
      </c>
      <c r="BH14" s="63">
        <v>0.05</v>
      </c>
      <c r="BI14" s="63">
        <v>0.05</v>
      </c>
      <c r="BJ14" s="63" t="s">
        <v>160</v>
      </c>
      <c r="BK14" s="63" t="s">
        <v>160</v>
      </c>
      <c r="BL14" s="63" t="s">
        <v>160</v>
      </c>
      <c r="BM14" s="65">
        <v>0</v>
      </c>
      <c r="BN14" s="65">
        <f t="shared" si="6"/>
        <v>0</v>
      </c>
      <c r="BO14" s="65" t="s">
        <v>160</v>
      </c>
      <c r="BP14" s="65" t="s">
        <v>160</v>
      </c>
      <c r="BQ14" s="66">
        <f t="shared" si="7"/>
        <v>-3.0840000000000001</v>
      </c>
      <c r="BR14" s="66">
        <f t="shared" si="8"/>
        <v>1.0986071363321832</v>
      </c>
      <c r="BS14" s="66">
        <f t="shared" si="9"/>
        <v>1.097907555306912</v>
      </c>
      <c r="BT14" s="67">
        <f t="shared" si="10"/>
        <v>-3.0840000000000001</v>
      </c>
      <c r="BU14" s="67">
        <f t="shared" si="11"/>
        <v>1.0986071363321832</v>
      </c>
      <c r="BV14" s="67">
        <f t="shared" si="12"/>
        <v>1.097907555306912</v>
      </c>
      <c r="BW14" s="67">
        <v>2</v>
      </c>
      <c r="BX14" s="69">
        <v>0</v>
      </c>
    </row>
    <row r="15" spans="1:78">
      <c r="A15" s="48" t="s">
        <v>325</v>
      </c>
      <c r="B15" s="74" t="s">
        <v>236</v>
      </c>
      <c r="C15" s="49">
        <v>8</v>
      </c>
      <c r="D15" s="49" t="s">
        <v>251</v>
      </c>
      <c r="E15" s="76">
        <v>1.3401000000000001</v>
      </c>
      <c r="F15" s="76">
        <v>103.88674</v>
      </c>
      <c r="G15" s="51" t="s">
        <v>158</v>
      </c>
      <c r="H15" s="71">
        <v>5610</v>
      </c>
      <c r="I15" s="71">
        <v>120</v>
      </c>
      <c r="J15" s="71">
        <v>6410</v>
      </c>
      <c r="K15" s="71">
        <v>6121</v>
      </c>
      <c r="L15" s="71">
        <v>6721</v>
      </c>
      <c r="M15" s="46" t="s">
        <v>252</v>
      </c>
      <c r="N15" s="53" t="s">
        <v>253</v>
      </c>
      <c r="O15" s="46" t="s">
        <v>254</v>
      </c>
      <c r="P15" s="46" t="s">
        <v>255</v>
      </c>
      <c r="Q15" s="53" t="s">
        <v>234</v>
      </c>
      <c r="R15" s="72" t="s">
        <v>237</v>
      </c>
      <c r="S15" s="72" t="s">
        <v>237</v>
      </c>
      <c r="T15" s="53">
        <v>0</v>
      </c>
      <c r="U15" s="57" t="s">
        <v>268</v>
      </c>
      <c r="V15" s="58">
        <v>0.01</v>
      </c>
      <c r="W15" s="57" t="s">
        <v>145</v>
      </c>
      <c r="X15" s="58" t="s">
        <v>160</v>
      </c>
      <c r="Y15" s="58">
        <f t="shared" si="0"/>
        <v>5.0000000000000001E-3</v>
      </c>
      <c r="Z15" s="58" t="s">
        <v>237</v>
      </c>
      <c r="AA15" s="58">
        <v>0.15</v>
      </c>
      <c r="AB15" s="58" t="s">
        <v>160</v>
      </c>
      <c r="AC15" s="59" t="s">
        <v>160</v>
      </c>
      <c r="AD15" s="59" t="s">
        <v>160</v>
      </c>
      <c r="AE15" s="59">
        <v>0.01</v>
      </c>
      <c r="AF15" s="59">
        <v>0.1</v>
      </c>
      <c r="AG15" s="47">
        <v>0.1</v>
      </c>
      <c r="AH15" s="59" t="s">
        <v>160</v>
      </c>
      <c r="AI15" s="59" t="s">
        <v>160</v>
      </c>
      <c r="AJ15" s="59" t="s">
        <v>160</v>
      </c>
      <c r="AK15" s="59" t="s">
        <v>160</v>
      </c>
      <c r="AL15" s="59" t="s">
        <v>160</v>
      </c>
      <c r="AM15" s="59">
        <v>1.63</v>
      </c>
      <c r="AN15" s="60" t="s">
        <v>148</v>
      </c>
      <c r="AO15" s="61">
        <f t="shared" si="2"/>
        <v>0.20645822822062579</v>
      </c>
      <c r="AP15" s="61">
        <f t="shared" si="3"/>
        <v>0.20645822822062579</v>
      </c>
      <c r="AQ15" s="62">
        <v>-1.1000000000000001</v>
      </c>
      <c r="AR15" s="62">
        <v>-0.5</v>
      </c>
      <c r="AS15" s="62" t="s">
        <v>237</v>
      </c>
      <c r="AT15" s="62" t="s">
        <v>237</v>
      </c>
      <c r="AU15" s="62">
        <v>4.8000000000000001E-2</v>
      </c>
      <c r="AV15" s="62" t="s">
        <v>237</v>
      </c>
      <c r="AW15" s="62" t="s">
        <v>237</v>
      </c>
      <c r="AX15" s="62">
        <v>0.5</v>
      </c>
      <c r="AY15" s="62">
        <v>1.1000000000000001</v>
      </c>
      <c r="AZ15" s="62">
        <v>2.2000000000000002</v>
      </c>
      <c r="BA15" s="63">
        <v>0</v>
      </c>
      <c r="BB15" s="63" t="s">
        <v>161</v>
      </c>
      <c r="BC15" s="63" t="s">
        <v>235</v>
      </c>
      <c r="BD15" s="63" t="s">
        <v>266</v>
      </c>
      <c r="BE15" s="63" t="s">
        <v>259</v>
      </c>
      <c r="BF15" s="63">
        <f t="shared" si="4"/>
        <v>1.1240000000000001</v>
      </c>
      <c r="BG15" s="63">
        <f t="shared" si="5"/>
        <v>1.0760000000000001</v>
      </c>
      <c r="BH15" s="63">
        <v>0.05</v>
      </c>
      <c r="BI15" s="63">
        <v>0.05</v>
      </c>
      <c r="BJ15" s="63" t="s">
        <v>160</v>
      </c>
      <c r="BK15" s="63" t="s">
        <v>160</v>
      </c>
      <c r="BL15" s="63" t="s">
        <v>160</v>
      </c>
      <c r="BM15" s="65">
        <v>0</v>
      </c>
      <c r="BN15" s="65">
        <f t="shared" si="6"/>
        <v>0</v>
      </c>
      <c r="BO15" s="65" t="s">
        <v>160</v>
      </c>
      <c r="BP15" s="65" t="s">
        <v>160</v>
      </c>
      <c r="BQ15" s="66">
        <f t="shared" si="7"/>
        <v>0.50599999999999978</v>
      </c>
      <c r="BR15" s="66">
        <f t="shared" si="8"/>
        <v>1.097907555306912</v>
      </c>
      <c r="BS15" s="66">
        <f t="shared" si="9"/>
        <v>1.097907555306912</v>
      </c>
      <c r="BT15" s="67">
        <f t="shared" si="10"/>
        <v>0.50599999999999978</v>
      </c>
      <c r="BU15" s="67">
        <f t="shared" si="11"/>
        <v>1.097907555306912</v>
      </c>
      <c r="BV15" s="67">
        <f t="shared" si="12"/>
        <v>1.097907555306912</v>
      </c>
      <c r="BW15" s="67">
        <v>2</v>
      </c>
      <c r="BX15" s="69">
        <v>0</v>
      </c>
    </row>
    <row r="16" spans="1:78">
      <c r="A16" s="48" t="s">
        <v>326</v>
      </c>
      <c r="B16" s="74" t="s">
        <v>236</v>
      </c>
      <c r="C16" s="49">
        <v>8</v>
      </c>
      <c r="D16" s="49" t="s">
        <v>251</v>
      </c>
      <c r="E16" s="76">
        <v>1.3401000000000001</v>
      </c>
      <c r="F16" s="76">
        <v>103.88674</v>
      </c>
      <c r="G16" s="51" t="s">
        <v>158</v>
      </c>
      <c r="H16" s="71">
        <v>5270</v>
      </c>
      <c r="I16" s="71">
        <v>170</v>
      </c>
      <c r="J16" s="71">
        <v>6047</v>
      </c>
      <c r="K16" s="71">
        <v>5611</v>
      </c>
      <c r="L16" s="71">
        <v>6392</v>
      </c>
      <c r="M16" s="46" t="s">
        <v>252</v>
      </c>
      <c r="N16" s="53" t="s">
        <v>327</v>
      </c>
      <c r="O16" s="46" t="s">
        <v>254</v>
      </c>
      <c r="P16" s="46" t="s">
        <v>255</v>
      </c>
      <c r="Q16" s="53" t="s">
        <v>234</v>
      </c>
      <c r="R16" s="72" t="s">
        <v>237</v>
      </c>
      <c r="S16" s="72" t="s">
        <v>237</v>
      </c>
      <c r="T16" s="53">
        <v>0</v>
      </c>
      <c r="U16" s="57" t="s">
        <v>268</v>
      </c>
      <c r="V16" s="58">
        <v>0.01</v>
      </c>
      <c r="W16" s="57" t="s">
        <v>145</v>
      </c>
      <c r="X16" s="58" t="s">
        <v>160</v>
      </c>
      <c r="Y16" s="58">
        <f t="shared" si="0"/>
        <v>5.0000000000000001E-3</v>
      </c>
      <c r="Z16" s="58" t="s">
        <v>237</v>
      </c>
      <c r="AA16" s="58">
        <v>0.15</v>
      </c>
      <c r="AB16" s="58" t="s">
        <v>160</v>
      </c>
      <c r="AC16" s="59" t="s">
        <v>160</v>
      </c>
      <c r="AD16" s="59" t="s">
        <v>160</v>
      </c>
      <c r="AE16" s="59">
        <v>0.01</v>
      </c>
      <c r="AF16" s="59">
        <v>0.1</v>
      </c>
      <c r="AG16" s="47">
        <v>0.1</v>
      </c>
      <c r="AH16" s="59" t="s">
        <v>160</v>
      </c>
      <c r="AI16" s="59" t="s">
        <v>160</v>
      </c>
      <c r="AJ16" s="59" t="s">
        <v>160</v>
      </c>
      <c r="AK16" s="59" t="s">
        <v>160</v>
      </c>
      <c r="AL16" s="59" t="s">
        <v>160</v>
      </c>
      <c r="AM16" s="59">
        <v>1.63</v>
      </c>
      <c r="AN16" s="60" t="s">
        <v>148</v>
      </c>
      <c r="AO16" s="61">
        <f t="shared" si="2"/>
        <v>0.20645822822062579</v>
      </c>
      <c r="AP16" s="61">
        <f t="shared" si="3"/>
        <v>0.20645822822062579</v>
      </c>
      <c r="AQ16" s="62">
        <v>-1.1000000000000001</v>
      </c>
      <c r="AR16" s="62">
        <v>-0.5</v>
      </c>
      <c r="AS16" s="62" t="s">
        <v>237</v>
      </c>
      <c r="AT16" s="62" t="s">
        <v>237</v>
      </c>
      <c r="AU16" s="62">
        <v>4.8000000000000001E-2</v>
      </c>
      <c r="AV16" s="62" t="s">
        <v>237</v>
      </c>
      <c r="AW16" s="62" t="s">
        <v>237</v>
      </c>
      <c r="AX16" s="62">
        <v>0.5</v>
      </c>
      <c r="AY16" s="62">
        <v>1.1000000000000001</v>
      </c>
      <c r="AZ16" s="62">
        <v>2.2000000000000002</v>
      </c>
      <c r="BA16" s="63">
        <v>0</v>
      </c>
      <c r="BB16" s="63" t="s">
        <v>161</v>
      </c>
      <c r="BC16" s="63" t="s">
        <v>235</v>
      </c>
      <c r="BD16" s="63" t="s">
        <v>266</v>
      </c>
      <c r="BE16" s="63" t="s">
        <v>259</v>
      </c>
      <c r="BF16" s="63">
        <f t="shared" si="4"/>
        <v>1.1240000000000001</v>
      </c>
      <c r="BG16" s="63">
        <f t="shared" si="5"/>
        <v>1.0760000000000001</v>
      </c>
      <c r="BH16" s="63">
        <v>0.05</v>
      </c>
      <c r="BI16" s="63">
        <v>0.05</v>
      </c>
      <c r="BJ16" s="63" t="s">
        <v>160</v>
      </c>
      <c r="BK16" s="63" t="s">
        <v>160</v>
      </c>
      <c r="BL16" s="63" t="s">
        <v>160</v>
      </c>
      <c r="BM16" s="65">
        <v>0</v>
      </c>
      <c r="BN16" s="65">
        <f t="shared" si="6"/>
        <v>0</v>
      </c>
      <c r="BO16" s="65" t="s">
        <v>160</v>
      </c>
      <c r="BP16" s="65" t="s">
        <v>160</v>
      </c>
      <c r="BQ16" s="66">
        <f t="shared" si="7"/>
        <v>0.50599999999999978</v>
      </c>
      <c r="BR16" s="66">
        <f t="shared" si="8"/>
        <v>1.097907555306912</v>
      </c>
      <c r="BS16" s="66">
        <f t="shared" si="9"/>
        <v>1.097907555306912</v>
      </c>
      <c r="BT16" s="67">
        <f t="shared" si="10"/>
        <v>0.50599999999999978</v>
      </c>
      <c r="BU16" s="67">
        <f t="shared" si="11"/>
        <v>1.097907555306912</v>
      </c>
      <c r="BV16" s="67">
        <f t="shared" si="12"/>
        <v>1.097907555306912</v>
      </c>
      <c r="BW16" s="67">
        <v>2</v>
      </c>
      <c r="BX16" s="69">
        <v>0</v>
      </c>
    </row>
    <row r="17" spans="1:76">
      <c r="A17" s="48" t="s">
        <v>322</v>
      </c>
      <c r="B17" s="74" t="s">
        <v>236</v>
      </c>
      <c r="C17" s="49">
        <v>8</v>
      </c>
      <c r="D17" s="49" t="s">
        <v>251</v>
      </c>
      <c r="E17" s="76">
        <v>1.3401000000000001</v>
      </c>
      <c r="F17" s="76">
        <v>103.88674</v>
      </c>
      <c r="G17" s="51" t="s">
        <v>158</v>
      </c>
      <c r="H17" s="71">
        <v>5340</v>
      </c>
      <c r="I17" s="71">
        <v>110</v>
      </c>
      <c r="J17" s="71">
        <v>6118</v>
      </c>
      <c r="K17" s="71">
        <v>5901</v>
      </c>
      <c r="L17" s="71">
        <v>6389</v>
      </c>
      <c r="M17" s="46" t="s">
        <v>252</v>
      </c>
      <c r="N17" s="53" t="s">
        <v>253</v>
      </c>
      <c r="O17" s="46" t="s">
        <v>254</v>
      </c>
      <c r="P17" s="46" t="s">
        <v>255</v>
      </c>
      <c r="Q17" s="53" t="s">
        <v>234</v>
      </c>
      <c r="R17" s="72" t="s">
        <v>237</v>
      </c>
      <c r="S17" s="72" t="s">
        <v>237</v>
      </c>
      <c r="T17" s="53">
        <v>0</v>
      </c>
      <c r="U17" s="57" t="s">
        <v>268</v>
      </c>
      <c r="V17" s="58">
        <v>0.01</v>
      </c>
      <c r="W17" s="57" t="s">
        <v>145</v>
      </c>
      <c r="X17" s="58" t="s">
        <v>160</v>
      </c>
      <c r="Y17" s="58">
        <f t="shared" si="0"/>
        <v>5.0000000000000001E-3</v>
      </c>
      <c r="Z17" s="58" t="s">
        <v>237</v>
      </c>
      <c r="AA17" s="58">
        <v>0.15</v>
      </c>
      <c r="AB17" s="58" t="s">
        <v>160</v>
      </c>
      <c r="AC17" s="59" t="s">
        <v>160</v>
      </c>
      <c r="AD17" s="59" t="s">
        <v>160</v>
      </c>
      <c r="AE17" s="59">
        <v>0.01</v>
      </c>
      <c r="AF17" s="59">
        <v>0.1</v>
      </c>
      <c r="AG17" s="47">
        <v>0.1</v>
      </c>
      <c r="AH17" s="59" t="s">
        <v>160</v>
      </c>
      <c r="AI17" s="59" t="s">
        <v>160</v>
      </c>
      <c r="AJ17" s="59" t="s">
        <v>160</v>
      </c>
      <c r="AK17" s="59" t="s">
        <v>160</v>
      </c>
      <c r="AL17" s="59" t="s">
        <v>160</v>
      </c>
      <c r="AM17" s="59">
        <v>3.39</v>
      </c>
      <c r="AN17" s="60" t="s">
        <v>148</v>
      </c>
      <c r="AO17" s="61">
        <f t="shared" si="2"/>
        <v>0.20645822822062579</v>
      </c>
      <c r="AP17" s="61">
        <f t="shared" si="3"/>
        <v>0.20645822822062579</v>
      </c>
      <c r="AQ17" s="62">
        <v>-1.1000000000000001</v>
      </c>
      <c r="AR17" s="62">
        <v>-0.5</v>
      </c>
      <c r="AS17" s="62" t="s">
        <v>237</v>
      </c>
      <c r="AT17" s="62" t="s">
        <v>237</v>
      </c>
      <c r="AU17" s="62">
        <v>4.8000000000000001E-2</v>
      </c>
      <c r="AV17" s="62" t="s">
        <v>237</v>
      </c>
      <c r="AW17" s="62" t="s">
        <v>237</v>
      </c>
      <c r="AX17" s="62">
        <v>0.5</v>
      </c>
      <c r="AY17" s="62">
        <v>1.1000000000000001</v>
      </c>
      <c r="AZ17" s="62">
        <v>2.2000000000000002</v>
      </c>
      <c r="BA17" s="63">
        <v>0</v>
      </c>
      <c r="BB17" s="63" t="s">
        <v>161</v>
      </c>
      <c r="BC17" s="63" t="s">
        <v>235</v>
      </c>
      <c r="BD17" s="63" t="s">
        <v>266</v>
      </c>
      <c r="BE17" s="63" t="s">
        <v>259</v>
      </c>
      <c r="BF17" s="63">
        <f t="shared" si="4"/>
        <v>1.1240000000000001</v>
      </c>
      <c r="BG17" s="63">
        <f t="shared" si="5"/>
        <v>1.0760000000000001</v>
      </c>
      <c r="BH17" s="63">
        <v>0.05</v>
      </c>
      <c r="BI17" s="63">
        <v>0.05</v>
      </c>
      <c r="BJ17" s="63" t="s">
        <v>160</v>
      </c>
      <c r="BK17" s="63" t="s">
        <v>160</v>
      </c>
      <c r="BL17" s="63" t="s">
        <v>160</v>
      </c>
      <c r="BM17" s="65">
        <v>0</v>
      </c>
      <c r="BN17" s="65">
        <f t="shared" si="6"/>
        <v>0</v>
      </c>
      <c r="BO17" s="65" t="s">
        <v>160</v>
      </c>
      <c r="BP17" s="65" t="s">
        <v>160</v>
      </c>
      <c r="BQ17" s="66">
        <f t="shared" si="7"/>
        <v>2.266</v>
      </c>
      <c r="BR17" s="66">
        <f t="shared" si="8"/>
        <v>1.097907555306912</v>
      </c>
      <c r="BS17" s="66">
        <f t="shared" si="9"/>
        <v>1.097907555306912</v>
      </c>
      <c r="BT17" s="67">
        <f t="shared" si="10"/>
        <v>2.266</v>
      </c>
      <c r="BU17" s="67">
        <f t="shared" si="11"/>
        <v>1.097907555306912</v>
      </c>
      <c r="BV17" s="67">
        <f t="shared" si="12"/>
        <v>1.097907555306912</v>
      </c>
      <c r="BW17" s="67">
        <v>2</v>
      </c>
      <c r="BX17" s="69">
        <v>0</v>
      </c>
    </row>
    <row r="18" spans="1:76">
      <c r="A18" s="48" t="s">
        <v>272</v>
      </c>
      <c r="B18" s="74" t="s">
        <v>236</v>
      </c>
      <c r="C18" s="49">
        <v>8</v>
      </c>
      <c r="D18" s="49" t="s">
        <v>251</v>
      </c>
      <c r="E18" s="76">
        <v>1.3401000000000001</v>
      </c>
      <c r="F18" s="76">
        <v>103.88674</v>
      </c>
      <c r="G18" s="51" t="s">
        <v>158</v>
      </c>
      <c r="H18" s="71">
        <v>6140</v>
      </c>
      <c r="I18" s="71">
        <v>90</v>
      </c>
      <c r="J18" s="71">
        <v>7026</v>
      </c>
      <c r="K18" s="71">
        <v>6792</v>
      </c>
      <c r="L18" s="71">
        <v>7253</v>
      </c>
      <c r="M18" s="46" t="s">
        <v>263</v>
      </c>
      <c r="N18" s="53" t="s">
        <v>253</v>
      </c>
      <c r="O18" s="46" t="s">
        <v>254</v>
      </c>
      <c r="P18" s="46" t="s">
        <v>255</v>
      </c>
      <c r="Q18" s="53" t="s">
        <v>234</v>
      </c>
      <c r="R18" s="72" t="s">
        <v>237</v>
      </c>
      <c r="S18" s="72" t="s">
        <v>237</v>
      </c>
      <c r="T18" s="53">
        <v>0</v>
      </c>
      <c r="U18" s="57" t="s">
        <v>268</v>
      </c>
      <c r="V18" s="58">
        <v>0.01</v>
      </c>
      <c r="W18" s="57" t="s">
        <v>145</v>
      </c>
      <c r="X18" s="58" t="s">
        <v>160</v>
      </c>
      <c r="Y18" s="58">
        <f t="shared" si="0"/>
        <v>5.0000000000000001E-3</v>
      </c>
      <c r="Z18" s="58">
        <v>0</v>
      </c>
      <c r="AA18" s="58">
        <v>0.15</v>
      </c>
      <c r="AB18" s="58">
        <f t="shared" ref="AB18:AB36" si="13">-(0.02*AM18)</f>
        <v>-2.5400000000000002E-2</v>
      </c>
      <c r="AC18" s="59" t="s">
        <v>160</v>
      </c>
      <c r="AD18" s="59" t="s">
        <v>160</v>
      </c>
      <c r="AE18" s="59">
        <v>0.01</v>
      </c>
      <c r="AF18" s="59">
        <v>0.1</v>
      </c>
      <c r="AG18" s="47">
        <v>0.1</v>
      </c>
      <c r="AH18" s="59" t="s">
        <v>160</v>
      </c>
      <c r="AI18" s="59" t="s">
        <v>160</v>
      </c>
      <c r="AJ18" s="59" t="s">
        <v>160</v>
      </c>
      <c r="AK18" s="59" t="s">
        <v>160</v>
      </c>
      <c r="AL18" s="59" t="s">
        <v>160</v>
      </c>
      <c r="AM18" s="59">
        <v>1.27</v>
      </c>
      <c r="AN18" s="60" t="s">
        <v>148</v>
      </c>
      <c r="AO18" s="61">
        <f t="shared" si="2"/>
        <v>0.20801480716525927</v>
      </c>
      <c r="AP18" s="61">
        <f t="shared" si="3"/>
        <v>0.20645822822062579</v>
      </c>
      <c r="AQ18" s="62">
        <v>-1.1000000000000001</v>
      </c>
      <c r="AR18" s="62">
        <v>-0.5</v>
      </c>
      <c r="AS18" s="62" t="s">
        <v>237</v>
      </c>
      <c r="AT18" s="62" t="s">
        <v>237</v>
      </c>
      <c r="AU18" s="62">
        <v>4.8000000000000001E-2</v>
      </c>
      <c r="AV18" s="62" t="s">
        <v>237</v>
      </c>
      <c r="AW18" s="62" t="s">
        <v>237</v>
      </c>
      <c r="AX18" s="62">
        <v>0.5</v>
      </c>
      <c r="AY18" s="62">
        <v>1.1000000000000001</v>
      </c>
      <c r="AZ18" s="62">
        <v>2.2000000000000002</v>
      </c>
      <c r="BA18" s="63">
        <v>0</v>
      </c>
      <c r="BB18" s="63" t="s">
        <v>161</v>
      </c>
      <c r="BC18" s="63" t="s">
        <v>235</v>
      </c>
      <c r="BD18" s="63" t="s">
        <v>266</v>
      </c>
      <c r="BE18" s="63" t="s">
        <v>259</v>
      </c>
      <c r="BF18" s="63">
        <f t="shared" si="4"/>
        <v>1.1240000000000001</v>
      </c>
      <c r="BG18" s="63">
        <f t="shared" si="5"/>
        <v>1.0760000000000001</v>
      </c>
      <c r="BH18" s="63">
        <v>0.05</v>
      </c>
      <c r="BI18" s="63">
        <v>0.05</v>
      </c>
      <c r="BJ18" s="63" t="s">
        <v>160</v>
      </c>
      <c r="BK18" s="63" t="s">
        <v>160</v>
      </c>
      <c r="BL18" s="63" t="s">
        <v>160</v>
      </c>
      <c r="BM18" s="65">
        <v>0</v>
      </c>
      <c r="BN18" s="65">
        <f t="shared" si="6"/>
        <v>0</v>
      </c>
      <c r="BO18" s="65" t="s">
        <v>160</v>
      </c>
      <c r="BP18" s="65" t="s">
        <v>160</v>
      </c>
      <c r="BQ18" s="66">
        <f t="shared" si="7"/>
        <v>0.14599999999999991</v>
      </c>
      <c r="BR18" s="66">
        <f t="shared" si="8"/>
        <v>1.0982013294473834</v>
      </c>
      <c r="BS18" s="66">
        <f t="shared" si="9"/>
        <v>1.097907555306912</v>
      </c>
      <c r="BT18" s="67">
        <f t="shared" si="10"/>
        <v>0.14599999999999991</v>
      </c>
      <c r="BU18" s="67">
        <f t="shared" si="11"/>
        <v>1.0982013294473834</v>
      </c>
      <c r="BV18" s="67">
        <f t="shared" si="12"/>
        <v>1.097907555306912</v>
      </c>
      <c r="BW18" s="67">
        <v>2</v>
      </c>
      <c r="BX18" s="69">
        <v>0</v>
      </c>
    </row>
    <row r="19" spans="1:76">
      <c r="A19" s="48" t="s">
        <v>267</v>
      </c>
      <c r="B19" s="74" t="s">
        <v>236</v>
      </c>
      <c r="C19" s="49">
        <v>8</v>
      </c>
      <c r="D19" s="49" t="s">
        <v>251</v>
      </c>
      <c r="E19" s="76">
        <v>1.3401000000000001</v>
      </c>
      <c r="F19" s="76">
        <v>103.88674</v>
      </c>
      <c r="G19" s="51" t="s">
        <v>158</v>
      </c>
      <c r="H19" s="73">
        <v>6190</v>
      </c>
      <c r="I19" s="73">
        <v>70</v>
      </c>
      <c r="J19" s="73">
        <v>7080</v>
      </c>
      <c r="K19" s="73">
        <v>6901</v>
      </c>
      <c r="L19" s="73">
        <v>7257</v>
      </c>
      <c r="M19" s="46" t="s">
        <v>252</v>
      </c>
      <c r="N19" s="53" t="s">
        <v>253</v>
      </c>
      <c r="O19" s="46" t="s">
        <v>254</v>
      </c>
      <c r="P19" s="46" t="s">
        <v>255</v>
      </c>
      <c r="Q19" s="53" t="s">
        <v>234</v>
      </c>
      <c r="R19" s="72" t="s">
        <v>237</v>
      </c>
      <c r="S19" s="72" t="s">
        <v>237</v>
      </c>
      <c r="T19" s="53">
        <v>0</v>
      </c>
      <c r="U19" s="57" t="s">
        <v>268</v>
      </c>
      <c r="V19" s="58">
        <v>0.01</v>
      </c>
      <c r="W19" s="57" t="s">
        <v>145</v>
      </c>
      <c r="X19" s="58" t="s">
        <v>160</v>
      </c>
      <c r="Y19" s="58">
        <f t="shared" si="0"/>
        <v>5.0000000000000001E-3</v>
      </c>
      <c r="Z19" s="58">
        <v>0</v>
      </c>
      <c r="AA19" s="58">
        <v>0.15</v>
      </c>
      <c r="AB19" s="58">
        <f t="shared" si="13"/>
        <v>-2.86E-2</v>
      </c>
      <c r="AC19" s="59" t="s">
        <v>160</v>
      </c>
      <c r="AD19" s="59" t="s">
        <v>160</v>
      </c>
      <c r="AE19" s="59">
        <v>0.01</v>
      </c>
      <c r="AF19" s="59">
        <v>0.1</v>
      </c>
      <c r="AG19" s="47">
        <v>0.1</v>
      </c>
      <c r="AH19" s="59" t="s">
        <v>160</v>
      </c>
      <c r="AI19" s="59" t="s">
        <v>160</v>
      </c>
      <c r="AJ19" s="59" t="s">
        <v>160</v>
      </c>
      <c r="AK19" s="59" t="s">
        <v>160</v>
      </c>
      <c r="AL19" s="59" t="s">
        <v>160</v>
      </c>
      <c r="AM19" s="59">
        <v>1.43</v>
      </c>
      <c r="AN19" s="60" t="s">
        <v>148</v>
      </c>
      <c r="AO19" s="61">
        <f t="shared" si="2"/>
        <v>0.20842974835661057</v>
      </c>
      <c r="AP19" s="61">
        <f t="shared" si="3"/>
        <v>0.20645822822062579</v>
      </c>
      <c r="AQ19" s="62">
        <v>-1.1000000000000001</v>
      </c>
      <c r="AR19" s="62">
        <v>-0.5</v>
      </c>
      <c r="AS19" s="62" t="s">
        <v>237</v>
      </c>
      <c r="AT19" s="62" t="s">
        <v>237</v>
      </c>
      <c r="AU19" s="62">
        <v>4.8000000000000001E-2</v>
      </c>
      <c r="AV19" s="62" t="s">
        <v>237</v>
      </c>
      <c r="AW19" s="62" t="s">
        <v>237</v>
      </c>
      <c r="AX19" s="62">
        <v>0.5</v>
      </c>
      <c r="AY19" s="62">
        <v>1.1000000000000001</v>
      </c>
      <c r="AZ19" s="62">
        <v>2.2000000000000002</v>
      </c>
      <c r="BA19" s="63">
        <v>0</v>
      </c>
      <c r="BB19" s="63" t="s">
        <v>161</v>
      </c>
      <c r="BC19" s="63" t="s">
        <v>235</v>
      </c>
      <c r="BD19" s="63" t="s">
        <v>266</v>
      </c>
      <c r="BE19" s="63" t="s">
        <v>259</v>
      </c>
      <c r="BF19" s="63">
        <f t="shared" si="4"/>
        <v>1.1240000000000001</v>
      </c>
      <c r="BG19" s="63">
        <f t="shared" si="5"/>
        <v>1.0760000000000001</v>
      </c>
      <c r="BH19" s="63">
        <v>0.05</v>
      </c>
      <c r="BI19" s="63">
        <v>0.05</v>
      </c>
      <c r="BJ19" s="63" t="s">
        <v>160</v>
      </c>
      <c r="BK19" s="63" t="s">
        <v>160</v>
      </c>
      <c r="BL19" s="63" t="s">
        <v>160</v>
      </c>
      <c r="BM19" s="65">
        <v>0.16</v>
      </c>
      <c r="BN19" s="65">
        <f t="shared" si="6"/>
        <v>0.08</v>
      </c>
      <c r="BO19" s="65" t="s">
        <v>160</v>
      </c>
      <c r="BP19" s="65" t="s">
        <v>160</v>
      </c>
      <c r="BQ19" s="66">
        <f t="shared" si="7"/>
        <v>0.30599999999999983</v>
      </c>
      <c r="BR19" s="66">
        <f t="shared" si="8"/>
        <v>1.0982800007284117</v>
      </c>
      <c r="BS19" s="66">
        <f t="shared" si="9"/>
        <v>1.097907555306912</v>
      </c>
      <c r="BT19" s="67">
        <f t="shared" si="10"/>
        <v>0.46599999999999986</v>
      </c>
      <c r="BU19" s="67">
        <f t="shared" si="11"/>
        <v>1.101189792905837</v>
      </c>
      <c r="BV19" s="67">
        <f t="shared" si="12"/>
        <v>1.1008183319694489</v>
      </c>
      <c r="BW19" s="67">
        <v>2</v>
      </c>
      <c r="BX19" s="68">
        <v>0</v>
      </c>
    </row>
    <row r="20" spans="1:76">
      <c r="A20" s="48" t="s">
        <v>281</v>
      </c>
      <c r="B20" s="74" t="s">
        <v>236</v>
      </c>
      <c r="C20" s="49">
        <v>8</v>
      </c>
      <c r="D20" s="49" t="s">
        <v>251</v>
      </c>
      <c r="E20" s="76">
        <v>1.3401000000000001</v>
      </c>
      <c r="F20" s="76">
        <v>103.88674</v>
      </c>
      <c r="G20" s="51" t="s">
        <v>158</v>
      </c>
      <c r="H20" s="71">
        <v>7070</v>
      </c>
      <c r="I20" s="71">
        <v>130</v>
      </c>
      <c r="J20" s="71">
        <v>7886</v>
      </c>
      <c r="K20" s="71">
        <v>7668</v>
      </c>
      <c r="L20" s="71">
        <v>8170</v>
      </c>
      <c r="M20" s="46" t="s">
        <v>263</v>
      </c>
      <c r="N20" s="53" t="s">
        <v>253</v>
      </c>
      <c r="O20" s="46" t="s">
        <v>254</v>
      </c>
      <c r="P20" s="46" t="s">
        <v>255</v>
      </c>
      <c r="Q20" s="53" t="s">
        <v>234</v>
      </c>
      <c r="R20" s="72" t="s">
        <v>237</v>
      </c>
      <c r="S20" s="72" t="s">
        <v>237</v>
      </c>
      <c r="T20" s="53">
        <v>0</v>
      </c>
      <c r="U20" s="57" t="s">
        <v>268</v>
      </c>
      <c r="V20" s="58">
        <v>0.01</v>
      </c>
      <c r="W20" s="57" t="s">
        <v>145</v>
      </c>
      <c r="X20" s="58" t="s">
        <v>160</v>
      </c>
      <c r="Y20" s="58">
        <f t="shared" si="0"/>
        <v>5.0000000000000001E-3</v>
      </c>
      <c r="Z20" s="58">
        <v>0</v>
      </c>
      <c r="AA20" s="58">
        <v>0.15</v>
      </c>
      <c r="AB20" s="58">
        <f t="shared" si="13"/>
        <v>-1.6000000000000001E-3</v>
      </c>
      <c r="AC20" s="59" t="s">
        <v>160</v>
      </c>
      <c r="AD20" s="59" t="s">
        <v>160</v>
      </c>
      <c r="AE20" s="59">
        <v>0.01</v>
      </c>
      <c r="AF20" s="59">
        <v>0.1</v>
      </c>
      <c r="AG20" s="47">
        <v>0.1</v>
      </c>
      <c r="AH20" s="59" t="s">
        <v>160</v>
      </c>
      <c r="AI20" s="59" t="s">
        <v>160</v>
      </c>
      <c r="AJ20" s="59" t="s">
        <v>160</v>
      </c>
      <c r="AK20" s="59" t="s">
        <v>160</v>
      </c>
      <c r="AL20" s="59" t="s">
        <v>160</v>
      </c>
      <c r="AM20" s="59">
        <v>0.08</v>
      </c>
      <c r="AN20" s="60" t="s">
        <v>148</v>
      </c>
      <c r="AO20" s="61">
        <f t="shared" si="2"/>
        <v>0.20646442792888078</v>
      </c>
      <c r="AP20" s="61">
        <f t="shared" si="3"/>
        <v>0.20645822822062579</v>
      </c>
      <c r="AQ20" s="62">
        <v>-1.1000000000000001</v>
      </c>
      <c r="AR20" s="62">
        <v>-0.5</v>
      </c>
      <c r="AS20" s="62" t="s">
        <v>237</v>
      </c>
      <c r="AT20" s="62" t="s">
        <v>237</v>
      </c>
      <c r="AU20" s="62">
        <v>4.8000000000000001E-2</v>
      </c>
      <c r="AV20" s="62" t="s">
        <v>237</v>
      </c>
      <c r="AW20" s="62" t="s">
        <v>237</v>
      </c>
      <c r="AX20" s="62">
        <v>0.5</v>
      </c>
      <c r="AY20" s="62">
        <v>1.1000000000000001</v>
      </c>
      <c r="AZ20" s="62">
        <v>2.2000000000000002</v>
      </c>
      <c r="BA20" s="63">
        <v>0</v>
      </c>
      <c r="BB20" s="63" t="s">
        <v>161</v>
      </c>
      <c r="BC20" s="63" t="s">
        <v>235</v>
      </c>
      <c r="BD20" s="63" t="s">
        <v>266</v>
      </c>
      <c r="BE20" s="63" t="s">
        <v>259</v>
      </c>
      <c r="BF20" s="63">
        <f t="shared" si="4"/>
        <v>1.1240000000000001</v>
      </c>
      <c r="BG20" s="63">
        <f t="shared" si="5"/>
        <v>1.0760000000000001</v>
      </c>
      <c r="BH20" s="63">
        <v>0.05</v>
      </c>
      <c r="BI20" s="63">
        <v>0.05</v>
      </c>
      <c r="BJ20" s="63" t="s">
        <v>160</v>
      </c>
      <c r="BK20" s="63" t="s">
        <v>160</v>
      </c>
      <c r="BL20" s="63" t="s">
        <v>160</v>
      </c>
      <c r="BM20" s="65">
        <v>7.0000000000000007E-2</v>
      </c>
      <c r="BN20" s="65">
        <f t="shared" si="6"/>
        <v>3.5000000000000003E-2</v>
      </c>
      <c r="BO20" s="65" t="s">
        <v>160</v>
      </c>
      <c r="BP20" s="65" t="s">
        <v>160</v>
      </c>
      <c r="BQ20" s="66">
        <f t="shared" si="7"/>
        <v>-1.044</v>
      </c>
      <c r="BR20" s="66">
        <f t="shared" si="8"/>
        <v>1.0979087211603704</v>
      </c>
      <c r="BS20" s="66">
        <f t="shared" si="9"/>
        <v>1.097907555306912</v>
      </c>
      <c r="BT20" s="67">
        <f t="shared" si="10"/>
        <v>-0.97399999999999998</v>
      </c>
      <c r="BU20" s="67">
        <f t="shared" si="11"/>
        <v>1.0984664582953818</v>
      </c>
      <c r="BV20" s="67">
        <f t="shared" si="12"/>
        <v>1.0984652930338765</v>
      </c>
      <c r="BW20" s="67">
        <v>2</v>
      </c>
      <c r="BX20" s="69">
        <v>0</v>
      </c>
    </row>
    <row r="21" spans="1:76">
      <c r="A21" s="48" t="s">
        <v>282</v>
      </c>
      <c r="B21" s="74" t="s">
        <v>236</v>
      </c>
      <c r="C21" s="49">
        <v>8</v>
      </c>
      <c r="D21" s="49" t="s">
        <v>251</v>
      </c>
      <c r="E21" s="76">
        <v>1.3401000000000001</v>
      </c>
      <c r="F21" s="76">
        <v>103.88674</v>
      </c>
      <c r="G21" s="51" t="s">
        <v>158</v>
      </c>
      <c r="H21" s="71">
        <v>6650</v>
      </c>
      <c r="I21" s="71">
        <v>80</v>
      </c>
      <c r="J21" s="71">
        <v>7526</v>
      </c>
      <c r="K21" s="71">
        <v>7425</v>
      </c>
      <c r="L21" s="71">
        <v>7663</v>
      </c>
      <c r="M21" s="46" t="s">
        <v>263</v>
      </c>
      <c r="N21" s="53" t="s">
        <v>253</v>
      </c>
      <c r="O21" s="46" t="s">
        <v>254</v>
      </c>
      <c r="P21" s="46" t="s">
        <v>255</v>
      </c>
      <c r="Q21" s="53" t="s">
        <v>234</v>
      </c>
      <c r="R21" s="72" t="s">
        <v>237</v>
      </c>
      <c r="S21" s="72" t="s">
        <v>237</v>
      </c>
      <c r="T21" s="53">
        <v>0</v>
      </c>
      <c r="U21" s="57" t="s">
        <v>268</v>
      </c>
      <c r="V21" s="58">
        <v>0.01</v>
      </c>
      <c r="W21" s="57" t="s">
        <v>145</v>
      </c>
      <c r="X21" s="58" t="s">
        <v>160</v>
      </c>
      <c r="Y21" s="58">
        <f t="shared" si="0"/>
        <v>5.0000000000000001E-3</v>
      </c>
      <c r="Z21" s="58">
        <v>0</v>
      </c>
      <c r="AA21" s="58">
        <v>0.15</v>
      </c>
      <c r="AB21" s="58">
        <f t="shared" si="13"/>
        <v>-5.9999999999999995E-4</v>
      </c>
      <c r="AC21" s="59" t="s">
        <v>160</v>
      </c>
      <c r="AD21" s="59" t="s">
        <v>160</v>
      </c>
      <c r="AE21" s="59">
        <v>0.01</v>
      </c>
      <c r="AF21" s="59">
        <v>0.1</v>
      </c>
      <c r="AG21" s="47">
        <v>0.1</v>
      </c>
      <c r="AH21" s="59" t="s">
        <v>160</v>
      </c>
      <c r="AI21" s="59" t="s">
        <v>160</v>
      </c>
      <c r="AJ21" s="59" t="s">
        <v>160</v>
      </c>
      <c r="AK21" s="59" t="s">
        <v>160</v>
      </c>
      <c r="AL21" s="59" t="s">
        <v>160</v>
      </c>
      <c r="AM21" s="59">
        <v>0.03</v>
      </c>
      <c r="AN21" s="60" t="s">
        <v>148</v>
      </c>
      <c r="AO21" s="61">
        <f t="shared" si="2"/>
        <v>0.20645910006584842</v>
      </c>
      <c r="AP21" s="61">
        <f t="shared" si="3"/>
        <v>0.20645822822062579</v>
      </c>
      <c r="AQ21" s="62">
        <v>-1.1000000000000001</v>
      </c>
      <c r="AR21" s="62">
        <v>-0.5</v>
      </c>
      <c r="AS21" s="62" t="s">
        <v>237</v>
      </c>
      <c r="AT21" s="62" t="s">
        <v>237</v>
      </c>
      <c r="AU21" s="62">
        <v>4.8000000000000001E-2</v>
      </c>
      <c r="AV21" s="62" t="s">
        <v>237</v>
      </c>
      <c r="AW21" s="62" t="s">
        <v>237</v>
      </c>
      <c r="AX21" s="62">
        <v>0.5</v>
      </c>
      <c r="AY21" s="62">
        <v>1.1000000000000001</v>
      </c>
      <c r="AZ21" s="62">
        <v>2.2000000000000002</v>
      </c>
      <c r="BA21" s="63">
        <v>0</v>
      </c>
      <c r="BB21" s="63" t="s">
        <v>161</v>
      </c>
      <c r="BC21" s="63" t="s">
        <v>235</v>
      </c>
      <c r="BD21" s="63" t="s">
        <v>266</v>
      </c>
      <c r="BE21" s="63" t="s">
        <v>259</v>
      </c>
      <c r="BF21" s="63">
        <f t="shared" si="4"/>
        <v>1.1240000000000001</v>
      </c>
      <c r="BG21" s="63">
        <f t="shared" si="5"/>
        <v>1.0760000000000001</v>
      </c>
      <c r="BH21" s="63">
        <v>0.05</v>
      </c>
      <c r="BI21" s="63">
        <v>0.05</v>
      </c>
      <c r="BJ21" s="63" t="s">
        <v>160</v>
      </c>
      <c r="BK21" s="63" t="s">
        <v>160</v>
      </c>
      <c r="BL21" s="63" t="s">
        <v>160</v>
      </c>
      <c r="BM21" s="65">
        <v>0</v>
      </c>
      <c r="BN21" s="65">
        <f t="shared" si="6"/>
        <v>0</v>
      </c>
      <c r="BO21" s="65" t="s">
        <v>160</v>
      </c>
      <c r="BP21" s="65" t="s">
        <v>160</v>
      </c>
      <c r="BQ21" s="66">
        <f t="shared" si="7"/>
        <v>-1.0940000000000001</v>
      </c>
      <c r="BR21" s="66">
        <f t="shared" si="8"/>
        <v>1.0979077192551294</v>
      </c>
      <c r="BS21" s="66">
        <f t="shared" si="9"/>
        <v>1.097907555306912</v>
      </c>
      <c r="BT21" s="67">
        <f t="shared" si="10"/>
        <v>-1.0940000000000001</v>
      </c>
      <c r="BU21" s="67">
        <f t="shared" si="11"/>
        <v>1.0979077192551294</v>
      </c>
      <c r="BV21" s="67">
        <f t="shared" si="12"/>
        <v>1.097907555306912</v>
      </c>
      <c r="BW21" s="67">
        <v>2</v>
      </c>
      <c r="BX21" s="69">
        <v>0</v>
      </c>
    </row>
    <row r="22" spans="1:76">
      <c r="A22" s="48" t="s">
        <v>297</v>
      </c>
      <c r="B22" s="74" t="s">
        <v>236</v>
      </c>
      <c r="C22" s="49">
        <v>8</v>
      </c>
      <c r="D22" s="49" t="s">
        <v>251</v>
      </c>
      <c r="E22" s="76">
        <v>1.3401000000000001</v>
      </c>
      <c r="F22" s="76">
        <v>103.88674</v>
      </c>
      <c r="G22" s="51" t="s">
        <v>158</v>
      </c>
      <c r="H22" s="71">
        <v>7000</v>
      </c>
      <c r="I22" s="71">
        <v>80</v>
      </c>
      <c r="J22" s="71">
        <v>7827</v>
      </c>
      <c r="K22" s="71">
        <v>7679</v>
      </c>
      <c r="L22" s="71">
        <v>7965</v>
      </c>
      <c r="M22" s="46" t="s">
        <v>263</v>
      </c>
      <c r="N22" s="53" t="s">
        <v>253</v>
      </c>
      <c r="O22" s="46" t="s">
        <v>254</v>
      </c>
      <c r="P22" s="46" t="s">
        <v>255</v>
      </c>
      <c r="Q22" s="53" t="s">
        <v>234</v>
      </c>
      <c r="R22" s="72" t="s">
        <v>237</v>
      </c>
      <c r="S22" s="72" t="s">
        <v>237</v>
      </c>
      <c r="T22" s="53">
        <v>0</v>
      </c>
      <c r="U22" s="57" t="s">
        <v>268</v>
      </c>
      <c r="V22" s="58">
        <v>0.01</v>
      </c>
      <c r="W22" s="57" t="s">
        <v>145</v>
      </c>
      <c r="X22" s="58" t="s">
        <v>160</v>
      </c>
      <c r="Y22" s="58">
        <f t="shared" si="0"/>
        <v>5.0000000000000001E-3</v>
      </c>
      <c r="Z22" s="58">
        <v>0</v>
      </c>
      <c r="AA22" s="58">
        <v>0.15</v>
      </c>
      <c r="AB22" s="58">
        <f t="shared" si="13"/>
        <v>3.6200000000000003E-2</v>
      </c>
      <c r="AC22" s="59" t="s">
        <v>160</v>
      </c>
      <c r="AD22" s="59" t="s">
        <v>160</v>
      </c>
      <c r="AE22" s="59">
        <v>0.01</v>
      </c>
      <c r="AF22" s="59">
        <v>0.1</v>
      </c>
      <c r="AG22" s="47">
        <v>0.1</v>
      </c>
      <c r="AH22" s="59" t="s">
        <v>160</v>
      </c>
      <c r="AI22" s="59" t="s">
        <v>160</v>
      </c>
      <c r="AJ22" s="59" t="s">
        <v>160</v>
      </c>
      <c r="AK22" s="59" t="s">
        <v>160</v>
      </c>
      <c r="AL22" s="59" t="s">
        <v>160</v>
      </c>
      <c r="AM22" s="59">
        <v>-1.81</v>
      </c>
      <c r="AN22" s="60" t="s">
        <v>148</v>
      </c>
      <c r="AO22" s="61">
        <f t="shared" si="2"/>
        <v>0.20960782428144231</v>
      </c>
      <c r="AP22" s="61">
        <f t="shared" si="3"/>
        <v>0.20645822822062579</v>
      </c>
      <c r="AQ22" s="62">
        <v>-1.1000000000000001</v>
      </c>
      <c r="AR22" s="62">
        <v>-0.5</v>
      </c>
      <c r="AS22" s="62" t="s">
        <v>237</v>
      </c>
      <c r="AT22" s="62" t="s">
        <v>237</v>
      </c>
      <c r="AU22" s="62">
        <v>4.8000000000000001E-2</v>
      </c>
      <c r="AV22" s="62" t="s">
        <v>237</v>
      </c>
      <c r="AW22" s="62" t="s">
        <v>237</v>
      </c>
      <c r="AX22" s="62">
        <v>0.5</v>
      </c>
      <c r="AY22" s="62">
        <v>1.1000000000000001</v>
      </c>
      <c r="AZ22" s="62">
        <v>2.2000000000000002</v>
      </c>
      <c r="BA22" s="63">
        <v>0</v>
      </c>
      <c r="BB22" s="63" t="s">
        <v>161</v>
      </c>
      <c r="BC22" s="63" t="s">
        <v>235</v>
      </c>
      <c r="BD22" s="63" t="s">
        <v>266</v>
      </c>
      <c r="BE22" s="63" t="s">
        <v>259</v>
      </c>
      <c r="BF22" s="63">
        <f t="shared" si="4"/>
        <v>1.1240000000000001</v>
      </c>
      <c r="BG22" s="63">
        <f t="shared" si="5"/>
        <v>1.0760000000000001</v>
      </c>
      <c r="BH22" s="63">
        <v>0.05</v>
      </c>
      <c r="BI22" s="63">
        <v>0.05</v>
      </c>
      <c r="BJ22" s="63" t="s">
        <v>160</v>
      </c>
      <c r="BK22" s="63" t="s">
        <v>160</v>
      </c>
      <c r="BL22" s="63" t="s">
        <v>160</v>
      </c>
      <c r="BM22" s="65">
        <v>0</v>
      </c>
      <c r="BN22" s="65">
        <f t="shared" si="6"/>
        <v>0</v>
      </c>
      <c r="BO22" s="65" t="s">
        <v>160</v>
      </c>
      <c r="BP22" s="65" t="s">
        <v>160</v>
      </c>
      <c r="BQ22" s="66">
        <f t="shared" si="7"/>
        <v>-2.9340000000000002</v>
      </c>
      <c r="BR22" s="66">
        <f t="shared" si="8"/>
        <v>1.0985041829688225</v>
      </c>
      <c r="BS22" s="66">
        <f t="shared" si="9"/>
        <v>1.097907555306912</v>
      </c>
      <c r="BT22" s="67">
        <f t="shared" si="10"/>
        <v>-2.9340000000000002</v>
      </c>
      <c r="BU22" s="67">
        <f t="shared" si="11"/>
        <v>1.0985041829688225</v>
      </c>
      <c r="BV22" s="67">
        <f t="shared" si="12"/>
        <v>1.097907555306912</v>
      </c>
      <c r="BW22" s="67">
        <v>2</v>
      </c>
      <c r="BX22" s="69">
        <v>0</v>
      </c>
    </row>
    <row r="23" spans="1:76">
      <c r="A23" s="48" t="s">
        <v>283</v>
      </c>
      <c r="B23" s="74" t="s">
        <v>236</v>
      </c>
      <c r="C23" s="49">
        <v>8</v>
      </c>
      <c r="D23" s="49" t="s">
        <v>251</v>
      </c>
      <c r="E23" s="76">
        <v>1.3401000000000001</v>
      </c>
      <c r="F23" s="76">
        <v>103.88674</v>
      </c>
      <c r="G23" s="51" t="s">
        <v>158</v>
      </c>
      <c r="H23" s="71">
        <v>6750</v>
      </c>
      <c r="I23" s="71">
        <v>80</v>
      </c>
      <c r="J23" s="71">
        <v>7609</v>
      </c>
      <c r="K23" s="71">
        <v>7433</v>
      </c>
      <c r="L23" s="71">
        <v>7742</v>
      </c>
      <c r="M23" s="46" t="s">
        <v>252</v>
      </c>
      <c r="N23" s="53" t="s">
        <v>253</v>
      </c>
      <c r="O23" s="46" t="s">
        <v>254</v>
      </c>
      <c r="P23" s="46" t="s">
        <v>255</v>
      </c>
      <c r="Q23" s="53" t="s">
        <v>234</v>
      </c>
      <c r="R23" s="72" t="s">
        <v>237</v>
      </c>
      <c r="S23" s="72" t="s">
        <v>237</v>
      </c>
      <c r="T23" s="53">
        <v>0</v>
      </c>
      <c r="U23" s="57" t="s">
        <v>268</v>
      </c>
      <c r="V23" s="58">
        <v>0.01</v>
      </c>
      <c r="W23" s="57" t="s">
        <v>145</v>
      </c>
      <c r="X23" s="58" t="s">
        <v>160</v>
      </c>
      <c r="Y23" s="58">
        <f t="shared" si="0"/>
        <v>5.0000000000000001E-3</v>
      </c>
      <c r="Z23" s="58">
        <v>0</v>
      </c>
      <c r="AA23" s="58">
        <v>0.15</v>
      </c>
      <c r="AB23" s="58">
        <f t="shared" si="13"/>
        <v>2.2000000000000002E-2</v>
      </c>
      <c r="AC23" s="59" t="s">
        <v>160</v>
      </c>
      <c r="AD23" s="59" t="s">
        <v>160</v>
      </c>
      <c r="AE23" s="59">
        <v>0.01</v>
      </c>
      <c r="AF23" s="59">
        <v>0.1</v>
      </c>
      <c r="AG23" s="47">
        <v>0.1</v>
      </c>
      <c r="AH23" s="59" t="s">
        <v>160</v>
      </c>
      <c r="AI23" s="59" t="s">
        <v>160</v>
      </c>
      <c r="AJ23" s="59" t="s">
        <v>160</v>
      </c>
      <c r="AK23" s="59" t="s">
        <v>160</v>
      </c>
      <c r="AL23" s="59" t="s">
        <v>160</v>
      </c>
      <c r="AM23" s="59">
        <v>-1.1000000000000001</v>
      </c>
      <c r="AN23" s="60" t="s">
        <v>148</v>
      </c>
      <c r="AO23" s="61">
        <f t="shared" si="2"/>
        <v>0.20762706952610974</v>
      </c>
      <c r="AP23" s="61">
        <f t="shared" si="3"/>
        <v>0.20645822822062579</v>
      </c>
      <c r="AQ23" s="62">
        <v>-1.1000000000000001</v>
      </c>
      <c r="AR23" s="62">
        <v>-0.5</v>
      </c>
      <c r="AS23" s="62" t="s">
        <v>237</v>
      </c>
      <c r="AT23" s="62" t="s">
        <v>237</v>
      </c>
      <c r="AU23" s="62">
        <v>4.8000000000000001E-2</v>
      </c>
      <c r="AV23" s="62" t="s">
        <v>237</v>
      </c>
      <c r="AW23" s="62" t="s">
        <v>237</v>
      </c>
      <c r="AX23" s="62">
        <v>0.5</v>
      </c>
      <c r="AY23" s="62">
        <v>1.1000000000000001</v>
      </c>
      <c r="AZ23" s="62">
        <v>2.2000000000000002</v>
      </c>
      <c r="BA23" s="63">
        <v>0</v>
      </c>
      <c r="BB23" s="63" t="s">
        <v>161</v>
      </c>
      <c r="BC23" s="63" t="s">
        <v>235</v>
      </c>
      <c r="BD23" s="63" t="s">
        <v>266</v>
      </c>
      <c r="BE23" s="63" t="s">
        <v>259</v>
      </c>
      <c r="BF23" s="63">
        <f t="shared" si="4"/>
        <v>1.1240000000000001</v>
      </c>
      <c r="BG23" s="63">
        <f t="shared" si="5"/>
        <v>1.0760000000000001</v>
      </c>
      <c r="BH23" s="63">
        <v>0.05</v>
      </c>
      <c r="BI23" s="63">
        <v>0.05</v>
      </c>
      <c r="BJ23" s="63" t="s">
        <v>160</v>
      </c>
      <c r="BK23" s="63" t="s">
        <v>160</v>
      </c>
      <c r="BL23" s="63" t="s">
        <v>160</v>
      </c>
      <c r="BM23" s="65">
        <v>0</v>
      </c>
      <c r="BN23" s="65">
        <f t="shared" si="6"/>
        <v>0</v>
      </c>
      <c r="BO23" s="65" t="s">
        <v>160</v>
      </c>
      <c r="BP23" s="65" t="s">
        <v>160</v>
      </c>
      <c r="BQ23" s="66">
        <f t="shared" si="7"/>
        <v>-2.2240000000000002</v>
      </c>
      <c r="BR23" s="66">
        <f t="shared" si="8"/>
        <v>1.0981279524718419</v>
      </c>
      <c r="BS23" s="66">
        <f t="shared" si="9"/>
        <v>1.097907555306912</v>
      </c>
      <c r="BT23" s="67">
        <f t="shared" si="10"/>
        <v>-2.2240000000000002</v>
      </c>
      <c r="BU23" s="67">
        <f t="shared" si="11"/>
        <v>1.0981279524718419</v>
      </c>
      <c r="BV23" s="67">
        <f t="shared" si="12"/>
        <v>1.097907555306912</v>
      </c>
      <c r="BW23" s="67">
        <v>2</v>
      </c>
      <c r="BX23" s="69">
        <v>0</v>
      </c>
    </row>
    <row r="24" spans="1:76">
      <c r="A24" s="48" t="s">
        <v>271</v>
      </c>
      <c r="B24" s="74" t="s">
        <v>236</v>
      </c>
      <c r="C24" s="49">
        <v>8</v>
      </c>
      <c r="D24" s="49" t="s">
        <v>251</v>
      </c>
      <c r="E24" s="76">
        <v>1.3401000000000001</v>
      </c>
      <c r="F24" s="76">
        <v>103.88674</v>
      </c>
      <c r="G24" s="51" t="s">
        <v>158</v>
      </c>
      <c r="H24" s="71">
        <v>5890</v>
      </c>
      <c r="I24" s="71">
        <v>110</v>
      </c>
      <c r="J24" s="71">
        <v>6712</v>
      </c>
      <c r="K24" s="71">
        <v>6413</v>
      </c>
      <c r="L24" s="71">
        <v>6982</v>
      </c>
      <c r="M24" s="46" t="s">
        <v>252</v>
      </c>
      <c r="N24" s="53" t="s">
        <v>253</v>
      </c>
      <c r="O24" s="46" t="s">
        <v>254</v>
      </c>
      <c r="P24" s="46" t="s">
        <v>255</v>
      </c>
      <c r="Q24" s="53" t="s">
        <v>234</v>
      </c>
      <c r="R24" s="72" t="s">
        <v>237</v>
      </c>
      <c r="S24" s="72" t="s">
        <v>237</v>
      </c>
      <c r="T24" s="53">
        <v>0</v>
      </c>
      <c r="U24" s="57" t="s">
        <v>268</v>
      </c>
      <c r="V24" s="58">
        <v>0.01</v>
      </c>
      <c r="W24" s="57" t="s">
        <v>145</v>
      </c>
      <c r="X24" s="58" t="s">
        <v>160</v>
      </c>
      <c r="Y24" s="58">
        <f t="shared" si="0"/>
        <v>5.0000000000000001E-3</v>
      </c>
      <c r="Z24" s="58">
        <v>0</v>
      </c>
      <c r="AA24" s="58">
        <v>0.15</v>
      </c>
      <c r="AB24" s="58">
        <f t="shared" si="13"/>
        <v>-0.01</v>
      </c>
      <c r="AC24" s="59" t="s">
        <v>160</v>
      </c>
      <c r="AD24" s="59" t="s">
        <v>160</v>
      </c>
      <c r="AE24" s="59">
        <v>0.01</v>
      </c>
      <c r="AF24" s="59">
        <v>0.1</v>
      </c>
      <c r="AG24" s="47">
        <v>0.1</v>
      </c>
      <c r="AH24" s="59" t="s">
        <v>160</v>
      </c>
      <c r="AI24" s="59" t="s">
        <v>160</v>
      </c>
      <c r="AJ24" s="59" t="s">
        <v>160</v>
      </c>
      <c r="AK24" s="59" t="s">
        <v>160</v>
      </c>
      <c r="AL24" s="59" t="s">
        <v>160</v>
      </c>
      <c r="AM24" s="59">
        <v>0.5</v>
      </c>
      <c r="AN24" s="60" t="s">
        <v>148</v>
      </c>
      <c r="AO24" s="61">
        <f t="shared" si="2"/>
        <v>0.20670026608594388</v>
      </c>
      <c r="AP24" s="61">
        <f t="shared" si="3"/>
        <v>0.20645822822062579</v>
      </c>
      <c r="AQ24" s="62">
        <v>-1.1000000000000001</v>
      </c>
      <c r="AR24" s="62">
        <v>-0.5</v>
      </c>
      <c r="AS24" s="62" t="s">
        <v>237</v>
      </c>
      <c r="AT24" s="62" t="s">
        <v>237</v>
      </c>
      <c r="AU24" s="62">
        <v>4.8000000000000001E-2</v>
      </c>
      <c r="AV24" s="62" t="s">
        <v>237</v>
      </c>
      <c r="AW24" s="62" t="s">
        <v>237</v>
      </c>
      <c r="AX24" s="62">
        <v>0.5</v>
      </c>
      <c r="AY24" s="62">
        <v>1.1000000000000001</v>
      </c>
      <c r="AZ24" s="62">
        <v>2.2000000000000002</v>
      </c>
      <c r="BA24" s="63">
        <v>0</v>
      </c>
      <c r="BB24" s="63" t="s">
        <v>161</v>
      </c>
      <c r="BC24" s="63" t="s">
        <v>235</v>
      </c>
      <c r="BD24" s="63" t="s">
        <v>266</v>
      </c>
      <c r="BE24" s="63" t="s">
        <v>259</v>
      </c>
      <c r="BF24" s="63">
        <f t="shared" si="4"/>
        <v>1.1240000000000001</v>
      </c>
      <c r="BG24" s="63">
        <f t="shared" si="5"/>
        <v>1.0760000000000001</v>
      </c>
      <c r="BH24" s="63">
        <v>0.05</v>
      </c>
      <c r="BI24" s="63">
        <v>0.05</v>
      </c>
      <c r="BJ24" s="63" t="s">
        <v>160</v>
      </c>
      <c r="BK24" s="63" t="s">
        <v>160</v>
      </c>
      <c r="BL24" s="63" t="s">
        <v>160</v>
      </c>
      <c r="BM24" s="65">
        <v>0.18</v>
      </c>
      <c r="BN24" s="65">
        <f t="shared" si="6"/>
        <v>0.09</v>
      </c>
      <c r="BO24" s="65" t="s">
        <v>160</v>
      </c>
      <c r="BP24" s="65" t="s">
        <v>160</v>
      </c>
      <c r="BQ24" s="66">
        <f t="shared" si="7"/>
        <v>-0.62400000000000011</v>
      </c>
      <c r="BR24" s="66">
        <f t="shared" si="8"/>
        <v>1.0979530955373276</v>
      </c>
      <c r="BS24" s="66">
        <f t="shared" si="9"/>
        <v>1.097907555306912</v>
      </c>
      <c r="BT24" s="67">
        <f t="shared" si="10"/>
        <v>-0.44400000000000012</v>
      </c>
      <c r="BU24" s="67">
        <f t="shared" si="11"/>
        <v>1.1016356021843157</v>
      </c>
      <c r="BV24" s="67">
        <f t="shared" si="12"/>
        <v>1.1015902141903766</v>
      </c>
      <c r="BW24" s="67">
        <v>2</v>
      </c>
      <c r="BX24" s="69">
        <v>0</v>
      </c>
    </row>
    <row r="25" spans="1:76">
      <c r="A25" s="48" t="s">
        <v>273</v>
      </c>
      <c r="B25" s="74" t="s">
        <v>236</v>
      </c>
      <c r="C25" s="49">
        <v>8</v>
      </c>
      <c r="D25" s="49" t="s">
        <v>251</v>
      </c>
      <c r="E25" s="76">
        <v>1.3401000000000001</v>
      </c>
      <c r="F25" s="76">
        <v>103.88674</v>
      </c>
      <c r="G25" s="51" t="s">
        <v>158</v>
      </c>
      <c r="H25" s="71">
        <v>6200</v>
      </c>
      <c r="I25" s="71">
        <v>90</v>
      </c>
      <c r="J25" s="71">
        <v>7087</v>
      </c>
      <c r="K25" s="71">
        <v>6856</v>
      </c>
      <c r="L25" s="71">
        <v>7309</v>
      </c>
      <c r="M25" s="46" t="s">
        <v>252</v>
      </c>
      <c r="N25" s="53" t="s">
        <v>253</v>
      </c>
      <c r="O25" s="46" t="s">
        <v>254</v>
      </c>
      <c r="P25" s="46" t="s">
        <v>255</v>
      </c>
      <c r="Q25" s="53" t="s">
        <v>234</v>
      </c>
      <c r="R25" s="72" t="s">
        <v>237</v>
      </c>
      <c r="S25" s="72" t="s">
        <v>237</v>
      </c>
      <c r="T25" s="53">
        <v>0</v>
      </c>
      <c r="U25" s="57" t="s">
        <v>268</v>
      </c>
      <c r="V25" s="58">
        <v>0.01</v>
      </c>
      <c r="W25" s="57" t="s">
        <v>145</v>
      </c>
      <c r="X25" s="58" t="s">
        <v>160</v>
      </c>
      <c r="Y25" s="58">
        <f t="shared" si="0"/>
        <v>5.0000000000000001E-3</v>
      </c>
      <c r="Z25" s="58">
        <v>0</v>
      </c>
      <c r="AA25" s="58">
        <v>0.15</v>
      </c>
      <c r="AB25" s="58">
        <f t="shared" si="13"/>
        <v>-1.3999999999999999E-2</v>
      </c>
      <c r="AC25" s="59" t="s">
        <v>160</v>
      </c>
      <c r="AD25" s="59" t="s">
        <v>160</v>
      </c>
      <c r="AE25" s="59">
        <v>0.01</v>
      </c>
      <c r="AF25" s="59">
        <v>0.1</v>
      </c>
      <c r="AG25" s="47">
        <v>0.1</v>
      </c>
      <c r="AH25" s="59" t="s">
        <v>160</v>
      </c>
      <c r="AI25" s="59" t="s">
        <v>160</v>
      </c>
      <c r="AJ25" s="59" t="s">
        <v>160</v>
      </c>
      <c r="AK25" s="59" t="s">
        <v>160</v>
      </c>
      <c r="AL25" s="59" t="s">
        <v>160</v>
      </c>
      <c r="AM25" s="59">
        <v>0.7</v>
      </c>
      <c r="AN25" s="60" t="s">
        <v>148</v>
      </c>
      <c r="AO25" s="61">
        <f t="shared" si="2"/>
        <v>0.20693235609734889</v>
      </c>
      <c r="AP25" s="61">
        <f t="shared" si="3"/>
        <v>0.20645822822062579</v>
      </c>
      <c r="AQ25" s="62">
        <v>-1.1000000000000001</v>
      </c>
      <c r="AR25" s="62">
        <v>-0.5</v>
      </c>
      <c r="AS25" s="62" t="s">
        <v>237</v>
      </c>
      <c r="AT25" s="62" t="s">
        <v>237</v>
      </c>
      <c r="AU25" s="62">
        <v>4.8000000000000001E-2</v>
      </c>
      <c r="AV25" s="62" t="s">
        <v>237</v>
      </c>
      <c r="AW25" s="62" t="s">
        <v>237</v>
      </c>
      <c r="AX25" s="62">
        <v>0.5</v>
      </c>
      <c r="AY25" s="62">
        <v>1.1000000000000001</v>
      </c>
      <c r="AZ25" s="62">
        <v>2.2000000000000002</v>
      </c>
      <c r="BA25" s="63">
        <v>0</v>
      </c>
      <c r="BB25" s="63" t="s">
        <v>161</v>
      </c>
      <c r="BC25" s="63" t="s">
        <v>235</v>
      </c>
      <c r="BD25" s="63" t="s">
        <v>266</v>
      </c>
      <c r="BE25" s="63" t="s">
        <v>259</v>
      </c>
      <c r="BF25" s="63">
        <f t="shared" si="4"/>
        <v>1.1240000000000001</v>
      </c>
      <c r="BG25" s="63">
        <f t="shared" si="5"/>
        <v>1.0760000000000001</v>
      </c>
      <c r="BH25" s="63">
        <v>0.05</v>
      </c>
      <c r="BI25" s="63">
        <v>0.05</v>
      </c>
      <c r="BJ25" s="63" t="s">
        <v>160</v>
      </c>
      <c r="BK25" s="63" t="s">
        <v>160</v>
      </c>
      <c r="BL25" s="63" t="s">
        <v>160</v>
      </c>
      <c r="BM25" s="65">
        <v>0</v>
      </c>
      <c r="BN25" s="65">
        <f t="shared" si="6"/>
        <v>0</v>
      </c>
      <c r="BO25" s="65" t="s">
        <v>160</v>
      </c>
      <c r="BP25" s="65" t="s">
        <v>160</v>
      </c>
      <c r="BQ25" s="66">
        <f t="shared" si="7"/>
        <v>-0.42400000000000015</v>
      </c>
      <c r="BR25" s="66">
        <f t="shared" si="8"/>
        <v>1.0979968123815296</v>
      </c>
      <c r="BS25" s="66">
        <f t="shared" si="9"/>
        <v>1.097907555306912</v>
      </c>
      <c r="BT25" s="67">
        <f t="shared" si="10"/>
        <v>-0.42400000000000015</v>
      </c>
      <c r="BU25" s="67">
        <f t="shared" si="11"/>
        <v>1.0979968123815296</v>
      </c>
      <c r="BV25" s="67">
        <f t="shared" si="12"/>
        <v>1.097907555306912</v>
      </c>
      <c r="BW25" s="67">
        <v>2</v>
      </c>
      <c r="BX25" s="69">
        <v>0</v>
      </c>
    </row>
    <row r="26" spans="1:76">
      <c r="A26" s="48" t="s">
        <v>274</v>
      </c>
      <c r="B26" s="74" t="s">
        <v>236</v>
      </c>
      <c r="C26" s="49">
        <v>8</v>
      </c>
      <c r="D26" s="49" t="s">
        <v>251</v>
      </c>
      <c r="E26" s="76">
        <v>1.3401000000000001</v>
      </c>
      <c r="F26" s="76">
        <v>103.88674</v>
      </c>
      <c r="G26" s="51" t="s">
        <v>158</v>
      </c>
      <c r="H26" s="71">
        <v>6000</v>
      </c>
      <c r="I26" s="71">
        <v>60</v>
      </c>
      <c r="J26" s="71">
        <v>6840</v>
      </c>
      <c r="K26" s="71">
        <v>6675</v>
      </c>
      <c r="L26" s="71">
        <v>6986</v>
      </c>
      <c r="M26" s="46" t="s">
        <v>252</v>
      </c>
      <c r="N26" s="53" t="s">
        <v>253</v>
      </c>
      <c r="O26" s="46" t="s">
        <v>254</v>
      </c>
      <c r="P26" s="46" t="s">
        <v>255</v>
      </c>
      <c r="Q26" s="53" t="s">
        <v>234</v>
      </c>
      <c r="R26" s="72" t="s">
        <v>237</v>
      </c>
      <c r="S26" s="72" t="s">
        <v>237</v>
      </c>
      <c r="T26" s="53">
        <v>0</v>
      </c>
      <c r="U26" s="57" t="s">
        <v>268</v>
      </c>
      <c r="V26" s="58">
        <v>0.01</v>
      </c>
      <c r="W26" s="57" t="s">
        <v>145</v>
      </c>
      <c r="X26" s="58" t="s">
        <v>160</v>
      </c>
      <c r="Y26" s="58">
        <f t="shared" si="0"/>
        <v>5.0000000000000001E-3</v>
      </c>
      <c r="Z26" s="58">
        <v>0</v>
      </c>
      <c r="AA26" s="58">
        <v>0.15</v>
      </c>
      <c r="AB26" s="58">
        <f t="shared" si="13"/>
        <v>-1.2E-2</v>
      </c>
      <c r="AC26" s="59" t="s">
        <v>160</v>
      </c>
      <c r="AD26" s="59" t="s">
        <v>160</v>
      </c>
      <c r="AE26" s="59">
        <v>0.01</v>
      </c>
      <c r="AF26" s="59">
        <v>0.1</v>
      </c>
      <c r="AG26" s="47">
        <v>0.1</v>
      </c>
      <c r="AH26" s="59" t="s">
        <v>160</v>
      </c>
      <c r="AI26" s="59" t="s">
        <v>160</v>
      </c>
      <c r="AJ26" s="59" t="s">
        <v>160</v>
      </c>
      <c r="AK26" s="59" t="s">
        <v>160</v>
      </c>
      <c r="AL26" s="59" t="s">
        <v>160</v>
      </c>
      <c r="AM26" s="59">
        <v>0.6</v>
      </c>
      <c r="AN26" s="60" t="s">
        <v>148</v>
      </c>
      <c r="AO26" s="61">
        <f t="shared" si="2"/>
        <v>0.20680667300645789</v>
      </c>
      <c r="AP26" s="61">
        <f t="shared" si="3"/>
        <v>0.20645822822062579</v>
      </c>
      <c r="AQ26" s="62">
        <v>-1.1000000000000001</v>
      </c>
      <c r="AR26" s="62">
        <v>-0.5</v>
      </c>
      <c r="AS26" s="62" t="s">
        <v>237</v>
      </c>
      <c r="AT26" s="62" t="s">
        <v>237</v>
      </c>
      <c r="AU26" s="62">
        <v>4.8000000000000001E-2</v>
      </c>
      <c r="AV26" s="62" t="s">
        <v>237</v>
      </c>
      <c r="AW26" s="62" t="s">
        <v>237</v>
      </c>
      <c r="AX26" s="62">
        <v>0.5</v>
      </c>
      <c r="AY26" s="62">
        <v>1.1000000000000001</v>
      </c>
      <c r="AZ26" s="62">
        <v>2.2000000000000002</v>
      </c>
      <c r="BA26" s="63">
        <v>0</v>
      </c>
      <c r="BB26" s="63" t="s">
        <v>161</v>
      </c>
      <c r="BC26" s="63" t="s">
        <v>235</v>
      </c>
      <c r="BD26" s="63" t="s">
        <v>266</v>
      </c>
      <c r="BE26" s="63" t="s">
        <v>259</v>
      </c>
      <c r="BF26" s="63">
        <f t="shared" si="4"/>
        <v>1.1240000000000001</v>
      </c>
      <c r="BG26" s="63">
        <f t="shared" si="5"/>
        <v>1.0760000000000001</v>
      </c>
      <c r="BH26" s="63">
        <v>0.05</v>
      </c>
      <c r="BI26" s="63">
        <v>0.05</v>
      </c>
      <c r="BJ26" s="63" t="s">
        <v>160</v>
      </c>
      <c r="BK26" s="63" t="s">
        <v>160</v>
      </c>
      <c r="BL26" s="63" t="s">
        <v>160</v>
      </c>
      <c r="BM26" s="65">
        <v>0</v>
      </c>
      <c r="BN26" s="65">
        <f t="shared" si="6"/>
        <v>0</v>
      </c>
      <c r="BO26" s="65" t="s">
        <v>160</v>
      </c>
      <c r="BP26" s="65" t="s">
        <v>160</v>
      </c>
      <c r="BQ26" s="66">
        <f t="shared" si="7"/>
        <v>-0.52400000000000013</v>
      </c>
      <c r="BR26" s="66">
        <f t="shared" si="8"/>
        <v>1.097973132640321</v>
      </c>
      <c r="BS26" s="66">
        <f t="shared" si="9"/>
        <v>1.097907555306912</v>
      </c>
      <c r="BT26" s="67">
        <f t="shared" si="10"/>
        <v>-0.52400000000000013</v>
      </c>
      <c r="BU26" s="67">
        <f t="shared" si="11"/>
        <v>1.097973132640321</v>
      </c>
      <c r="BV26" s="67">
        <f t="shared" si="12"/>
        <v>1.097907555306912</v>
      </c>
      <c r="BW26" s="67">
        <v>2</v>
      </c>
      <c r="BX26" s="69">
        <v>0</v>
      </c>
    </row>
    <row r="27" spans="1:76">
      <c r="A27" s="48" t="s">
        <v>270</v>
      </c>
      <c r="B27" s="74" t="s">
        <v>236</v>
      </c>
      <c r="C27" s="49">
        <v>8</v>
      </c>
      <c r="D27" s="49" t="s">
        <v>251</v>
      </c>
      <c r="E27" s="76">
        <v>1.3401000000000001</v>
      </c>
      <c r="F27" s="76">
        <v>103.88674</v>
      </c>
      <c r="G27" s="51" t="s">
        <v>158</v>
      </c>
      <c r="H27" s="73">
        <v>6118</v>
      </c>
      <c r="I27" s="73">
        <v>42</v>
      </c>
      <c r="J27" s="73">
        <v>6997</v>
      </c>
      <c r="K27" s="73">
        <v>6890</v>
      </c>
      <c r="L27" s="73">
        <v>7158</v>
      </c>
      <c r="M27" s="46" t="s">
        <v>252</v>
      </c>
      <c r="N27" s="53" t="s">
        <v>253</v>
      </c>
      <c r="O27" s="46" t="s">
        <v>254</v>
      </c>
      <c r="P27" s="46" t="s">
        <v>255</v>
      </c>
      <c r="Q27" s="53" t="s">
        <v>234</v>
      </c>
      <c r="R27" s="72" t="s">
        <v>237</v>
      </c>
      <c r="S27" s="72" t="s">
        <v>237</v>
      </c>
      <c r="T27" s="53">
        <v>0</v>
      </c>
      <c r="U27" s="57" t="s">
        <v>268</v>
      </c>
      <c r="V27" s="58">
        <v>0.01</v>
      </c>
      <c r="W27" s="57" t="s">
        <v>145</v>
      </c>
      <c r="X27" s="58" t="s">
        <v>160</v>
      </c>
      <c r="Y27" s="58">
        <f t="shared" si="0"/>
        <v>5.0000000000000001E-3</v>
      </c>
      <c r="Z27" s="58">
        <v>0</v>
      </c>
      <c r="AA27" s="58">
        <v>0.15</v>
      </c>
      <c r="AB27" s="58">
        <f t="shared" si="13"/>
        <v>-2.5600000000000001E-2</v>
      </c>
      <c r="AC27" s="59" t="s">
        <v>160</v>
      </c>
      <c r="AD27" s="59" t="s">
        <v>160</v>
      </c>
      <c r="AE27" s="59">
        <v>0.01</v>
      </c>
      <c r="AF27" s="59">
        <v>0.1</v>
      </c>
      <c r="AG27" s="47">
        <v>0.1</v>
      </c>
      <c r="AH27" s="59" t="s">
        <v>160</v>
      </c>
      <c r="AI27" s="59" t="s">
        <v>160</v>
      </c>
      <c r="AJ27" s="59" t="s">
        <v>160</v>
      </c>
      <c r="AK27" s="59" t="s">
        <v>160</v>
      </c>
      <c r="AL27" s="59" t="s">
        <v>160</v>
      </c>
      <c r="AM27" s="59">
        <v>1.28</v>
      </c>
      <c r="AN27" s="60" t="s">
        <v>148</v>
      </c>
      <c r="AO27" s="61">
        <f t="shared" si="2"/>
        <v>0.20803932320597471</v>
      </c>
      <c r="AP27" s="61">
        <f t="shared" si="3"/>
        <v>0.20645822822062579</v>
      </c>
      <c r="AQ27" s="62">
        <v>-1.1000000000000001</v>
      </c>
      <c r="AR27" s="62">
        <v>-0.5</v>
      </c>
      <c r="AS27" s="62" t="s">
        <v>237</v>
      </c>
      <c r="AT27" s="62" t="s">
        <v>237</v>
      </c>
      <c r="AU27" s="62">
        <v>4.8000000000000001E-2</v>
      </c>
      <c r="AV27" s="62" t="s">
        <v>237</v>
      </c>
      <c r="AW27" s="62" t="s">
        <v>237</v>
      </c>
      <c r="AX27" s="62">
        <v>0.5</v>
      </c>
      <c r="AY27" s="62">
        <v>1.1000000000000001</v>
      </c>
      <c r="AZ27" s="62">
        <v>2.2000000000000002</v>
      </c>
      <c r="BA27" s="63">
        <v>0</v>
      </c>
      <c r="BB27" s="63" t="s">
        <v>161</v>
      </c>
      <c r="BC27" s="63" t="s">
        <v>235</v>
      </c>
      <c r="BD27" s="63" t="s">
        <v>266</v>
      </c>
      <c r="BE27" s="63" t="s">
        <v>259</v>
      </c>
      <c r="BF27" s="63">
        <f t="shared" si="4"/>
        <v>1.1240000000000001</v>
      </c>
      <c r="BG27" s="63">
        <f t="shared" si="5"/>
        <v>1.0760000000000001</v>
      </c>
      <c r="BH27" s="63">
        <v>0.05</v>
      </c>
      <c r="BI27" s="63">
        <v>0.05</v>
      </c>
      <c r="BJ27" s="63" t="s">
        <v>160</v>
      </c>
      <c r="BK27" s="63" t="s">
        <v>160</v>
      </c>
      <c r="BL27" s="63" t="s">
        <v>160</v>
      </c>
      <c r="BM27" s="65">
        <v>0</v>
      </c>
      <c r="BN27" s="65">
        <f t="shared" si="6"/>
        <v>0</v>
      </c>
      <c r="BO27" s="65" t="s">
        <v>160</v>
      </c>
      <c r="BP27" s="65" t="s">
        <v>160</v>
      </c>
      <c r="BQ27" s="66">
        <f t="shared" si="7"/>
        <v>0.15599999999999992</v>
      </c>
      <c r="BR27" s="66">
        <f t="shared" si="8"/>
        <v>1.0982059733947909</v>
      </c>
      <c r="BS27" s="66">
        <f t="shared" si="9"/>
        <v>1.097907555306912</v>
      </c>
      <c r="BT27" s="67">
        <f t="shared" si="10"/>
        <v>0.15599999999999992</v>
      </c>
      <c r="BU27" s="67">
        <f t="shared" si="11"/>
        <v>1.0982059733947909</v>
      </c>
      <c r="BV27" s="67">
        <f t="shared" si="12"/>
        <v>1.097907555306912</v>
      </c>
      <c r="BW27" s="67">
        <v>2</v>
      </c>
      <c r="BX27" s="69">
        <v>0</v>
      </c>
    </row>
    <row r="28" spans="1:76">
      <c r="A28" s="48" t="s">
        <v>269</v>
      </c>
      <c r="B28" s="74" t="s">
        <v>236</v>
      </c>
      <c r="C28" s="49">
        <v>8</v>
      </c>
      <c r="D28" s="49" t="s">
        <v>251</v>
      </c>
      <c r="E28" s="76">
        <v>1.3401000000000001</v>
      </c>
      <c r="F28" s="76">
        <v>103.88674</v>
      </c>
      <c r="G28" s="51" t="s">
        <v>158</v>
      </c>
      <c r="H28" s="73">
        <v>6300</v>
      </c>
      <c r="I28" s="73">
        <v>80</v>
      </c>
      <c r="J28" s="73">
        <v>7214</v>
      </c>
      <c r="K28" s="73">
        <v>7000</v>
      </c>
      <c r="L28" s="73">
        <v>7421</v>
      </c>
      <c r="M28" s="46" t="s">
        <v>252</v>
      </c>
      <c r="N28" s="53" t="s">
        <v>253</v>
      </c>
      <c r="O28" s="46" t="s">
        <v>254</v>
      </c>
      <c r="P28" s="46" t="s">
        <v>255</v>
      </c>
      <c r="Q28" s="53" t="s">
        <v>234</v>
      </c>
      <c r="R28" s="72" t="s">
        <v>237</v>
      </c>
      <c r="S28" s="72" t="s">
        <v>237</v>
      </c>
      <c r="T28" s="53">
        <v>0</v>
      </c>
      <c r="U28" s="57" t="s">
        <v>268</v>
      </c>
      <c r="V28" s="58">
        <v>0.01</v>
      </c>
      <c r="W28" s="57" t="s">
        <v>145</v>
      </c>
      <c r="X28" s="58" t="s">
        <v>160</v>
      </c>
      <c r="Y28" s="58">
        <f t="shared" si="0"/>
        <v>5.0000000000000001E-3</v>
      </c>
      <c r="Z28" s="58">
        <v>0</v>
      </c>
      <c r="AA28" s="58">
        <v>0.15</v>
      </c>
      <c r="AB28" s="58">
        <f t="shared" si="13"/>
        <v>-2.6600000000000002E-2</v>
      </c>
      <c r="AC28" s="59" t="s">
        <v>160</v>
      </c>
      <c r="AD28" s="59" t="s">
        <v>160</v>
      </c>
      <c r="AE28" s="59">
        <v>0.01</v>
      </c>
      <c r="AF28" s="59">
        <v>0.1</v>
      </c>
      <c r="AG28" s="47">
        <v>0.1</v>
      </c>
      <c r="AH28" s="59" t="s">
        <v>160</v>
      </c>
      <c r="AI28" s="59" t="s">
        <v>160</v>
      </c>
      <c r="AJ28" s="59" t="s">
        <v>160</v>
      </c>
      <c r="AK28" s="59" t="s">
        <v>160</v>
      </c>
      <c r="AL28" s="59" t="s">
        <v>160</v>
      </c>
      <c r="AM28" s="59">
        <v>1.33</v>
      </c>
      <c r="AN28" s="60" t="s">
        <v>148</v>
      </c>
      <c r="AO28" s="61">
        <f t="shared" si="2"/>
        <v>0.20816474245174182</v>
      </c>
      <c r="AP28" s="61">
        <f t="shared" si="3"/>
        <v>0.20645822822062579</v>
      </c>
      <c r="AQ28" s="62">
        <v>-1.1000000000000001</v>
      </c>
      <c r="AR28" s="62">
        <v>-0.5</v>
      </c>
      <c r="AS28" s="62" t="s">
        <v>237</v>
      </c>
      <c r="AT28" s="62" t="s">
        <v>237</v>
      </c>
      <c r="AU28" s="62">
        <v>4.8000000000000001E-2</v>
      </c>
      <c r="AV28" s="62" t="s">
        <v>237</v>
      </c>
      <c r="AW28" s="62" t="s">
        <v>237</v>
      </c>
      <c r="AX28" s="62">
        <v>0.5</v>
      </c>
      <c r="AY28" s="62">
        <v>1.1000000000000001</v>
      </c>
      <c r="AZ28" s="62">
        <v>2.2000000000000002</v>
      </c>
      <c r="BA28" s="63">
        <v>0</v>
      </c>
      <c r="BB28" s="63" t="s">
        <v>161</v>
      </c>
      <c r="BC28" s="63" t="s">
        <v>235</v>
      </c>
      <c r="BD28" s="63" t="s">
        <v>266</v>
      </c>
      <c r="BE28" s="63" t="s">
        <v>259</v>
      </c>
      <c r="BF28" s="63">
        <f t="shared" si="4"/>
        <v>1.1240000000000001</v>
      </c>
      <c r="BG28" s="63">
        <f t="shared" si="5"/>
        <v>1.0760000000000001</v>
      </c>
      <c r="BH28" s="63">
        <v>0.05</v>
      </c>
      <c r="BI28" s="63">
        <v>0.05</v>
      </c>
      <c r="BJ28" s="63" t="s">
        <v>160</v>
      </c>
      <c r="BK28" s="63" t="s">
        <v>160</v>
      </c>
      <c r="BL28" s="63" t="s">
        <v>160</v>
      </c>
      <c r="BM28" s="65">
        <v>0</v>
      </c>
      <c r="BN28" s="65">
        <f t="shared" si="6"/>
        <v>0</v>
      </c>
      <c r="BO28" s="65" t="s">
        <v>160</v>
      </c>
      <c r="BP28" s="65" t="s">
        <v>160</v>
      </c>
      <c r="BQ28" s="66">
        <f t="shared" si="7"/>
        <v>0.20599999999999996</v>
      </c>
      <c r="BR28" s="66">
        <f t="shared" si="8"/>
        <v>1.0982297391711808</v>
      </c>
      <c r="BS28" s="66">
        <f t="shared" si="9"/>
        <v>1.097907555306912</v>
      </c>
      <c r="BT28" s="67">
        <f t="shared" si="10"/>
        <v>0.20599999999999996</v>
      </c>
      <c r="BU28" s="67">
        <f t="shared" si="11"/>
        <v>1.0982297391711808</v>
      </c>
      <c r="BV28" s="67">
        <f t="shared" si="12"/>
        <v>1.097907555306912</v>
      </c>
      <c r="BW28" s="67">
        <v>2</v>
      </c>
      <c r="BX28" s="69">
        <v>0</v>
      </c>
    </row>
    <row r="29" spans="1:76">
      <c r="A29" s="48" t="s">
        <v>324</v>
      </c>
      <c r="B29" s="74" t="s">
        <v>236</v>
      </c>
      <c r="C29" s="49">
        <v>8</v>
      </c>
      <c r="D29" s="49" t="s">
        <v>251</v>
      </c>
      <c r="E29" s="76">
        <v>1.4467369999999999</v>
      </c>
      <c r="F29" s="76">
        <v>103.709312</v>
      </c>
      <c r="G29" s="51" t="s">
        <v>158</v>
      </c>
      <c r="H29" s="71">
        <v>1879</v>
      </c>
      <c r="I29" s="71">
        <v>191</v>
      </c>
      <c r="J29" s="71">
        <v>1809</v>
      </c>
      <c r="K29" s="71">
        <v>1390</v>
      </c>
      <c r="L29" s="71">
        <v>2305</v>
      </c>
      <c r="M29" s="46" t="s">
        <v>252</v>
      </c>
      <c r="N29" s="53" t="s">
        <v>253</v>
      </c>
      <c r="O29" s="46" t="s">
        <v>254</v>
      </c>
      <c r="P29" s="46" t="s">
        <v>255</v>
      </c>
      <c r="Q29" s="53" t="s">
        <v>320</v>
      </c>
      <c r="R29" s="72" t="s">
        <v>237</v>
      </c>
      <c r="S29" s="72" t="s">
        <v>237</v>
      </c>
      <c r="T29" s="53">
        <v>0</v>
      </c>
      <c r="U29" s="57" t="s">
        <v>265</v>
      </c>
      <c r="V29" s="58">
        <v>0.01</v>
      </c>
      <c r="W29" s="57" t="s">
        <v>145</v>
      </c>
      <c r="X29" s="58" t="s">
        <v>160</v>
      </c>
      <c r="Y29" s="58">
        <f t="shared" si="0"/>
        <v>5.0000000000000001E-3</v>
      </c>
      <c r="Z29" s="58">
        <v>0.01</v>
      </c>
      <c r="AA29" s="58">
        <v>0.15</v>
      </c>
      <c r="AB29" s="58">
        <f t="shared" si="13"/>
        <v>6.9999999999999993E-3</v>
      </c>
      <c r="AC29" s="59" t="s">
        <v>160</v>
      </c>
      <c r="AD29" s="59" t="s">
        <v>160</v>
      </c>
      <c r="AE29" s="59">
        <v>0.01</v>
      </c>
      <c r="AF29" s="59">
        <v>0.1</v>
      </c>
      <c r="AG29" s="47">
        <v>0.1</v>
      </c>
      <c r="AH29" s="59" t="s">
        <v>160</v>
      </c>
      <c r="AI29" s="59" t="s">
        <v>160</v>
      </c>
      <c r="AJ29" s="59" t="s">
        <v>160</v>
      </c>
      <c r="AK29" s="59" t="s">
        <v>160</v>
      </c>
      <c r="AL29" s="59" t="s">
        <v>160</v>
      </c>
      <c r="AM29" s="59">
        <v>-0.35</v>
      </c>
      <c r="AN29" s="60" t="s">
        <v>148</v>
      </c>
      <c r="AO29" s="61">
        <f t="shared" si="2"/>
        <v>0.20681876123794959</v>
      </c>
      <c r="AP29" s="61">
        <f t="shared" si="3"/>
        <v>0.20670026608594388</v>
      </c>
      <c r="AQ29" s="62">
        <v>-1.1000000000000001</v>
      </c>
      <c r="AR29" s="62">
        <v>-0.5</v>
      </c>
      <c r="AS29" s="62" t="s">
        <v>237</v>
      </c>
      <c r="AT29" s="62" t="s">
        <v>237</v>
      </c>
      <c r="AU29" s="62">
        <v>4.8000000000000001E-2</v>
      </c>
      <c r="AV29" s="62" t="s">
        <v>237</v>
      </c>
      <c r="AW29" s="62" t="s">
        <v>237</v>
      </c>
      <c r="AX29" s="62">
        <v>0.5</v>
      </c>
      <c r="AY29" s="62">
        <v>1.1000000000000001</v>
      </c>
      <c r="AZ29" s="62">
        <v>2.2000000000000002</v>
      </c>
      <c r="BA29" s="63">
        <v>0</v>
      </c>
      <c r="BB29" s="63" t="s">
        <v>161</v>
      </c>
      <c r="BC29" s="63" t="s">
        <v>235</v>
      </c>
      <c r="BD29" s="63" t="s">
        <v>266</v>
      </c>
      <c r="BE29" s="63" t="s">
        <v>259</v>
      </c>
      <c r="BF29" s="63">
        <f t="shared" si="4"/>
        <v>1.1240000000000001</v>
      </c>
      <c r="BG29" s="63">
        <f t="shared" si="5"/>
        <v>1.0760000000000001</v>
      </c>
      <c r="BH29" s="63">
        <v>0.05</v>
      </c>
      <c r="BI29" s="63">
        <v>0.05</v>
      </c>
      <c r="BJ29" s="63" t="s">
        <v>160</v>
      </c>
      <c r="BK29" s="63" t="s">
        <v>160</v>
      </c>
      <c r="BL29" s="63" t="s">
        <v>160</v>
      </c>
      <c r="BM29" s="65">
        <v>0</v>
      </c>
      <c r="BN29" s="65">
        <f t="shared" si="6"/>
        <v>0</v>
      </c>
      <c r="BO29" s="65" t="s">
        <v>160</v>
      </c>
      <c r="BP29" s="65" t="s">
        <v>160</v>
      </c>
      <c r="BQ29" s="66">
        <f t="shared" si="7"/>
        <v>-1.4740000000000002</v>
      </c>
      <c r="BR29" s="66">
        <f t="shared" si="8"/>
        <v>1.0979754095607059</v>
      </c>
      <c r="BS29" s="66">
        <f t="shared" si="9"/>
        <v>1.0979530955373276</v>
      </c>
      <c r="BT29" s="67">
        <f t="shared" si="10"/>
        <v>-1.4740000000000002</v>
      </c>
      <c r="BU29" s="67">
        <f t="shared" si="11"/>
        <v>1.0979754095607059</v>
      </c>
      <c r="BV29" s="67">
        <f t="shared" si="12"/>
        <v>1.0979530955373276</v>
      </c>
      <c r="BW29" s="67">
        <v>2</v>
      </c>
      <c r="BX29" s="69">
        <v>0</v>
      </c>
    </row>
    <row r="30" spans="1:76">
      <c r="A30" s="48" t="s">
        <v>323</v>
      </c>
      <c r="B30" s="74" t="s">
        <v>236</v>
      </c>
      <c r="C30" s="49">
        <v>8</v>
      </c>
      <c r="D30" s="49" t="s">
        <v>251</v>
      </c>
      <c r="E30" s="76">
        <v>1.4467369999999999</v>
      </c>
      <c r="F30" s="76">
        <v>103.709312</v>
      </c>
      <c r="G30" s="51" t="s">
        <v>158</v>
      </c>
      <c r="H30" s="71">
        <v>2397</v>
      </c>
      <c r="I30" s="71">
        <v>191</v>
      </c>
      <c r="J30" s="71">
        <v>2453</v>
      </c>
      <c r="K30" s="71">
        <v>1944</v>
      </c>
      <c r="L30" s="71">
        <v>2871</v>
      </c>
      <c r="M30" s="46" t="s">
        <v>252</v>
      </c>
      <c r="N30" s="53" t="s">
        <v>253</v>
      </c>
      <c r="O30" s="46" t="s">
        <v>254</v>
      </c>
      <c r="P30" s="46" t="s">
        <v>255</v>
      </c>
      <c r="Q30" s="53" t="s">
        <v>320</v>
      </c>
      <c r="R30" s="72" t="s">
        <v>237</v>
      </c>
      <c r="S30" s="72" t="s">
        <v>237</v>
      </c>
      <c r="T30" s="53">
        <v>0</v>
      </c>
      <c r="U30" s="57" t="s">
        <v>265</v>
      </c>
      <c r="V30" s="58">
        <v>0.01</v>
      </c>
      <c r="W30" s="57" t="s">
        <v>145</v>
      </c>
      <c r="X30" s="58" t="s">
        <v>160</v>
      </c>
      <c r="Y30" s="58">
        <f t="shared" si="0"/>
        <v>5.0000000000000001E-3</v>
      </c>
      <c r="Z30" s="58">
        <v>0.01</v>
      </c>
      <c r="AA30" s="58">
        <v>0.15</v>
      </c>
      <c r="AB30" s="58">
        <f t="shared" si="13"/>
        <v>2.0000000000000001E-4</v>
      </c>
      <c r="AC30" s="59" t="s">
        <v>160</v>
      </c>
      <c r="AD30" s="59" t="s">
        <v>160</v>
      </c>
      <c r="AE30" s="59">
        <v>0.01</v>
      </c>
      <c r="AF30" s="59">
        <v>0.1</v>
      </c>
      <c r="AG30" s="47">
        <v>0.1</v>
      </c>
      <c r="AH30" s="59" t="s">
        <v>160</v>
      </c>
      <c r="AI30" s="59" t="s">
        <v>160</v>
      </c>
      <c r="AJ30" s="59" t="s">
        <v>160</v>
      </c>
      <c r="AK30" s="59" t="s">
        <v>160</v>
      </c>
      <c r="AL30" s="59" t="s">
        <v>160</v>
      </c>
      <c r="AM30" s="59">
        <v>-0.01</v>
      </c>
      <c r="AN30" s="60" t="s">
        <v>148</v>
      </c>
      <c r="AO30" s="61">
        <f t="shared" si="2"/>
        <v>0.20670036284438401</v>
      </c>
      <c r="AP30" s="61">
        <f t="shared" si="3"/>
        <v>0.20670026608594388</v>
      </c>
      <c r="AQ30" s="62">
        <v>-1.1000000000000001</v>
      </c>
      <c r="AR30" s="62">
        <v>-0.5</v>
      </c>
      <c r="AS30" s="62" t="s">
        <v>237</v>
      </c>
      <c r="AT30" s="62" t="s">
        <v>237</v>
      </c>
      <c r="AU30" s="62">
        <v>4.8000000000000001E-2</v>
      </c>
      <c r="AV30" s="62" t="s">
        <v>237</v>
      </c>
      <c r="AW30" s="62" t="s">
        <v>237</v>
      </c>
      <c r="AX30" s="62">
        <v>0.5</v>
      </c>
      <c r="AY30" s="62">
        <v>1.1000000000000001</v>
      </c>
      <c r="AZ30" s="62">
        <v>2.2000000000000002</v>
      </c>
      <c r="BA30" s="63">
        <v>0</v>
      </c>
      <c r="BB30" s="63" t="s">
        <v>161</v>
      </c>
      <c r="BC30" s="63" t="s">
        <v>235</v>
      </c>
      <c r="BD30" s="63" t="s">
        <v>266</v>
      </c>
      <c r="BE30" s="63" t="s">
        <v>259</v>
      </c>
      <c r="BF30" s="63">
        <f t="shared" si="4"/>
        <v>1.1240000000000001</v>
      </c>
      <c r="BG30" s="63">
        <f t="shared" si="5"/>
        <v>1.0760000000000001</v>
      </c>
      <c r="BH30" s="63">
        <v>0.05</v>
      </c>
      <c r="BI30" s="63">
        <v>0.05</v>
      </c>
      <c r="BJ30" s="63" t="s">
        <v>160</v>
      </c>
      <c r="BK30" s="63" t="s">
        <v>160</v>
      </c>
      <c r="BL30" s="63" t="s">
        <v>160</v>
      </c>
      <c r="BM30" s="65">
        <v>0</v>
      </c>
      <c r="BN30" s="65">
        <v>0</v>
      </c>
      <c r="BO30" s="65" t="s">
        <v>160</v>
      </c>
      <c r="BP30" s="65" t="s">
        <v>160</v>
      </c>
      <c r="BQ30" s="66">
        <f t="shared" si="7"/>
        <v>-1.1340000000000001</v>
      </c>
      <c r="BR30" s="66">
        <f t="shared" si="8"/>
        <v>1.0979531137530418</v>
      </c>
      <c r="BS30" s="66">
        <f t="shared" si="9"/>
        <v>1.0979530955373276</v>
      </c>
      <c r="BT30" s="67">
        <f t="shared" si="10"/>
        <v>-1.1340000000000001</v>
      </c>
      <c r="BU30" s="67">
        <f t="shared" si="11"/>
        <v>1.0979531137530418</v>
      </c>
      <c r="BV30" s="67">
        <f t="shared" si="12"/>
        <v>1.0979530955373276</v>
      </c>
      <c r="BW30" s="67">
        <v>2</v>
      </c>
      <c r="BX30" s="69">
        <v>0</v>
      </c>
    </row>
    <row r="31" spans="1:76">
      <c r="A31" s="48" t="s">
        <v>290</v>
      </c>
      <c r="B31" s="74" t="s">
        <v>236</v>
      </c>
      <c r="C31" s="49">
        <v>8</v>
      </c>
      <c r="D31" s="49" t="s">
        <v>251</v>
      </c>
      <c r="E31" s="76">
        <v>1.4467369999999999</v>
      </c>
      <c r="F31" s="76">
        <v>103.709312</v>
      </c>
      <c r="G31" s="51" t="s">
        <v>158</v>
      </c>
      <c r="H31" s="73">
        <v>6951</v>
      </c>
      <c r="I31" s="73">
        <v>47</v>
      </c>
      <c r="J31" s="73">
        <v>7778</v>
      </c>
      <c r="K31" s="73">
        <v>7681</v>
      </c>
      <c r="L31" s="73">
        <v>7922</v>
      </c>
      <c r="M31" s="46" t="s">
        <v>252</v>
      </c>
      <c r="N31" s="53" t="s">
        <v>253</v>
      </c>
      <c r="O31" s="46" t="s">
        <v>254</v>
      </c>
      <c r="P31" s="46" t="s">
        <v>255</v>
      </c>
      <c r="Q31" s="53" t="s">
        <v>234</v>
      </c>
      <c r="R31" s="72" t="s">
        <v>237</v>
      </c>
      <c r="S31" s="72" t="s">
        <v>237</v>
      </c>
      <c r="T31" s="53">
        <v>0</v>
      </c>
      <c r="U31" s="57" t="s">
        <v>265</v>
      </c>
      <c r="V31" s="58">
        <v>0.01</v>
      </c>
      <c r="W31" s="57" t="s">
        <v>145</v>
      </c>
      <c r="X31" s="58" t="s">
        <v>160</v>
      </c>
      <c r="Y31" s="58">
        <f t="shared" si="0"/>
        <v>5.0000000000000001E-3</v>
      </c>
      <c r="Z31" s="58">
        <v>0.01</v>
      </c>
      <c r="AA31" s="58">
        <v>0.15</v>
      </c>
      <c r="AB31" s="58">
        <f t="shared" si="13"/>
        <v>4.0800000000000003E-2</v>
      </c>
      <c r="AC31" s="59" t="s">
        <v>160</v>
      </c>
      <c r="AD31" s="59" t="s">
        <v>160</v>
      </c>
      <c r="AE31" s="59">
        <v>0.01</v>
      </c>
      <c r="AF31" s="59">
        <v>0.1</v>
      </c>
      <c r="AG31" s="47">
        <v>0.1</v>
      </c>
      <c r="AH31" s="59" t="s">
        <v>160</v>
      </c>
      <c r="AI31" s="59" t="s">
        <v>160</v>
      </c>
      <c r="AJ31" s="59" t="s">
        <v>160</v>
      </c>
      <c r="AK31" s="59" t="s">
        <v>160</v>
      </c>
      <c r="AL31" s="59" t="s">
        <v>160</v>
      </c>
      <c r="AM31" s="59">
        <v>-2.04</v>
      </c>
      <c r="AN31" s="60" t="s">
        <v>148</v>
      </c>
      <c r="AO31" s="61">
        <f t="shared" si="2"/>
        <v>0.21068849043077792</v>
      </c>
      <c r="AP31" s="61">
        <f t="shared" si="3"/>
        <v>0.20670026608594388</v>
      </c>
      <c r="AQ31" s="62">
        <v>-1.1000000000000001</v>
      </c>
      <c r="AR31" s="62">
        <v>-0.5</v>
      </c>
      <c r="AS31" s="62" t="s">
        <v>237</v>
      </c>
      <c r="AT31" s="62" t="s">
        <v>237</v>
      </c>
      <c r="AU31" s="62">
        <v>4.8000000000000001E-2</v>
      </c>
      <c r="AV31" s="62" t="s">
        <v>237</v>
      </c>
      <c r="AW31" s="62" t="s">
        <v>237</v>
      </c>
      <c r="AX31" s="62">
        <v>0.5</v>
      </c>
      <c r="AY31" s="62">
        <v>1.1000000000000001</v>
      </c>
      <c r="AZ31" s="62">
        <v>2.2000000000000002</v>
      </c>
      <c r="BA31" s="63">
        <v>0</v>
      </c>
      <c r="BB31" s="63" t="s">
        <v>161</v>
      </c>
      <c r="BC31" s="63" t="s">
        <v>235</v>
      </c>
      <c r="BD31" s="63" t="s">
        <v>266</v>
      </c>
      <c r="BE31" s="63" t="s">
        <v>259</v>
      </c>
      <c r="BF31" s="63">
        <f t="shared" si="4"/>
        <v>1.1240000000000001</v>
      </c>
      <c r="BG31" s="63">
        <f t="shared" si="5"/>
        <v>1.0760000000000001</v>
      </c>
      <c r="BH31" s="63">
        <v>0.05</v>
      </c>
      <c r="BI31" s="63">
        <v>0.05</v>
      </c>
      <c r="BJ31" s="63" t="s">
        <v>160</v>
      </c>
      <c r="BK31" s="63" t="s">
        <v>160</v>
      </c>
      <c r="BL31" s="63" t="s">
        <v>160</v>
      </c>
      <c r="BM31" s="65">
        <v>0</v>
      </c>
      <c r="BN31" s="65">
        <f t="shared" ref="BN31:BN36" si="14">BM31/2</f>
        <v>0</v>
      </c>
      <c r="BO31" s="65" t="s">
        <v>160</v>
      </c>
      <c r="BP31" s="65" t="s">
        <v>160</v>
      </c>
      <c r="BQ31" s="66">
        <f t="shared" si="7"/>
        <v>-3.1640000000000001</v>
      </c>
      <c r="BR31" s="66">
        <f t="shared" si="8"/>
        <v>1.0987108991905012</v>
      </c>
      <c r="BS31" s="66">
        <f t="shared" si="9"/>
        <v>1.0979530955373276</v>
      </c>
      <c r="BT31" s="67">
        <f t="shared" si="10"/>
        <v>-3.1640000000000001</v>
      </c>
      <c r="BU31" s="67">
        <f t="shared" si="11"/>
        <v>1.0987108991905012</v>
      </c>
      <c r="BV31" s="67">
        <f t="shared" si="12"/>
        <v>1.0979530955373276</v>
      </c>
      <c r="BW31" s="67">
        <v>2</v>
      </c>
      <c r="BX31" s="69">
        <v>0</v>
      </c>
    </row>
    <row r="32" spans="1:76">
      <c r="A32" s="48" t="s">
        <v>312</v>
      </c>
      <c r="B32" s="74" t="s">
        <v>236</v>
      </c>
      <c r="C32" s="49">
        <v>8</v>
      </c>
      <c r="D32" s="49" t="s">
        <v>251</v>
      </c>
      <c r="E32" s="75">
        <v>1.2908999999999999</v>
      </c>
      <c r="F32" s="75">
        <v>103.86109</v>
      </c>
      <c r="G32" s="51" t="s">
        <v>158</v>
      </c>
      <c r="H32" s="71">
        <v>7800</v>
      </c>
      <c r="I32" s="71">
        <v>90</v>
      </c>
      <c r="J32" s="71">
        <v>8593</v>
      </c>
      <c r="K32" s="71">
        <v>8406</v>
      </c>
      <c r="L32" s="71">
        <v>8980</v>
      </c>
      <c r="M32" s="46" t="s">
        <v>252</v>
      </c>
      <c r="N32" s="53" t="s">
        <v>253</v>
      </c>
      <c r="O32" s="46" t="s">
        <v>254</v>
      </c>
      <c r="P32" s="46" t="s">
        <v>255</v>
      </c>
      <c r="Q32" s="53" t="s">
        <v>234</v>
      </c>
      <c r="R32" s="72" t="s">
        <v>237</v>
      </c>
      <c r="S32" s="72" t="s">
        <v>237</v>
      </c>
      <c r="T32" s="53">
        <v>0</v>
      </c>
      <c r="U32" s="57" t="s">
        <v>268</v>
      </c>
      <c r="V32" s="58">
        <v>0.01</v>
      </c>
      <c r="W32" s="57" t="s">
        <v>145</v>
      </c>
      <c r="X32" s="58" t="s">
        <v>160</v>
      </c>
      <c r="Y32" s="58">
        <f t="shared" si="0"/>
        <v>5.0000000000000001E-3</v>
      </c>
      <c r="Z32" s="58">
        <v>0</v>
      </c>
      <c r="AA32" s="58">
        <v>0.15</v>
      </c>
      <c r="AB32" s="58">
        <f t="shared" si="13"/>
        <v>0.14960000000000001</v>
      </c>
      <c r="AC32" s="59" t="s">
        <v>160</v>
      </c>
      <c r="AD32" s="59" t="s">
        <v>160</v>
      </c>
      <c r="AE32" s="59">
        <v>0.01</v>
      </c>
      <c r="AF32" s="59">
        <v>0.1</v>
      </c>
      <c r="AG32" s="47">
        <v>0.1</v>
      </c>
      <c r="AH32" s="59" t="s">
        <v>160</v>
      </c>
      <c r="AI32" s="59" t="s">
        <v>160</v>
      </c>
      <c r="AJ32" s="59" t="s">
        <v>160</v>
      </c>
      <c r="AK32" s="59" t="s">
        <v>160</v>
      </c>
      <c r="AL32" s="59" t="s">
        <v>160</v>
      </c>
      <c r="AM32" s="59">
        <v>-7.48</v>
      </c>
      <c r="AN32" s="60" t="s">
        <v>148</v>
      </c>
      <c r="AO32" s="61">
        <f t="shared" si="2"/>
        <v>0.25496109507138537</v>
      </c>
      <c r="AP32" s="61">
        <f t="shared" si="3"/>
        <v>0.20645822822062579</v>
      </c>
      <c r="AQ32" s="62">
        <v>-1.1000000000000001</v>
      </c>
      <c r="AR32" s="62">
        <v>-0.5</v>
      </c>
      <c r="AS32" s="62" t="s">
        <v>237</v>
      </c>
      <c r="AT32" s="62" t="s">
        <v>237</v>
      </c>
      <c r="AU32" s="62">
        <v>4.8000000000000001E-2</v>
      </c>
      <c r="AV32" s="62" t="s">
        <v>237</v>
      </c>
      <c r="AW32" s="62" t="s">
        <v>237</v>
      </c>
      <c r="AX32" s="62">
        <v>0.5</v>
      </c>
      <c r="AY32" s="62">
        <v>1.1000000000000001</v>
      </c>
      <c r="AZ32" s="62">
        <v>2.2000000000000002</v>
      </c>
      <c r="BA32" s="63">
        <v>0</v>
      </c>
      <c r="BB32" s="63" t="s">
        <v>161</v>
      </c>
      <c r="BC32" s="63" t="s">
        <v>235</v>
      </c>
      <c r="BD32" s="63" t="s">
        <v>266</v>
      </c>
      <c r="BE32" s="63" t="s">
        <v>259</v>
      </c>
      <c r="BF32" s="63">
        <f t="shared" si="4"/>
        <v>1.1240000000000001</v>
      </c>
      <c r="BG32" s="63">
        <f t="shared" si="5"/>
        <v>1.0760000000000001</v>
      </c>
      <c r="BH32" s="63">
        <v>0.05</v>
      </c>
      <c r="BI32" s="63">
        <v>0.05</v>
      </c>
      <c r="BJ32" s="63" t="s">
        <v>160</v>
      </c>
      <c r="BK32" s="63" t="s">
        <v>160</v>
      </c>
      <c r="BL32" s="63" t="s">
        <v>160</v>
      </c>
      <c r="BM32" s="65">
        <v>0</v>
      </c>
      <c r="BN32" s="65">
        <f t="shared" si="14"/>
        <v>0</v>
      </c>
      <c r="BO32" s="65" t="s">
        <v>160</v>
      </c>
      <c r="BP32" s="65" t="s">
        <v>160</v>
      </c>
      <c r="BQ32" s="66">
        <f t="shared" si="7"/>
        <v>-8.604000000000001</v>
      </c>
      <c r="BR32" s="66">
        <f t="shared" si="8"/>
        <v>1.108052868774771</v>
      </c>
      <c r="BS32" s="66">
        <f t="shared" si="9"/>
        <v>1.097907555306912</v>
      </c>
      <c r="BT32" s="67">
        <f t="shared" si="10"/>
        <v>-8.604000000000001</v>
      </c>
      <c r="BU32" s="67">
        <f t="shared" si="11"/>
        <v>1.108052868774771</v>
      </c>
      <c r="BV32" s="67">
        <f t="shared" si="12"/>
        <v>1.097907555306912</v>
      </c>
      <c r="BW32" s="67">
        <v>2</v>
      </c>
      <c r="BX32" s="69">
        <v>0</v>
      </c>
    </row>
    <row r="33" spans="1:76">
      <c r="A33" s="48" t="s">
        <v>305</v>
      </c>
      <c r="B33" s="74" t="s">
        <v>236</v>
      </c>
      <c r="C33" s="49">
        <v>8</v>
      </c>
      <c r="D33" s="49" t="s">
        <v>251</v>
      </c>
      <c r="E33" s="75">
        <v>1.2908999999999999</v>
      </c>
      <c r="F33" s="75">
        <v>103.86109</v>
      </c>
      <c r="G33" s="51" t="s">
        <v>158</v>
      </c>
      <c r="H33" s="71">
        <v>7740</v>
      </c>
      <c r="I33" s="71">
        <v>100</v>
      </c>
      <c r="J33" s="71">
        <v>8530</v>
      </c>
      <c r="K33" s="71">
        <v>8350</v>
      </c>
      <c r="L33" s="71">
        <v>8974</v>
      </c>
      <c r="M33" s="46" t="s">
        <v>252</v>
      </c>
      <c r="N33" s="53" t="s">
        <v>253</v>
      </c>
      <c r="O33" s="46" t="s">
        <v>254</v>
      </c>
      <c r="P33" s="46" t="s">
        <v>255</v>
      </c>
      <c r="Q33" s="53" t="s">
        <v>234</v>
      </c>
      <c r="R33" s="72" t="s">
        <v>237</v>
      </c>
      <c r="S33" s="72" t="s">
        <v>237</v>
      </c>
      <c r="T33" s="53">
        <v>0</v>
      </c>
      <c r="U33" s="57" t="s">
        <v>268</v>
      </c>
      <c r="V33" s="58">
        <v>0.01</v>
      </c>
      <c r="W33" s="57" t="s">
        <v>145</v>
      </c>
      <c r="X33" s="58" t="s">
        <v>160</v>
      </c>
      <c r="Y33" s="58">
        <f t="shared" si="0"/>
        <v>5.0000000000000001E-3</v>
      </c>
      <c r="Z33" s="58">
        <v>0</v>
      </c>
      <c r="AA33" s="58">
        <v>0.15</v>
      </c>
      <c r="AB33" s="58">
        <f t="shared" si="13"/>
        <v>0.1396</v>
      </c>
      <c r="AC33" s="59" t="s">
        <v>160</v>
      </c>
      <c r="AD33" s="59" t="s">
        <v>160</v>
      </c>
      <c r="AE33" s="59">
        <v>0.01</v>
      </c>
      <c r="AF33" s="59">
        <v>0.1</v>
      </c>
      <c r="AG33" s="47">
        <v>0.1</v>
      </c>
      <c r="AH33" s="59" t="s">
        <v>160</v>
      </c>
      <c r="AI33" s="59" t="s">
        <v>160</v>
      </c>
      <c r="AJ33" s="59" t="s">
        <v>160</v>
      </c>
      <c r="AK33" s="59" t="s">
        <v>160</v>
      </c>
      <c r="AL33" s="59" t="s">
        <v>160</v>
      </c>
      <c r="AM33" s="59">
        <v>-6.98</v>
      </c>
      <c r="AN33" s="60" t="s">
        <v>148</v>
      </c>
      <c r="AO33" s="61">
        <f t="shared" si="2"/>
        <v>0.24922511911924128</v>
      </c>
      <c r="AP33" s="61">
        <f t="shared" si="3"/>
        <v>0.20645822822062579</v>
      </c>
      <c r="AQ33" s="62">
        <v>-1.1000000000000001</v>
      </c>
      <c r="AR33" s="62">
        <v>-0.5</v>
      </c>
      <c r="AS33" s="62" t="s">
        <v>237</v>
      </c>
      <c r="AT33" s="62" t="s">
        <v>237</v>
      </c>
      <c r="AU33" s="62">
        <v>4.8000000000000001E-2</v>
      </c>
      <c r="AV33" s="62" t="s">
        <v>237</v>
      </c>
      <c r="AW33" s="62" t="s">
        <v>237</v>
      </c>
      <c r="AX33" s="62">
        <v>0.5</v>
      </c>
      <c r="AY33" s="62">
        <v>1.1000000000000001</v>
      </c>
      <c r="AZ33" s="62">
        <v>2.2000000000000002</v>
      </c>
      <c r="BA33" s="63">
        <v>0</v>
      </c>
      <c r="BB33" s="63" t="s">
        <v>161</v>
      </c>
      <c r="BC33" s="63" t="s">
        <v>235</v>
      </c>
      <c r="BD33" s="63" t="s">
        <v>266</v>
      </c>
      <c r="BE33" s="63" t="s">
        <v>259</v>
      </c>
      <c r="BF33" s="63">
        <f t="shared" si="4"/>
        <v>1.1240000000000001</v>
      </c>
      <c r="BG33" s="63">
        <f t="shared" si="5"/>
        <v>1.0760000000000001</v>
      </c>
      <c r="BH33" s="63">
        <v>0.05</v>
      </c>
      <c r="BI33" s="63">
        <v>0.05</v>
      </c>
      <c r="BJ33" s="63" t="s">
        <v>160</v>
      </c>
      <c r="BK33" s="63" t="s">
        <v>160</v>
      </c>
      <c r="BL33" s="63" t="s">
        <v>160</v>
      </c>
      <c r="BM33" s="65">
        <v>0.28000000000000003</v>
      </c>
      <c r="BN33" s="65">
        <f t="shared" si="14"/>
        <v>0.14000000000000001</v>
      </c>
      <c r="BO33" s="65" t="s">
        <v>160</v>
      </c>
      <c r="BP33" s="65" t="s">
        <v>160</v>
      </c>
      <c r="BQ33" s="66">
        <f t="shared" si="7"/>
        <v>-8.104000000000001</v>
      </c>
      <c r="BR33" s="66">
        <f t="shared" si="8"/>
        <v>1.1067471075182442</v>
      </c>
      <c r="BS33" s="66">
        <f t="shared" si="9"/>
        <v>1.097907555306912</v>
      </c>
      <c r="BT33" s="67">
        <f t="shared" si="10"/>
        <v>-7.8240000000000007</v>
      </c>
      <c r="BU33" s="67">
        <f t="shared" si="11"/>
        <v>1.1155667438571302</v>
      </c>
      <c r="BV33" s="67">
        <f t="shared" si="12"/>
        <v>1.106797632812792</v>
      </c>
      <c r="BW33" s="67">
        <v>2</v>
      </c>
      <c r="BX33" s="69">
        <v>0</v>
      </c>
    </row>
    <row r="34" spans="1:76">
      <c r="A34" s="48" t="s">
        <v>306</v>
      </c>
      <c r="B34" s="74" t="s">
        <v>236</v>
      </c>
      <c r="C34" s="49">
        <v>8</v>
      </c>
      <c r="D34" s="49" t="s">
        <v>251</v>
      </c>
      <c r="E34" s="75">
        <v>1.2908999999999999</v>
      </c>
      <c r="F34" s="75">
        <v>103.86109</v>
      </c>
      <c r="G34" s="51" t="s">
        <v>158</v>
      </c>
      <c r="H34" s="71">
        <v>7340</v>
      </c>
      <c r="I34" s="71">
        <v>110</v>
      </c>
      <c r="J34" s="71">
        <v>8151</v>
      </c>
      <c r="K34" s="71">
        <v>7967</v>
      </c>
      <c r="L34" s="71">
        <v>8367</v>
      </c>
      <c r="M34" s="46" t="s">
        <v>252</v>
      </c>
      <c r="N34" s="53" t="s">
        <v>253</v>
      </c>
      <c r="O34" s="46" t="s">
        <v>254</v>
      </c>
      <c r="P34" s="46" t="s">
        <v>255</v>
      </c>
      <c r="Q34" s="53" t="s">
        <v>234</v>
      </c>
      <c r="R34" s="72" t="s">
        <v>237</v>
      </c>
      <c r="S34" s="72" t="s">
        <v>237</v>
      </c>
      <c r="T34" s="53">
        <v>0</v>
      </c>
      <c r="U34" s="57" t="s">
        <v>268</v>
      </c>
      <c r="V34" s="58">
        <v>0.01</v>
      </c>
      <c r="W34" s="57" t="s">
        <v>145</v>
      </c>
      <c r="X34" s="58" t="s">
        <v>160</v>
      </c>
      <c r="Y34" s="58">
        <f t="shared" si="0"/>
        <v>5.0000000000000001E-3</v>
      </c>
      <c r="Z34" s="58">
        <v>0</v>
      </c>
      <c r="AA34" s="58">
        <v>0.15</v>
      </c>
      <c r="AB34" s="58">
        <f t="shared" si="13"/>
        <v>0.14099999999999999</v>
      </c>
      <c r="AC34" s="59" t="s">
        <v>160</v>
      </c>
      <c r="AD34" s="59" t="s">
        <v>160</v>
      </c>
      <c r="AE34" s="59">
        <v>0.01</v>
      </c>
      <c r="AF34" s="59">
        <v>0.1</v>
      </c>
      <c r="AG34" s="47">
        <v>0.1</v>
      </c>
      <c r="AH34" s="59" t="s">
        <v>160</v>
      </c>
      <c r="AI34" s="59" t="s">
        <v>160</v>
      </c>
      <c r="AJ34" s="59" t="s">
        <v>160</v>
      </c>
      <c r="AK34" s="59" t="s">
        <v>160</v>
      </c>
      <c r="AL34" s="59" t="s">
        <v>160</v>
      </c>
      <c r="AM34" s="59">
        <v>-7.05</v>
      </c>
      <c r="AN34" s="60" t="s">
        <v>148</v>
      </c>
      <c r="AO34" s="61">
        <f t="shared" si="2"/>
        <v>0.25001199971201382</v>
      </c>
      <c r="AP34" s="61">
        <f t="shared" si="3"/>
        <v>0.20645822822062579</v>
      </c>
      <c r="AQ34" s="62">
        <v>-1.1000000000000001</v>
      </c>
      <c r="AR34" s="62">
        <v>-0.5</v>
      </c>
      <c r="AS34" s="62" t="s">
        <v>237</v>
      </c>
      <c r="AT34" s="62" t="s">
        <v>237</v>
      </c>
      <c r="AU34" s="62">
        <v>4.8000000000000001E-2</v>
      </c>
      <c r="AV34" s="62" t="s">
        <v>237</v>
      </c>
      <c r="AW34" s="62" t="s">
        <v>237</v>
      </c>
      <c r="AX34" s="62">
        <v>0.5</v>
      </c>
      <c r="AY34" s="62">
        <v>1.1000000000000001</v>
      </c>
      <c r="AZ34" s="62">
        <v>2.2000000000000002</v>
      </c>
      <c r="BA34" s="63">
        <v>0</v>
      </c>
      <c r="BB34" s="63" t="s">
        <v>161</v>
      </c>
      <c r="BC34" s="63" t="s">
        <v>235</v>
      </c>
      <c r="BD34" s="63" t="s">
        <v>266</v>
      </c>
      <c r="BE34" s="63" t="s">
        <v>259</v>
      </c>
      <c r="BF34" s="63">
        <f t="shared" si="4"/>
        <v>1.1240000000000001</v>
      </c>
      <c r="BG34" s="63">
        <f t="shared" si="5"/>
        <v>1.0760000000000001</v>
      </c>
      <c r="BH34" s="63">
        <v>0.05</v>
      </c>
      <c r="BI34" s="63">
        <v>0.05</v>
      </c>
      <c r="BJ34" s="63" t="s">
        <v>160</v>
      </c>
      <c r="BK34" s="63" t="s">
        <v>160</v>
      </c>
      <c r="BL34" s="63" t="s">
        <v>160</v>
      </c>
      <c r="BM34" s="65">
        <v>0.28000000000000003</v>
      </c>
      <c r="BN34" s="65">
        <f t="shared" si="14"/>
        <v>0.14000000000000001</v>
      </c>
      <c r="BO34" s="65" t="s">
        <v>160</v>
      </c>
      <c r="BP34" s="65" t="s">
        <v>160</v>
      </c>
      <c r="BQ34" s="66">
        <f t="shared" si="7"/>
        <v>-8.1739999999999995</v>
      </c>
      <c r="BR34" s="66">
        <f t="shared" si="8"/>
        <v>1.1069245683423961</v>
      </c>
      <c r="BS34" s="66">
        <f t="shared" si="9"/>
        <v>1.097907555306912</v>
      </c>
      <c r="BT34" s="67">
        <f t="shared" si="10"/>
        <v>-7.8939999999999992</v>
      </c>
      <c r="BU34" s="67">
        <f t="shared" si="11"/>
        <v>1.1157428019037361</v>
      </c>
      <c r="BV34" s="67">
        <f t="shared" si="12"/>
        <v>1.106797632812792</v>
      </c>
      <c r="BW34" s="67">
        <v>2</v>
      </c>
      <c r="BX34" s="69">
        <v>0</v>
      </c>
    </row>
    <row r="35" spans="1:76">
      <c r="A35" s="48" t="s">
        <v>311</v>
      </c>
      <c r="B35" s="74" t="s">
        <v>236</v>
      </c>
      <c r="C35" s="49">
        <v>8</v>
      </c>
      <c r="D35" s="49" t="s">
        <v>251</v>
      </c>
      <c r="E35" s="75">
        <v>1.2908999999999999</v>
      </c>
      <c r="F35" s="75">
        <v>103.86109</v>
      </c>
      <c r="G35" s="51" t="s">
        <v>158</v>
      </c>
      <c r="H35" s="71">
        <v>7650</v>
      </c>
      <c r="I35" s="71">
        <v>100</v>
      </c>
      <c r="J35" s="71">
        <v>8452</v>
      </c>
      <c r="K35" s="71">
        <v>8202</v>
      </c>
      <c r="L35" s="71">
        <v>8636</v>
      </c>
      <c r="M35" s="46" t="s">
        <v>252</v>
      </c>
      <c r="N35" s="53" t="s">
        <v>253</v>
      </c>
      <c r="O35" s="46" t="s">
        <v>254</v>
      </c>
      <c r="P35" s="46" t="s">
        <v>255</v>
      </c>
      <c r="Q35" s="53" t="s">
        <v>234</v>
      </c>
      <c r="R35" s="72" t="s">
        <v>237</v>
      </c>
      <c r="S35" s="72" t="s">
        <v>237</v>
      </c>
      <c r="T35" s="53">
        <v>0</v>
      </c>
      <c r="U35" s="57" t="s">
        <v>268</v>
      </c>
      <c r="V35" s="58">
        <v>0.01</v>
      </c>
      <c r="W35" s="57" t="s">
        <v>145</v>
      </c>
      <c r="X35" s="58" t="s">
        <v>160</v>
      </c>
      <c r="Y35" s="58">
        <f t="shared" si="0"/>
        <v>5.0000000000000001E-3</v>
      </c>
      <c r="Z35" s="58">
        <v>0</v>
      </c>
      <c r="AA35" s="58">
        <v>0.15</v>
      </c>
      <c r="AB35" s="58">
        <f t="shared" si="13"/>
        <v>0.1484</v>
      </c>
      <c r="AC35" s="59" t="s">
        <v>160</v>
      </c>
      <c r="AD35" s="59" t="s">
        <v>160</v>
      </c>
      <c r="AE35" s="59">
        <v>0.01</v>
      </c>
      <c r="AF35" s="59">
        <v>0.1</v>
      </c>
      <c r="AG35" s="47">
        <v>0.1</v>
      </c>
      <c r="AH35" s="59" t="s">
        <v>160</v>
      </c>
      <c r="AI35" s="59" t="s">
        <v>160</v>
      </c>
      <c r="AJ35" s="59" t="s">
        <v>160</v>
      </c>
      <c r="AK35" s="59" t="s">
        <v>160</v>
      </c>
      <c r="AL35" s="59" t="s">
        <v>160</v>
      </c>
      <c r="AM35" s="59">
        <v>-7.42</v>
      </c>
      <c r="AN35" s="60" t="s">
        <v>148</v>
      </c>
      <c r="AO35" s="61">
        <f t="shared" si="2"/>
        <v>0.25425884448726654</v>
      </c>
      <c r="AP35" s="61">
        <f t="shared" si="3"/>
        <v>0.20645822822062579</v>
      </c>
      <c r="AQ35" s="62">
        <v>-1.1000000000000001</v>
      </c>
      <c r="AR35" s="62">
        <v>-0.5</v>
      </c>
      <c r="AS35" s="62" t="s">
        <v>237</v>
      </c>
      <c r="AT35" s="62" t="s">
        <v>237</v>
      </c>
      <c r="AU35" s="62">
        <v>4.8000000000000001E-2</v>
      </c>
      <c r="AV35" s="62" t="s">
        <v>237</v>
      </c>
      <c r="AW35" s="62" t="s">
        <v>237</v>
      </c>
      <c r="AX35" s="62">
        <v>0.5</v>
      </c>
      <c r="AY35" s="62">
        <v>1.1000000000000001</v>
      </c>
      <c r="AZ35" s="62">
        <v>2.2000000000000002</v>
      </c>
      <c r="BA35" s="63">
        <v>0</v>
      </c>
      <c r="BB35" s="63" t="s">
        <v>161</v>
      </c>
      <c r="BC35" s="63" t="s">
        <v>235</v>
      </c>
      <c r="BD35" s="63" t="s">
        <v>266</v>
      </c>
      <c r="BE35" s="63" t="s">
        <v>259</v>
      </c>
      <c r="BF35" s="63">
        <f t="shared" si="4"/>
        <v>1.1240000000000001</v>
      </c>
      <c r="BG35" s="63">
        <f t="shared" si="5"/>
        <v>1.0760000000000001</v>
      </c>
      <c r="BH35" s="63">
        <v>0.05</v>
      </c>
      <c r="BI35" s="63">
        <v>0.05</v>
      </c>
      <c r="BJ35" s="63" t="s">
        <v>160</v>
      </c>
      <c r="BK35" s="63" t="s">
        <v>160</v>
      </c>
      <c r="BL35" s="63" t="s">
        <v>160</v>
      </c>
      <c r="BM35" s="65">
        <v>0</v>
      </c>
      <c r="BN35" s="65">
        <f t="shared" si="14"/>
        <v>0</v>
      </c>
      <c r="BO35" s="65" t="s">
        <v>160</v>
      </c>
      <c r="BP35" s="65" t="s">
        <v>160</v>
      </c>
      <c r="BQ35" s="66">
        <f t="shared" si="7"/>
        <v>-8.5440000000000005</v>
      </c>
      <c r="BR35" s="66">
        <f t="shared" si="8"/>
        <v>1.1078914928818617</v>
      </c>
      <c r="BS35" s="66">
        <f t="shared" si="9"/>
        <v>1.097907555306912</v>
      </c>
      <c r="BT35" s="67">
        <f t="shared" si="10"/>
        <v>-8.5440000000000005</v>
      </c>
      <c r="BU35" s="67">
        <f t="shared" si="11"/>
        <v>1.1078914928818617</v>
      </c>
      <c r="BV35" s="67">
        <f t="shared" si="12"/>
        <v>1.097907555306912</v>
      </c>
      <c r="BW35" s="67">
        <v>2</v>
      </c>
      <c r="BX35" s="69">
        <v>0</v>
      </c>
    </row>
    <row r="36" spans="1:76">
      <c r="A36" s="48" t="s">
        <v>304</v>
      </c>
      <c r="B36" s="74" t="s">
        <v>236</v>
      </c>
      <c r="C36" s="49">
        <v>8</v>
      </c>
      <c r="D36" s="49" t="s">
        <v>251</v>
      </c>
      <c r="E36" s="75">
        <v>1.2908999999999999</v>
      </c>
      <c r="F36" s="75">
        <v>103.86109</v>
      </c>
      <c r="G36" s="51" t="s">
        <v>158</v>
      </c>
      <c r="H36" s="71">
        <v>7530</v>
      </c>
      <c r="I36" s="71">
        <v>80</v>
      </c>
      <c r="J36" s="71">
        <v>8330</v>
      </c>
      <c r="K36" s="71">
        <v>8174</v>
      </c>
      <c r="L36" s="71">
        <v>8518</v>
      </c>
      <c r="M36" s="46" t="s">
        <v>252</v>
      </c>
      <c r="N36" s="53" t="s">
        <v>253</v>
      </c>
      <c r="O36" s="46" t="s">
        <v>254</v>
      </c>
      <c r="P36" s="46" t="s">
        <v>255</v>
      </c>
      <c r="Q36" s="53" t="s">
        <v>234</v>
      </c>
      <c r="R36" s="72" t="s">
        <v>237</v>
      </c>
      <c r="S36" s="72" t="s">
        <v>237</v>
      </c>
      <c r="T36" s="53">
        <v>0</v>
      </c>
      <c r="U36" s="57" t="s">
        <v>268</v>
      </c>
      <c r="V36" s="58">
        <v>0.01</v>
      </c>
      <c r="W36" s="57" t="s">
        <v>145</v>
      </c>
      <c r="X36" s="58" t="s">
        <v>160</v>
      </c>
      <c r="Y36" s="58">
        <f t="shared" ref="Y36:Y63" si="15">V36/2</f>
        <v>5.0000000000000001E-3</v>
      </c>
      <c r="Z36" s="58">
        <v>0</v>
      </c>
      <c r="AA36" s="58">
        <v>0.15</v>
      </c>
      <c r="AB36" s="58">
        <f t="shared" si="13"/>
        <v>0.1394</v>
      </c>
      <c r="AC36" s="59" t="s">
        <v>160</v>
      </c>
      <c r="AD36" s="59" t="s">
        <v>160</v>
      </c>
      <c r="AE36" s="59">
        <v>0.01</v>
      </c>
      <c r="AF36" s="59">
        <v>0.1</v>
      </c>
      <c r="AG36" s="47">
        <v>0.1</v>
      </c>
      <c r="AH36" s="59" t="s">
        <v>160</v>
      </c>
      <c r="AI36" s="59" t="s">
        <v>160</v>
      </c>
      <c r="AJ36" s="59" t="s">
        <v>160</v>
      </c>
      <c r="AK36" s="59" t="s">
        <v>160</v>
      </c>
      <c r="AL36" s="59" t="s">
        <v>160</v>
      </c>
      <c r="AM36" s="59">
        <v>-6.97</v>
      </c>
      <c r="AN36" s="60" t="s">
        <v>148</v>
      </c>
      <c r="AO36" s="61">
        <f t="shared" ref="AO36:AO63" si="16">SQRT(SUMSQ(IF(OR(Y36="n/a",Y36="nd"),0,Y36),IF(OR(Z36="n/a",Z36="nd"),0,Z36),IF(OR(AA36="n/a",AA36="nd"),0,AA36),IF(OR(AB36="n/a",AB36="nd"),0,AB36),IF(OR(AC36="n/a",AC36="nd"),0,AC36),IF(OR(AD36="n/a",AD36="nd"),0,AD36),IF(OR(AE36="n/a",AE36="nd"),0,AE36),IF(OR(AF36="n/a",AF36="nd"),0,AF36),IF(OR(AG36="n/a",AG36="nd"),0,AG36),IF(OR(AH36="n/a",AH36="nd"),0,AH36),IF(OR(AI36="n/a",AI36="nd"),0,AI36),IF(OR(AJ36="n/a",AJ36="nd"),0,AJ36)))</f>
        <v>0.2491131469834541</v>
      </c>
      <c r="AP36" s="61">
        <f t="shared" ref="AP36:AP63" si="17">SQRT(SUMSQ(IF(OR(Y36="n/a",Y36="nd"),0,Y36),IF(OR(Z36="n/a",Z36="nd"),0,Z36),IF(OR(AA36="n/a",AA36="nd"),0,AA36),IF(OR(AC36="n/a",AC36="nd"),0,AC36),IF(OR(AD36="n/a",AD36="nd"),0,AD36),IF(OR(AE36="n/a",AE36="nd"),0,AE36),IF(OR(AF36="n/a",AF36="nd"),0,AF36),IF(OR(AG36="n/a",AG36="nd"),0,AG36),IF(OR(AH36="n/a",AH36="nd"),0,AH36),IF(OR(AI36="n/a",AI36="nd"),0,AI36),IF(OR(AJ36="n/a",AJ36="nd"),0,AJ36)))</f>
        <v>0.20645822822062579</v>
      </c>
      <c r="AQ36" s="62">
        <v>-1.1000000000000001</v>
      </c>
      <c r="AR36" s="62">
        <v>-0.5</v>
      </c>
      <c r="AS36" s="62" t="s">
        <v>237</v>
      </c>
      <c r="AT36" s="62" t="s">
        <v>237</v>
      </c>
      <c r="AU36" s="62">
        <v>4.8000000000000001E-2</v>
      </c>
      <c r="AV36" s="62" t="s">
        <v>237</v>
      </c>
      <c r="AW36" s="62" t="s">
        <v>237</v>
      </c>
      <c r="AX36" s="62">
        <v>0.5</v>
      </c>
      <c r="AY36" s="62">
        <v>1.1000000000000001</v>
      </c>
      <c r="AZ36" s="62">
        <v>2.2000000000000002</v>
      </c>
      <c r="BA36" s="63">
        <v>0</v>
      </c>
      <c r="BB36" s="63" t="s">
        <v>161</v>
      </c>
      <c r="BC36" s="63" t="s">
        <v>235</v>
      </c>
      <c r="BD36" s="63" t="s">
        <v>266</v>
      </c>
      <c r="BE36" s="63" t="s">
        <v>259</v>
      </c>
      <c r="BF36" s="63">
        <f t="shared" ref="BF36:BF63" si="18">(AU36+AZ36)/2</f>
        <v>1.1240000000000001</v>
      </c>
      <c r="BG36" s="63">
        <f t="shared" ref="BG36:BG63" si="19">(AZ36-AU36)/2</f>
        <v>1.0760000000000001</v>
      </c>
      <c r="BH36" s="63">
        <v>0.05</v>
      </c>
      <c r="BI36" s="63">
        <v>0.05</v>
      </c>
      <c r="BJ36" s="63" t="s">
        <v>160</v>
      </c>
      <c r="BK36" s="63" t="s">
        <v>160</v>
      </c>
      <c r="BL36" s="63" t="s">
        <v>160</v>
      </c>
      <c r="BM36" s="65">
        <v>0.28000000000000003</v>
      </c>
      <c r="BN36" s="65">
        <f t="shared" si="14"/>
        <v>0.14000000000000001</v>
      </c>
      <c r="BO36" s="65" t="s">
        <v>160</v>
      </c>
      <c r="BP36" s="65" t="s">
        <v>160</v>
      </c>
      <c r="BQ36" s="66">
        <f t="shared" ref="BQ36:BQ63" si="20">AM36-BF36</f>
        <v>-8.0939999999999994</v>
      </c>
      <c r="BR36" s="66">
        <f t="shared" ref="BR36:BR63" si="21">SQRT(SUMSQ(AO36,BG36,IF(OR(BH36="n/a",BH36="nd"),0,BH36),IF(OR(BI36="n/a",BI36="nd"),0,BI36)))</f>
        <v>1.1067218982201446</v>
      </c>
      <c r="BS36" s="66">
        <f t="shared" ref="BS36:BS63" si="22">SQRT(SUMSQ(AP36,BG36,IF(OR(BH36="n/a",BH36="nd"),0,BH36),IF(OR(BI36="n/a",BI36="nd"),0,BI36)))</f>
        <v>1.097907555306912</v>
      </c>
      <c r="BT36" s="67">
        <f t="shared" ref="BT36:BT63" si="23">BQ36+BM36</f>
        <v>-7.8139999999999992</v>
      </c>
      <c r="BU36" s="67">
        <f t="shared" ref="BU36:BU63" si="24">SQRT(BN36^2+BR36^2)</f>
        <v>1.1155417338674516</v>
      </c>
      <c r="BV36" s="67">
        <f t="shared" ref="BV36:BV63" si="25">SQRT(BN36^2+BS36^2)</f>
        <v>1.106797632812792</v>
      </c>
      <c r="BW36" s="67">
        <v>2</v>
      </c>
      <c r="BX36" s="69">
        <v>0</v>
      </c>
    </row>
    <row r="37" spans="1:76">
      <c r="A37" s="48" t="s">
        <v>294</v>
      </c>
      <c r="B37" s="74" t="s">
        <v>236</v>
      </c>
      <c r="C37" s="49">
        <v>8</v>
      </c>
      <c r="D37" s="49" t="s">
        <v>251</v>
      </c>
      <c r="E37" s="76">
        <v>1.4452309999999999</v>
      </c>
      <c r="F37" s="76">
        <v>103.734365</v>
      </c>
      <c r="G37" s="51" t="s">
        <v>158</v>
      </c>
      <c r="H37" s="71">
        <v>7017</v>
      </c>
      <c r="I37" s="71">
        <v>43</v>
      </c>
      <c r="J37" s="71">
        <v>7852</v>
      </c>
      <c r="K37" s="71">
        <v>7734</v>
      </c>
      <c r="L37" s="71">
        <v>7940</v>
      </c>
      <c r="M37" s="46" t="s">
        <v>252</v>
      </c>
      <c r="N37" s="53" t="s">
        <v>253</v>
      </c>
      <c r="O37" s="46" t="s">
        <v>254</v>
      </c>
      <c r="P37" s="46" t="s">
        <v>255</v>
      </c>
      <c r="Q37" s="53" t="s">
        <v>234</v>
      </c>
      <c r="R37" s="72" t="s">
        <v>237</v>
      </c>
      <c r="S37" s="72" t="s">
        <v>237</v>
      </c>
      <c r="T37" s="53">
        <v>0</v>
      </c>
      <c r="U37" s="57" t="s">
        <v>276</v>
      </c>
      <c r="V37" s="58">
        <v>0.01</v>
      </c>
      <c r="W37" s="57" t="s">
        <v>145</v>
      </c>
      <c r="X37" s="58" t="s">
        <v>160</v>
      </c>
      <c r="Y37" s="58">
        <f t="shared" si="15"/>
        <v>5.0000000000000001E-3</v>
      </c>
      <c r="Z37" s="58">
        <v>0.01</v>
      </c>
      <c r="AA37" s="58">
        <v>0.05</v>
      </c>
      <c r="AB37" s="58">
        <f>-(0.02*AM37)</f>
        <v>4.9599999999999998E-2</v>
      </c>
      <c r="AC37" s="59" t="s">
        <v>160</v>
      </c>
      <c r="AD37" s="59" t="s">
        <v>160</v>
      </c>
      <c r="AE37" s="59">
        <v>0.01</v>
      </c>
      <c r="AF37" s="59">
        <v>0.1</v>
      </c>
      <c r="AG37" s="47">
        <v>0.1</v>
      </c>
      <c r="AH37" s="59" t="s">
        <v>160</v>
      </c>
      <c r="AI37" s="59" t="s">
        <v>160</v>
      </c>
      <c r="AJ37" s="59" t="s">
        <v>160</v>
      </c>
      <c r="AK37" s="59" t="s">
        <v>160</v>
      </c>
      <c r="AL37" s="59" t="s">
        <v>160</v>
      </c>
      <c r="AM37" s="59">
        <v>-2.48</v>
      </c>
      <c r="AN37" s="60" t="s">
        <v>148</v>
      </c>
      <c r="AO37" s="61">
        <f t="shared" si="16"/>
        <v>0.15869833017394985</v>
      </c>
      <c r="AP37" s="61">
        <f t="shared" si="17"/>
        <v>0.15074813431681336</v>
      </c>
      <c r="AQ37" s="62">
        <v>-1.1000000000000001</v>
      </c>
      <c r="AR37" s="62">
        <v>-0.5</v>
      </c>
      <c r="AS37" s="62" t="s">
        <v>237</v>
      </c>
      <c r="AT37" s="62" t="s">
        <v>237</v>
      </c>
      <c r="AU37" s="62">
        <v>4.8000000000000001E-2</v>
      </c>
      <c r="AV37" s="62" t="s">
        <v>237</v>
      </c>
      <c r="AW37" s="62" t="s">
        <v>237</v>
      </c>
      <c r="AX37" s="62">
        <v>0.5</v>
      </c>
      <c r="AY37" s="62">
        <v>1.1000000000000001</v>
      </c>
      <c r="AZ37" s="62">
        <v>2.2000000000000002</v>
      </c>
      <c r="BA37" s="63">
        <v>0</v>
      </c>
      <c r="BB37" s="63" t="s">
        <v>161</v>
      </c>
      <c r="BC37" s="63" t="s">
        <v>235</v>
      </c>
      <c r="BD37" s="63" t="s">
        <v>266</v>
      </c>
      <c r="BE37" s="63" t="s">
        <v>259</v>
      </c>
      <c r="BF37" s="63">
        <f t="shared" si="18"/>
        <v>1.1240000000000001</v>
      </c>
      <c r="BG37" s="63">
        <f t="shared" si="19"/>
        <v>1.0760000000000001</v>
      </c>
      <c r="BH37" s="63">
        <v>0.05</v>
      </c>
      <c r="BI37" s="63">
        <v>0.05</v>
      </c>
      <c r="BJ37" s="63" t="s">
        <v>160</v>
      </c>
      <c r="BK37" s="63" t="s">
        <v>160</v>
      </c>
      <c r="BL37" s="63" t="s">
        <v>160</v>
      </c>
      <c r="BM37" s="65">
        <v>0</v>
      </c>
      <c r="BN37" s="65">
        <f>BM37/2</f>
        <v>0</v>
      </c>
      <c r="BO37" s="65" t="s">
        <v>160</v>
      </c>
      <c r="BP37" s="65" t="s">
        <v>160</v>
      </c>
      <c r="BQ37" s="66">
        <f t="shared" si="20"/>
        <v>-3.6040000000000001</v>
      </c>
      <c r="BR37" s="66">
        <f t="shared" si="21"/>
        <v>1.0899363100658681</v>
      </c>
      <c r="BS37" s="66">
        <f t="shared" si="22"/>
        <v>1.0888071454578172</v>
      </c>
      <c r="BT37" s="67">
        <f t="shared" si="23"/>
        <v>-3.6040000000000001</v>
      </c>
      <c r="BU37" s="67">
        <f t="shared" si="24"/>
        <v>1.0899363100658681</v>
      </c>
      <c r="BV37" s="67">
        <f t="shared" si="25"/>
        <v>1.0888071454578172</v>
      </c>
      <c r="BW37" s="67">
        <v>2</v>
      </c>
      <c r="BX37" s="69">
        <v>0</v>
      </c>
    </row>
    <row r="38" spans="1:76">
      <c r="A38" s="48" t="s">
        <v>275</v>
      </c>
      <c r="B38" s="74" t="s">
        <v>236</v>
      </c>
      <c r="C38" s="49">
        <v>8</v>
      </c>
      <c r="D38" s="49" t="s">
        <v>251</v>
      </c>
      <c r="E38" s="76">
        <v>1.4452309999999999</v>
      </c>
      <c r="F38" s="76">
        <v>103.734365</v>
      </c>
      <c r="G38" s="51" t="s">
        <v>158</v>
      </c>
      <c r="H38" s="73">
        <v>6415</v>
      </c>
      <c r="I38" s="73">
        <v>40</v>
      </c>
      <c r="J38" s="73">
        <v>7344</v>
      </c>
      <c r="K38" s="73">
        <v>7267</v>
      </c>
      <c r="L38" s="73">
        <v>7423</v>
      </c>
      <c r="M38" s="46" t="s">
        <v>252</v>
      </c>
      <c r="N38" s="53" t="s">
        <v>253</v>
      </c>
      <c r="O38" s="46" t="s">
        <v>254</v>
      </c>
      <c r="P38" s="46" t="s">
        <v>255</v>
      </c>
      <c r="Q38" s="53" t="s">
        <v>234</v>
      </c>
      <c r="R38" s="72" t="s">
        <v>237</v>
      </c>
      <c r="S38" s="72" t="s">
        <v>237</v>
      </c>
      <c r="T38" s="53">
        <v>0</v>
      </c>
      <c r="U38" s="57" t="s">
        <v>276</v>
      </c>
      <c r="V38" s="58">
        <v>0.01</v>
      </c>
      <c r="W38" s="57" t="s">
        <v>145</v>
      </c>
      <c r="X38" s="58" t="s">
        <v>160</v>
      </c>
      <c r="Y38" s="58">
        <f t="shared" si="15"/>
        <v>5.0000000000000001E-3</v>
      </c>
      <c r="Z38" s="58">
        <v>0.01</v>
      </c>
      <c r="AA38" s="58">
        <v>0.05</v>
      </c>
      <c r="AB38" s="58">
        <f>-(0.02*AM38)</f>
        <v>1.8000000000000002E-2</v>
      </c>
      <c r="AC38" s="59" t="s">
        <v>160</v>
      </c>
      <c r="AD38" s="59" t="s">
        <v>160</v>
      </c>
      <c r="AE38" s="59">
        <v>0.01</v>
      </c>
      <c r="AF38" s="59">
        <v>0.1</v>
      </c>
      <c r="AG38" s="47">
        <v>0.1</v>
      </c>
      <c r="AH38" s="59" t="s">
        <v>160</v>
      </c>
      <c r="AI38" s="59" t="s">
        <v>160</v>
      </c>
      <c r="AJ38" s="59" t="s">
        <v>160</v>
      </c>
      <c r="AK38" s="59" t="s">
        <v>160</v>
      </c>
      <c r="AL38" s="59" t="s">
        <v>160</v>
      </c>
      <c r="AM38" s="59">
        <v>-0.9</v>
      </c>
      <c r="AN38" s="60" t="s">
        <v>148</v>
      </c>
      <c r="AO38" s="61">
        <f t="shared" si="16"/>
        <v>0.15181897114655996</v>
      </c>
      <c r="AP38" s="61">
        <f t="shared" si="17"/>
        <v>0.15074813431681336</v>
      </c>
      <c r="AQ38" s="62">
        <v>-1.1000000000000001</v>
      </c>
      <c r="AR38" s="62">
        <v>-0.5</v>
      </c>
      <c r="AS38" s="62" t="s">
        <v>237</v>
      </c>
      <c r="AT38" s="62" t="s">
        <v>237</v>
      </c>
      <c r="AU38" s="62">
        <v>4.8000000000000001E-2</v>
      </c>
      <c r="AV38" s="62" t="s">
        <v>237</v>
      </c>
      <c r="AW38" s="62" t="s">
        <v>237</v>
      </c>
      <c r="AX38" s="62">
        <v>0.5</v>
      </c>
      <c r="AY38" s="62">
        <v>1.1000000000000001</v>
      </c>
      <c r="AZ38" s="62">
        <v>2.2000000000000002</v>
      </c>
      <c r="BA38" s="63">
        <v>0</v>
      </c>
      <c r="BB38" s="63" t="s">
        <v>161</v>
      </c>
      <c r="BC38" s="63" t="s">
        <v>235</v>
      </c>
      <c r="BD38" s="63" t="s">
        <v>266</v>
      </c>
      <c r="BE38" s="63" t="s">
        <v>259</v>
      </c>
      <c r="BF38" s="63">
        <f t="shared" si="18"/>
        <v>1.1240000000000001</v>
      </c>
      <c r="BG38" s="63">
        <f t="shared" si="19"/>
        <v>1.0760000000000001</v>
      </c>
      <c r="BH38" s="63">
        <v>0.05</v>
      </c>
      <c r="BI38" s="63">
        <v>0.05</v>
      </c>
      <c r="BJ38" s="63" t="s">
        <v>160</v>
      </c>
      <c r="BK38" s="63" t="s">
        <v>160</v>
      </c>
      <c r="BL38" s="63" t="s">
        <v>160</v>
      </c>
      <c r="BM38" s="65">
        <v>0.75</v>
      </c>
      <c r="BN38" s="65">
        <f>BM38/2</f>
        <v>0.375</v>
      </c>
      <c r="BO38" s="65" t="s">
        <v>160</v>
      </c>
      <c r="BP38" s="65" t="s">
        <v>160</v>
      </c>
      <c r="BQ38" s="66">
        <f t="shared" si="20"/>
        <v>-2.024</v>
      </c>
      <c r="BR38" s="66">
        <f t="shared" si="21"/>
        <v>1.0889559219729696</v>
      </c>
      <c r="BS38" s="66">
        <f t="shared" si="22"/>
        <v>1.0888071454578172</v>
      </c>
      <c r="BT38" s="67">
        <f t="shared" si="23"/>
        <v>-1.274</v>
      </c>
      <c r="BU38" s="67">
        <f t="shared" si="24"/>
        <v>1.1517161108537122</v>
      </c>
      <c r="BV38" s="67">
        <f t="shared" si="25"/>
        <v>1.1515754426002669</v>
      </c>
      <c r="BW38" s="67">
        <v>2</v>
      </c>
      <c r="BX38" s="69">
        <v>0</v>
      </c>
    </row>
    <row r="39" spans="1:76">
      <c r="A39" s="48" t="s">
        <v>277</v>
      </c>
      <c r="B39" s="74" t="s">
        <v>236</v>
      </c>
      <c r="C39" s="49">
        <v>8</v>
      </c>
      <c r="D39" s="49" t="s">
        <v>251</v>
      </c>
      <c r="E39" s="76">
        <v>1.4452309999999999</v>
      </c>
      <c r="F39" s="76">
        <v>103.734365</v>
      </c>
      <c r="G39" s="51" t="s">
        <v>158</v>
      </c>
      <c r="H39" s="73">
        <v>6723</v>
      </c>
      <c r="I39" s="73">
        <v>49</v>
      </c>
      <c r="J39" s="73">
        <v>7591</v>
      </c>
      <c r="K39" s="73">
        <v>7505</v>
      </c>
      <c r="L39" s="73">
        <v>7674</v>
      </c>
      <c r="M39" s="46" t="s">
        <v>252</v>
      </c>
      <c r="N39" s="53" t="s">
        <v>253</v>
      </c>
      <c r="O39" s="46" t="s">
        <v>254</v>
      </c>
      <c r="P39" s="46" t="s">
        <v>255</v>
      </c>
      <c r="Q39" s="53" t="s">
        <v>234</v>
      </c>
      <c r="R39" s="72" t="s">
        <v>237</v>
      </c>
      <c r="S39" s="72" t="s">
        <v>237</v>
      </c>
      <c r="T39" s="53">
        <v>0</v>
      </c>
      <c r="U39" s="57" t="s">
        <v>276</v>
      </c>
      <c r="V39" s="58">
        <v>0.01</v>
      </c>
      <c r="W39" s="57" t="s">
        <v>145</v>
      </c>
      <c r="X39" s="58" t="s">
        <v>160</v>
      </c>
      <c r="Y39" s="58">
        <f t="shared" si="15"/>
        <v>5.0000000000000001E-3</v>
      </c>
      <c r="Z39" s="58">
        <v>0.01</v>
      </c>
      <c r="AA39" s="58">
        <v>0.05</v>
      </c>
      <c r="AB39" s="58">
        <f>-(0.02*AM39)</f>
        <v>2.6600000000000002E-2</v>
      </c>
      <c r="AC39" s="59" t="s">
        <v>160</v>
      </c>
      <c r="AD39" s="59" t="s">
        <v>160</v>
      </c>
      <c r="AE39" s="59">
        <v>0.01</v>
      </c>
      <c r="AF39" s="59">
        <v>0.1</v>
      </c>
      <c r="AG39" s="47">
        <v>0.1</v>
      </c>
      <c r="AH39" s="59" t="s">
        <v>160</v>
      </c>
      <c r="AI39" s="59" t="s">
        <v>160</v>
      </c>
      <c r="AJ39" s="59" t="s">
        <v>160</v>
      </c>
      <c r="AK39" s="59" t="s">
        <v>160</v>
      </c>
      <c r="AL39" s="59" t="s">
        <v>160</v>
      </c>
      <c r="AM39" s="59">
        <v>-1.33</v>
      </c>
      <c r="AN39" s="60" t="s">
        <v>148</v>
      </c>
      <c r="AO39" s="61">
        <f t="shared" si="16"/>
        <v>0.15307697410126711</v>
      </c>
      <c r="AP39" s="61">
        <f t="shared" si="17"/>
        <v>0.15074813431681336</v>
      </c>
      <c r="AQ39" s="62">
        <v>-1.1000000000000001</v>
      </c>
      <c r="AR39" s="62">
        <v>-0.5</v>
      </c>
      <c r="AS39" s="62" t="s">
        <v>237</v>
      </c>
      <c r="AT39" s="62" t="s">
        <v>237</v>
      </c>
      <c r="AU39" s="62">
        <v>4.8000000000000001E-2</v>
      </c>
      <c r="AV39" s="62" t="s">
        <v>237</v>
      </c>
      <c r="AW39" s="62" t="s">
        <v>237</v>
      </c>
      <c r="AX39" s="62">
        <v>0.5</v>
      </c>
      <c r="AY39" s="62">
        <v>1.1000000000000001</v>
      </c>
      <c r="AZ39" s="62">
        <v>2.2000000000000002</v>
      </c>
      <c r="BA39" s="63">
        <v>0</v>
      </c>
      <c r="BB39" s="63" t="s">
        <v>161</v>
      </c>
      <c r="BC39" s="63" t="s">
        <v>235</v>
      </c>
      <c r="BD39" s="63" t="s">
        <v>266</v>
      </c>
      <c r="BE39" s="63" t="s">
        <v>259</v>
      </c>
      <c r="BF39" s="63">
        <f t="shared" si="18"/>
        <v>1.1240000000000001</v>
      </c>
      <c r="BG39" s="63">
        <f t="shared" si="19"/>
        <v>1.0760000000000001</v>
      </c>
      <c r="BH39" s="63">
        <v>0.05</v>
      </c>
      <c r="BI39" s="63">
        <v>0.05</v>
      </c>
      <c r="BJ39" s="63" t="s">
        <v>160</v>
      </c>
      <c r="BK39" s="63" t="s">
        <v>160</v>
      </c>
      <c r="BL39" s="63" t="s">
        <v>160</v>
      </c>
      <c r="BM39" s="65">
        <v>0.55000000000000004</v>
      </c>
      <c r="BN39" s="65">
        <f>BM39/2</f>
        <v>0.27500000000000002</v>
      </c>
      <c r="BO39" s="65" t="s">
        <v>160</v>
      </c>
      <c r="BP39" s="65" t="s">
        <v>160</v>
      </c>
      <c r="BQ39" s="66">
        <f t="shared" si="20"/>
        <v>-2.4540000000000002</v>
      </c>
      <c r="BR39" s="66">
        <f t="shared" si="21"/>
        <v>1.0891320213821647</v>
      </c>
      <c r="BS39" s="66">
        <f t="shared" si="22"/>
        <v>1.0888071454578172</v>
      </c>
      <c r="BT39" s="67">
        <f t="shared" si="23"/>
        <v>-1.9040000000000001</v>
      </c>
      <c r="BU39" s="67">
        <f t="shared" si="24"/>
        <v>1.1233136516574522</v>
      </c>
      <c r="BV39" s="67">
        <f t="shared" si="25"/>
        <v>1.1229986642912806</v>
      </c>
      <c r="BW39" s="67">
        <v>2</v>
      </c>
      <c r="BX39" s="69">
        <v>0</v>
      </c>
    </row>
    <row r="40" spans="1:76">
      <c r="A40" s="48" t="s">
        <v>279</v>
      </c>
      <c r="B40" s="74" t="s">
        <v>236</v>
      </c>
      <c r="C40" s="49">
        <v>8</v>
      </c>
      <c r="D40" s="49" t="s">
        <v>251</v>
      </c>
      <c r="E40" s="76">
        <v>1.4452309999999999</v>
      </c>
      <c r="F40" s="76">
        <v>103.734365</v>
      </c>
      <c r="G40" s="51" t="s">
        <v>158</v>
      </c>
      <c r="H40" s="71">
        <v>6683</v>
      </c>
      <c r="I40" s="71">
        <v>60</v>
      </c>
      <c r="J40" s="71">
        <v>7546</v>
      </c>
      <c r="K40" s="71">
        <v>7431</v>
      </c>
      <c r="L40" s="71">
        <v>7662</v>
      </c>
      <c r="M40" s="46" t="s">
        <v>252</v>
      </c>
      <c r="N40" s="53" t="s">
        <v>253</v>
      </c>
      <c r="O40" s="46" t="s">
        <v>254</v>
      </c>
      <c r="P40" s="46" t="s">
        <v>255</v>
      </c>
      <c r="Q40" s="53" t="s">
        <v>234</v>
      </c>
      <c r="R40" s="72" t="s">
        <v>237</v>
      </c>
      <c r="S40" s="72" t="s">
        <v>237</v>
      </c>
      <c r="T40" s="53">
        <v>0</v>
      </c>
      <c r="U40" s="57" t="s">
        <v>276</v>
      </c>
      <c r="V40" s="58">
        <v>0.01</v>
      </c>
      <c r="W40" s="57" t="s">
        <v>145</v>
      </c>
      <c r="X40" s="58" t="s">
        <v>160</v>
      </c>
      <c r="Y40" s="58">
        <f t="shared" si="15"/>
        <v>5.0000000000000001E-3</v>
      </c>
      <c r="Z40" s="58">
        <v>0.01</v>
      </c>
      <c r="AA40" s="58">
        <v>0.05</v>
      </c>
      <c r="AB40" s="58">
        <f>-(0.02*AM40)</f>
        <v>3.3599999999999998E-2</v>
      </c>
      <c r="AC40" s="59" t="s">
        <v>160</v>
      </c>
      <c r="AD40" s="59" t="s">
        <v>160</v>
      </c>
      <c r="AE40" s="59">
        <v>0.01</v>
      </c>
      <c r="AF40" s="59">
        <v>0.1</v>
      </c>
      <c r="AG40" s="47">
        <v>0.1</v>
      </c>
      <c r="AH40" s="59" t="s">
        <v>160</v>
      </c>
      <c r="AI40" s="59" t="s">
        <v>160</v>
      </c>
      <c r="AJ40" s="59" t="s">
        <v>160</v>
      </c>
      <c r="AK40" s="59" t="s">
        <v>160</v>
      </c>
      <c r="AL40" s="59" t="s">
        <v>160</v>
      </c>
      <c r="AM40" s="59">
        <v>-1.68</v>
      </c>
      <c r="AN40" s="60" t="s">
        <v>148</v>
      </c>
      <c r="AO40" s="61">
        <f t="shared" si="16"/>
        <v>0.15444727255604096</v>
      </c>
      <c r="AP40" s="61">
        <f t="shared" si="17"/>
        <v>0.15074813431681336</v>
      </c>
      <c r="AQ40" s="62">
        <v>-1.1000000000000001</v>
      </c>
      <c r="AR40" s="62">
        <v>-0.5</v>
      </c>
      <c r="AS40" s="62" t="s">
        <v>237</v>
      </c>
      <c r="AT40" s="62" t="s">
        <v>237</v>
      </c>
      <c r="AU40" s="62">
        <v>4.8000000000000001E-2</v>
      </c>
      <c r="AV40" s="62" t="s">
        <v>237</v>
      </c>
      <c r="AW40" s="62" t="s">
        <v>237</v>
      </c>
      <c r="AX40" s="62">
        <v>0.5</v>
      </c>
      <c r="AY40" s="62">
        <v>1.1000000000000001</v>
      </c>
      <c r="AZ40" s="62">
        <v>2.2000000000000002</v>
      </c>
      <c r="BA40" s="63">
        <v>0</v>
      </c>
      <c r="BB40" s="63" t="s">
        <v>161</v>
      </c>
      <c r="BC40" s="63" t="s">
        <v>235</v>
      </c>
      <c r="BD40" s="63" t="s">
        <v>266</v>
      </c>
      <c r="BE40" s="63" t="s">
        <v>259</v>
      </c>
      <c r="BF40" s="63">
        <f t="shared" si="18"/>
        <v>1.1240000000000001</v>
      </c>
      <c r="BG40" s="63">
        <f t="shared" si="19"/>
        <v>1.0760000000000001</v>
      </c>
      <c r="BH40" s="63">
        <v>0.05</v>
      </c>
      <c r="BI40" s="63">
        <v>0.05</v>
      </c>
      <c r="BJ40" s="63" t="s">
        <v>160</v>
      </c>
      <c r="BK40" s="63" t="s">
        <v>160</v>
      </c>
      <c r="BL40" s="63" t="s">
        <v>160</v>
      </c>
      <c r="BM40" s="65">
        <v>0.4</v>
      </c>
      <c r="BN40" s="65">
        <f>BM40/2</f>
        <v>0.2</v>
      </c>
      <c r="BO40" s="65" t="s">
        <v>160</v>
      </c>
      <c r="BP40" s="65" t="s">
        <v>160</v>
      </c>
      <c r="BQ40" s="66">
        <f t="shared" si="20"/>
        <v>-2.8040000000000003</v>
      </c>
      <c r="BR40" s="66">
        <f t="shared" si="21"/>
        <v>1.0893254610078662</v>
      </c>
      <c r="BS40" s="66">
        <f t="shared" si="22"/>
        <v>1.0888071454578172</v>
      </c>
      <c r="BT40" s="67">
        <f t="shared" si="23"/>
        <v>-2.4040000000000004</v>
      </c>
      <c r="BU40" s="67">
        <f t="shared" si="24"/>
        <v>1.1075332771524296</v>
      </c>
      <c r="BV40" s="67">
        <f t="shared" si="25"/>
        <v>1.1070234866523838</v>
      </c>
      <c r="BW40" s="67">
        <v>2</v>
      </c>
      <c r="BX40" s="69">
        <v>0</v>
      </c>
    </row>
    <row r="41" spans="1:76">
      <c r="A41" s="48" t="s">
        <v>318</v>
      </c>
      <c r="B41" s="74" t="s">
        <v>319</v>
      </c>
      <c r="C41" s="49">
        <v>8</v>
      </c>
      <c r="D41" s="49" t="s">
        <v>251</v>
      </c>
      <c r="E41" s="76">
        <v>1.4452309999999999</v>
      </c>
      <c r="F41" s="76">
        <v>103.734365</v>
      </c>
      <c r="G41" s="51" t="s">
        <v>158</v>
      </c>
      <c r="H41" s="71">
        <v>2241</v>
      </c>
      <c r="I41" s="71">
        <v>200</v>
      </c>
      <c r="J41" s="71">
        <v>2246</v>
      </c>
      <c r="K41" s="71">
        <v>1748</v>
      </c>
      <c r="L41" s="71">
        <v>2743</v>
      </c>
      <c r="M41" s="46" t="s">
        <v>252</v>
      </c>
      <c r="N41" s="53" t="s">
        <v>253</v>
      </c>
      <c r="O41" s="46" t="s">
        <v>254</v>
      </c>
      <c r="P41" s="46" t="s">
        <v>255</v>
      </c>
      <c r="Q41" s="53" t="s">
        <v>320</v>
      </c>
      <c r="R41" s="72" t="s">
        <v>237</v>
      </c>
      <c r="S41" s="72" t="s">
        <v>237</v>
      </c>
      <c r="T41" s="53">
        <v>0</v>
      </c>
      <c r="U41" s="57" t="s">
        <v>321</v>
      </c>
      <c r="V41" s="58">
        <v>0.01</v>
      </c>
      <c r="W41" s="57" t="s">
        <v>145</v>
      </c>
      <c r="X41" s="58" t="s">
        <v>160</v>
      </c>
      <c r="Y41" s="58">
        <f t="shared" si="15"/>
        <v>5.0000000000000001E-3</v>
      </c>
      <c r="Z41" s="58">
        <v>0.01</v>
      </c>
      <c r="AA41" s="58">
        <v>0.05</v>
      </c>
      <c r="AB41" s="58" t="s">
        <v>160</v>
      </c>
      <c r="AC41" s="59" t="s">
        <v>160</v>
      </c>
      <c r="AD41" s="59" t="s">
        <v>160</v>
      </c>
      <c r="AE41" s="59">
        <v>0.01</v>
      </c>
      <c r="AF41" s="59">
        <v>0.1</v>
      </c>
      <c r="AG41" s="47">
        <v>0.1</v>
      </c>
      <c r="AH41" s="59" t="s">
        <v>160</v>
      </c>
      <c r="AI41" s="59" t="s">
        <v>160</v>
      </c>
      <c r="AJ41" s="59" t="s">
        <v>160</v>
      </c>
      <c r="AK41" s="59" t="s">
        <v>160</v>
      </c>
      <c r="AL41" s="59" t="s">
        <v>160</v>
      </c>
      <c r="AM41" s="59">
        <v>1.1000000000000001</v>
      </c>
      <c r="AN41" s="60" t="s">
        <v>148</v>
      </c>
      <c r="AO41" s="61">
        <f t="shared" si="16"/>
        <v>0.15074813431681336</v>
      </c>
      <c r="AP41" s="61">
        <f t="shared" si="17"/>
        <v>0.15074813431681336</v>
      </c>
      <c r="AQ41" s="62">
        <v>-1.1000000000000001</v>
      </c>
      <c r="AR41" s="62">
        <v>-0.5</v>
      </c>
      <c r="AS41" s="62" t="s">
        <v>237</v>
      </c>
      <c r="AT41" s="62" t="s">
        <v>237</v>
      </c>
      <c r="AU41" s="62">
        <v>4.8000000000000001E-2</v>
      </c>
      <c r="AV41" s="62" t="s">
        <v>237</v>
      </c>
      <c r="AW41" s="62" t="s">
        <v>237</v>
      </c>
      <c r="AX41" s="62">
        <v>0.5</v>
      </c>
      <c r="AY41" s="62">
        <v>1.1000000000000001</v>
      </c>
      <c r="AZ41" s="62">
        <v>2.2000000000000002</v>
      </c>
      <c r="BA41" s="63">
        <v>0</v>
      </c>
      <c r="BB41" s="63" t="s">
        <v>161</v>
      </c>
      <c r="BC41" s="63" t="s">
        <v>235</v>
      </c>
      <c r="BD41" s="63" t="s">
        <v>266</v>
      </c>
      <c r="BE41" s="63" t="s">
        <v>259</v>
      </c>
      <c r="BF41" s="63">
        <f t="shared" si="18"/>
        <v>1.1240000000000001</v>
      </c>
      <c r="BG41" s="63">
        <f t="shared" si="19"/>
        <v>1.0760000000000001</v>
      </c>
      <c r="BH41" s="63">
        <v>0.05</v>
      </c>
      <c r="BI41" s="63">
        <v>0.05</v>
      </c>
      <c r="BJ41" s="63" t="s">
        <v>160</v>
      </c>
      <c r="BK41" s="63" t="s">
        <v>160</v>
      </c>
      <c r="BL41" s="63" t="s">
        <v>160</v>
      </c>
      <c r="BM41" s="65">
        <v>0</v>
      </c>
      <c r="BN41" s="65">
        <v>0</v>
      </c>
      <c r="BO41" s="65" t="s">
        <v>160</v>
      </c>
      <c r="BP41" s="65" t="s">
        <v>160</v>
      </c>
      <c r="BQ41" s="66">
        <f t="shared" si="20"/>
        <v>-2.4000000000000021E-2</v>
      </c>
      <c r="BR41" s="66">
        <f t="shared" si="21"/>
        <v>1.0888071454578172</v>
      </c>
      <c r="BS41" s="66">
        <f t="shared" si="22"/>
        <v>1.0888071454578172</v>
      </c>
      <c r="BT41" s="67">
        <f t="shared" si="23"/>
        <v>-2.4000000000000021E-2</v>
      </c>
      <c r="BU41" s="67">
        <f t="shared" si="24"/>
        <v>1.0888071454578172</v>
      </c>
      <c r="BV41" s="67">
        <f t="shared" si="25"/>
        <v>1.0888071454578172</v>
      </c>
      <c r="BW41" s="67">
        <v>1</v>
      </c>
      <c r="BX41" s="69">
        <v>0</v>
      </c>
    </row>
    <row r="42" spans="1:76">
      <c r="A42" s="48" t="s">
        <v>295</v>
      </c>
      <c r="B42" s="74" t="s">
        <v>236</v>
      </c>
      <c r="C42" s="49">
        <v>8</v>
      </c>
      <c r="D42" s="49" t="s">
        <v>251</v>
      </c>
      <c r="E42" s="75">
        <v>1.2952999999999999</v>
      </c>
      <c r="F42" s="75">
        <v>103.85041</v>
      </c>
      <c r="G42" s="51" t="s">
        <v>158</v>
      </c>
      <c r="H42" s="71">
        <v>7470</v>
      </c>
      <c r="I42" s="71">
        <v>160</v>
      </c>
      <c r="J42" s="71">
        <v>8266</v>
      </c>
      <c r="K42" s="71">
        <v>7970</v>
      </c>
      <c r="L42" s="71">
        <v>8587</v>
      </c>
      <c r="M42" s="46" t="s">
        <v>252</v>
      </c>
      <c r="N42" s="53" t="s">
        <v>253</v>
      </c>
      <c r="O42" s="46" t="s">
        <v>254</v>
      </c>
      <c r="P42" s="46" t="s">
        <v>255</v>
      </c>
      <c r="Q42" s="53" t="s">
        <v>234</v>
      </c>
      <c r="R42" s="72" t="s">
        <v>237</v>
      </c>
      <c r="S42" s="72" t="s">
        <v>237</v>
      </c>
      <c r="T42" s="53">
        <v>0</v>
      </c>
      <c r="U42" s="57" t="s">
        <v>268</v>
      </c>
      <c r="V42" s="58">
        <v>0.01</v>
      </c>
      <c r="W42" s="57" t="s">
        <v>145</v>
      </c>
      <c r="X42" s="58" t="s">
        <v>160</v>
      </c>
      <c r="Y42" s="58">
        <f t="shared" si="15"/>
        <v>5.0000000000000001E-3</v>
      </c>
      <c r="Z42" s="58">
        <v>0</v>
      </c>
      <c r="AA42" s="58">
        <v>0.15</v>
      </c>
      <c r="AB42" s="58">
        <f t="shared" ref="AB42:AB63" si="26">-(0.02*AM42)</f>
        <v>5.2000000000000005E-2</v>
      </c>
      <c r="AC42" s="59" t="s">
        <v>160</v>
      </c>
      <c r="AD42" s="59" t="s">
        <v>160</v>
      </c>
      <c r="AE42" s="59">
        <v>0.01</v>
      </c>
      <c r="AF42" s="59">
        <v>0.1</v>
      </c>
      <c r="AG42" s="47">
        <v>0.1</v>
      </c>
      <c r="AH42" s="59" t="s">
        <v>160</v>
      </c>
      <c r="AI42" s="59" t="s">
        <v>160</v>
      </c>
      <c r="AJ42" s="59" t="s">
        <v>160</v>
      </c>
      <c r="AK42" s="59" t="s">
        <v>160</v>
      </c>
      <c r="AL42" s="59" t="s">
        <v>160</v>
      </c>
      <c r="AM42" s="59">
        <v>-2.6</v>
      </c>
      <c r="AN42" s="60" t="s">
        <v>148</v>
      </c>
      <c r="AO42" s="61">
        <f t="shared" si="16"/>
        <v>0.21290608258102914</v>
      </c>
      <c r="AP42" s="61">
        <f t="shared" si="17"/>
        <v>0.20645822822062579</v>
      </c>
      <c r="AQ42" s="62">
        <v>-1.1000000000000001</v>
      </c>
      <c r="AR42" s="62">
        <v>-0.5</v>
      </c>
      <c r="AS42" s="62" t="s">
        <v>237</v>
      </c>
      <c r="AT42" s="62" t="s">
        <v>237</v>
      </c>
      <c r="AU42" s="62">
        <v>4.8000000000000001E-2</v>
      </c>
      <c r="AV42" s="62" t="s">
        <v>237</v>
      </c>
      <c r="AW42" s="62" t="s">
        <v>237</v>
      </c>
      <c r="AX42" s="62">
        <v>0.5</v>
      </c>
      <c r="AY42" s="62">
        <v>1.1000000000000001</v>
      </c>
      <c r="AZ42" s="62">
        <v>2.2000000000000002</v>
      </c>
      <c r="BA42" s="63">
        <v>0</v>
      </c>
      <c r="BB42" s="63" t="s">
        <v>161</v>
      </c>
      <c r="BC42" s="63" t="s">
        <v>235</v>
      </c>
      <c r="BD42" s="63" t="s">
        <v>266</v>
      </c>
      <c r="BE42" s="63" t="s">
        <v>259</v>
      </c>
      <c r="BF42" s="63">
        <f t="shared" si="18"/>
        <v>1.1240000000000001</v>
      </c>
      <c r="BG42" s="63">
        <f t="shared" si="19"/>
        <v>1.0760000000000001</v>
      </c>
      <c r="BH42" s="63">
        <v>0.05</v>
      </c>
      <c r="BI42" s="63">
        <v>0.05</v>
      </c>
      <c r="BJ42" s="63" t="s">
        <v>160</v>
      </c>
      <c r="BK42" s="63" t="s">
        <v>160</v>
      </c>
      <c r="BL42" s="63" t="s">
        <v>160</v>
      </c>
      <c r="BM42" s="65">
        <v>0</v>
      </c>
      <c r="BN42" s="65">
        <f t="shared" ref="BN42:BN63" si="27">BM42/2</f>
        <v>0</v>
      </c>
      <c r="BO42" s="65" t="s">
        <v>160</v>
      </c>
      <c r="BP42" s="65" t="s">
        <v>160</v>
      </c>
      <c r="BQ42" s="66">
        <f t="shared" si="20"/>
        <v>-3.7240000000000002</v>
      </c>
      <c r="BR42" s="66">
        <f t="shared" si="21"/>
        <v>1.0991382988505132</v>
      </c>
      <c r="BS42" s="66">
        <f t="shared" si="22"/>
        <v>1.097907555306912</v>
      </c>
      <c r="BT42" s="67">
        <f t="shared" si="23"/>
        <v>-3.7240000000000002</v>
      </c>
      <c r="BU42" s="67">
        <f t="shared" si="24"/>
        <v>1.0991382988505132</v>
      </c>
      <c r="BV42" s="67">
        <f t="shared" si="25"/>
        <v>1.097907555306912</v>
      </c>
      <c r="BW42" s="67">
        <v>2</v>
      </c>
      <c r="BX42" s="69">
        <v>0</v>
      </c>
    </row>
    <row r="43" spans="1:76">
      <c r="A43" s="48" t="s">
        <v>296</v>
      </c>
      <c r="B43" s="74" t="s">
        <v>236</v>
      </c>
      <c r="C43" s="49">
        <v>8</v>
      </c>
      <c r="D43" s="49" t="s">
        <v>251</v>
      </c>
      <c r="E43" s="75">
        <v>1.2952999999999999</v>
      </c>
      <c r="F43" s="75">
        <v>103.85041</v>
      </c>
      <c r="G43" s="51" t="s">
        <v>158</v>
      </c>
      <c r="H43" s="71">
        <v>7059</v>
      </c>
      <c r="I43" s="71">
        <v>43</v>
      </c>
      <c r="J43" s="71">
        <v>7888</v>
      </c>
      <c r="K43" s="71">
        <v>7790</v>
      </c>
      <c r="L43" s="71">
        <v>7968</v>
      </c>
      <c r="M43" s="46" t="s">
        <v>252</v>
      </c>
      <c r="N43" s="53" t="s">
        <v>253</v>
      </c>
      <c r="O43" s="46" t="s">
        <v>254</v>
      </c>
      <c r="P43" s="46" t="s">
        <v>255</v>
      </c>
      <c r="Q43" s="53" t="s">
        <v>234</v>
      </c>
      <c r="R43" s="72" t="s">
        <v>237</v>
      </c>
      <c r="S43" s="72" t="s">
        <v>237</v>
      </c>
      <c r="T43" s="53">
        <v>0</v>
      </c>
      <c r="U43" s="57" t="s">
        <v>268</v>
      </c>
      <c r="V43" s="58">
        <v>0.01</v>
      </c>
      <c r="W43" s="57" t="s">
        <v>145</v>
      </c>
      <c r="X43" s="58" t="s">
        <v>160</v>
      </c>
      <c r="Y43" s="58">
        <f t="shared" si="15"/>
        <v>5.0000000000000001E-3</v>
      </c>
      <c r="Z43" s="58">
        <v>0</v>
      </c>
      <c r="AA43" s="58">
        <v>0.15</v>
      </c>
      <c r="AB43" s="58">
        <f t="shared" si="26"/>
        <v>5.2000000000000005E-2</v>
      </c>
      <c r="AC43" s="59" t="s">
        <v>160</v>
      </c>
      <c r="AD43" s="59" t="s">
        <v>160</v>
      </c>
      <c r="AE43" s="59">
        <v>0.01</v>
      </c>
      <c r="AF43" s="59">
        <v>0.1</v>
      </c>
      <c r="AG43" s="47">
        <v>0.1</v>
      </c>
      <c r="AH43" s="59" t="s">
        <v>160</v>
      </c>
      <c r="AI43" s="59" t="s">
        <v>160</v>
      </c>
      <c r="AJ43" s="59" t="s">
        <v>160</v>
      </c>
      <c r="AK43" s="59" t="s">
        <v>160</v>
      </c>
      <c r="AL43" s="59" t="s">
        <v>160</v>
      </c>
      <c r="AM43" s="59">
        <v>-2.6</v>
      </c>
      <c r="AN43" s="60" t="s">
        <v>148</v>
      </c>
      <c r="AO43" s="61">
        <f t="shared" si="16"/>
        <v>0.21290608258102914</v>
      </c>
      <c r="AP43" s="61">
        <f t="shared" si="17"/>
        <v>0.20645822822062579</v>
      </c>
      <c r="AQ43" s="62">
        <v>-1.1000000000000001</v>
      </c>
      <c r="AR43" s="62">
        <v>-0.5</v>
      </c>
      <c r="AS43" s="62" t="s">
        <v>237</v>
      </c>
      <c r="AT43" s="62" t="s">
        <v>237</v>
      </c>
      <c r="AU43" s="62">
        <v>4.8000000000000001E-2</v>
      </c>
      <c r="AV43" s="62" t="s">
        <v>237</v>
      </c>
      <c r="AW43" s="62" t="s">
        <v>237</v>
      </c>
      <c r="AX43" s="62">
        <v>0.5</v>
      </c>
      <c r="AY43" s="62">
        <v>1.1000000000000001</v>
      </c>
      <c r="AZ43" s="62">
        <v>2.2000000000000002</v>
      </c>
      <c r="BA43" s="63">
        <v>0</v>
      </c>
      <c r="BB43" s="63" t="s">
        <v>161</v>
      </c>
      <c r="BC43" s="63" t="s">
        <v>235</v>
      </c>
      <c r="BD43" s="63" t="s">
        <v>266</v>
      </c>
      <c r="BE43" s="63" t="s">
        <v>259</v>
      </c>
      <c r="BF43" s="63">
        <f t="shared" si="18"/>
        <v>1.1240000000000001</v>
      </c>
      <c r="BG43" s="63">
        <f t="shared" si="19"/>
        <v>1.0760000000000001</v>
      </c>
      <c r="BH43" s="63">
        <v>0.05</v>
      </c>
      <c r="BI43" s="63">
        <v>0.05</v>
      </c>
      <c r="BJ43" s="63" t="s">
        <v>160</v>
      </c>
      <c r="BK43" s="63" t="s">
        <v>160</v>
      </c>
      <c r="BL43" s="63" t="s">
        <v>160</v>
      </c>
      <c r="BM43" s="65">
        <v>0</v>
      </c>
      <c r="BN43" s="65">
        <f t="shared" si="27"/>
        <v>0</v>
      </c>
      <c r="BO43" s="65" t="s">
        <v>160</v>
      </c>
      <c r="BP43" s="65" t="s">
        <v>160</v>
      </c>
      <c r="BQ43" s="66">
        <f t="shared" si="20"/>
        <v>-3.7240000000000002</v>
      </c>
      <c r="BR43" s="66">
        <f t="shared" si="21"/>
        <v>1.0991382988505132</v>
      </c>
      <c r="BS43" s="66">
        <f t="shared" si="22"/>
        <v>1.097907555306912</v>
      </c>
      <c r="BT43" s="67">
        <f t="shared" si="23"/>
        <v>-3.7240000000000002</v>
      </c>
      <c r="BU43" s="67">
        <f t="shared" si="24"/>
        <v>1.0991382988505132</v>
      </c>
      <c r="BV43" s="67">
        <f t="shared" si="25"/>
        <v>1.097907555306912</v>
      </c>
      <c r="BW43" s="67">
        <v>2</v>
      </c>
      <c r="BX43" s="69">
        <v>0</v>
      </c>
    </row>
    <row r="44" spans="1:76">
      <c r="A44" s="48" t="s">
        <v>288</v>
      </c>
      <c r="B44" s="74" t="s">
        <v>236</v>
      </c>
      <c r="C44" s="49">
        <v>8</v>
      </c>
      <c r="D44" s="49" t="s">
        <v>251</v>
      </c>
      <c r="E44" s="75">
        <v>1.2952999999999999</v>
      </c>
      <c r="F44" s="75">
        <v>103.85041</v>
      </c>
      <c r="G44" s="51" t="s">
        <v>158</v>
      </c>
      <c r="H44" s="71">
        <v>7380</v>
      </c>
      <c r="I44" s="71">
        <v>100</v>
      </c>
      <c r="J44" s="71">
        <v>8193</v>
      </c>
      <c r="K44" s="71">
        <v>8012</v>
      </c>
      <c r="L44" s="71">
        <v>8378</v>
      </c>
      <c r="M44" s="46" t="s">
        <v>263</v>
      </c>
      <c r="N44" s="53" t="s">
        <v>253</v>
      </c>
      <c r="O44" s="46" t="s">
        <v>254</v>
      </c>
      <c r="P44" s="46" t="s">
        <v>255</v>
      </c>
      <c r="Q44" s="53" t="s">
        <v>234</v>
      </c>
      <c r="R44" s="72" t="s">
        <v>237</v>
      </c>
      <c r="S44" s="72" t="s">
        <v>237</v>
      </c>
      <c r="T44" s="53">
        <v>0</v>
      </c>
      <c r="U44" s="57" t="s">
        <v>268</v>
      </c>
      <c r="V44" s="58">
        <v>0.01</v>
      </c>
      <c r="W44" s="57" t="s">
        <v>145</v>
      </c>
      <c r="X44" s="58" t="s">
        <v>160</v>
      </c>
      <c r="Y44" s="58">
        <f t="shared" si="15"/>
        <v>5.0000000000000001E-3</v>
      </c>
      <c r="Z44" s="58">
        <v>0</v>
      </c>
      <c r="AA44" s="58">
        <v>0.15</v>
      </c>
      <c r="AB44" s="58">
        <f t="shared" si="26"/>
        <v>1.6E-2</v>
      </c>
      <c r="AC44" s="59" t="s">
        <v>160</v>
      </c>
      <c r="AD44" s="59" t="s">
        <v>160</v>
      </c>
      <c r="AE44" s="59">
        <v>0.01</v>
      </c>
      <c r="AF44" s="59">
        <v>0.1</v>
      </c>
      <c r="AG44" s="47">
        <v>0.1</v>
      </c>
      <c r="AH44" s="59" t="s">
        <v>160</v>
      </c>
      <c r="AI44" s="59" t="s">
        <v>160</v>
      </c>
      <c r="AJ44" s="59" t="s">
        <v>160</v>
      </c>
      <c r="AK44" s="59" t="s">
        <v>160</v>
      </c>
      <c r="AL44" s="59" t="s">
        <v>160</v>
      </c>
      <c r="AM44" s="59">
        <v>-0.8</v>
      </c>
      <c r="AN44" s="60" t="s">
        <v>148</v>
      </c>
      <c r="AO44" s="61">
        <f t="shared" si="16"/>
        <v>0.20707728026029318</v>
      </c>
      <c r="AP44" s="61">
        <f t="shared" si="17"/>
        <v>0.20645822822062579</v>
      </c>
      <c r="AQ44" s="62">
        <v>-1.1000000000000001</v>
      </c>
      <c r="AR44" s="62">
        <v>-0.5</v>
      </c>
      <c r="AS44" s="62" t="s">
        <v>237</v>
      </c>
      <c r="AT44" s="62" t="s">
        <v>237</v>
      </c>
      <c r="AU44" s="62">
        <v>4.8000000000000001E-2</v>
      </c>
      <c r="AV44" s="62" t="s">
        <v>237</v>
      </c>
      <c r="AW44" s="62" t="s">
        <v>237</v>
      </c>
      <c r="AX44" s="62">
        <v>0.5</v>
      </c>
      <c r="AY44" s="62">
        <v>1.1000000000000001</v>
      </c>
      <c r="AZ44" s="62">
        <v>2.2000000000000002</v>
      </c>
      <c r="BA44" s="63">
        <v>0</v>
      </c>
      <c r="BB44" s="63" t="s">
        <v>161</v>
      </c>
      <c r="BC44" s="63" t="s">
        <v>235</v>
      </c>
      <c r="BD44" s="63" t="s">
        <v>266</v>
      </c>
      <c r="BE44" s="63" t="s">
        <v>259</v>
      </c>
      <c r="BF44" s="63">
        <f t="shared" si="18"/>
        <v>1.1240000000000001</v>
      </c>
      <c r="BG44" s="63">
        <f t="shared" si="19"/>
        <v>1.0760000000000001</v>
      </c>
      <c r="BH44" s="63">
        <v>0.05</v>
      </c>
      <c r="BI44" s="63">
        <v>0.05</v>
      </c>
      <c r="BJ44" s="63" t="s">
        <v>160</v>
      </c>
      <c r="BK44" s="63" t="s">
        <v>160</v>
      </c>
      <c r="BL44" s="63" t="s">
        <v>160</v>
      </c>
      <c r="BM44" s="65">
        <v>0</v>
      </c>
      <c r="BN44" s="65">
        <f t="shared" si="27"/>
        <v>0</v>
      </c>
      <c r="BO44" s="65" t="s">
        <v>160</v>
      </c>
      <c r="BP44" s="65" t="s">
        <v>160</v>
      </c>
      <c r="BQ44" s="66">
        <f t="shared" si="20"/>
        <v>-1.9240000000000002</v>
      </c>
      <c r="BR44" s="66">
        <f t="shared" si="21"/>
        <v>1.0980241345252844</v>
      </c>
      <c r="BS44" s="66">
        <f t="shared" si="22"/>
        <v>1.097907555306912</v>
      </c>
      <c r="BT44" s="67">
        <f t="shared" si="23"/>
        <v>-1.9240000000000002</v>
      </c>
      <c r="BU44" s="67">
        <f t="shared" si="24"/>
        <v>1.0980241345252844</v>
      </c>
      <c r="BV44" s="67">
        <f t="shared" si="25"/>
        <v>1.097907555306912</v>
      </c>
      <c r="BW44" s="67">
        <v>2</v>
      </c>
      <c r="BX44" s="69">
        <v>0</v>
      </c>
    </row>
    <row r="45" spans="1:76">
      <c r="A45" s="48" t="s">
        <v>289</v>
      </c>
      <c r="B45" s="74" t="s">
        <v>236</v>
      </c>
      <c r="C45" s="49">
        <v>8</v>
      </c>
      <c r="D45" s="49" t="s">
        <v>251</v>
      </c>
      <c r="E45" s="75">
        <v>1.2952999999999999</v>
      </c>
      <c r="F45" s="75">
        <v>103.85041</v>
      </c>
      <c r="G45" s="51" t="s">
        <v>158</v>
      </c>
      <c r="H45" s="71">
        <v>6650</v>
      </c>
      <c r="I45" s="71">
        <v>110</v>
      </c>
      <c r="J45" s="71">
        <v>7526</v>
      </c>
      <c r="K45" s="71">
        <v>7323</v>
      </c>
      <c r="L45" s="71">
        <v>7689</v>
      </c>
      <c r="M45" s="46" t="s">
        <v>252</v>
      </c>
      <c r="N45" s="53" t="s">
        <v>253</v>
      </c>
      <c r="O45" s="46" t="s">
        <v>254</v>
      </c>
      <c r="P45" s="46" t="s">
        <v>255</v>
      </c>
      <c r="Q45" s="53" t="s">
        <v>234</v>
      </c>
      <c r="R45" s="72" t="s">
        <v>237</v>
      </c>
      <c r="S45" s="72" t="s">
        <v>237</v>
      </c>
      <c r="T45" s="53">
        <v>0</v>
      </c>
      <c r="U45" s="57" t="s">
        <v>268</v>
      </c>
      <c r="V45" s="58">
        <v>0.01</v>
      </c>
      <c r="W45" s="57" t="s">
        <v>145</v>
      </c>
      <c r="X45" s="58" t="s">
        <v>160</v>
      </c>
      <c r="Y45" s="58">
        <f t="shared" si="15"/>
        <v>5.0000000000000001E-3</v>
      </c>
      <c r="Z45" s="58">
        <v>0</v>
      </c>
      <c r="AA45" s="58">
        <v>0.15</v>
      </c>
      <c r="AB45" s="58">
        <f t="shared" si="26"/>
        <v>0.04</v>
      </c>
      <c r="AC45" s="59" t="s">
        <v>160</v>
      </c>
      <c r="AD45" s="59" t="s">
        <v>160</v>
      </c>
      <c r="AE45" s="59">
        <v>0.01</v>
      </c>
      <c r="AF45" s="59">
        <v>0.1</v>
      </c>
      <c r="AG45" s="47">
        <v>0.1</v>
      </c>
      <c r="AH45" s="59" t="s">
        <v>160</v>
      </c>
      <c r="AI45" s="59" t="s">
        <v>160</v>
      </c>
      <c r="AJ45" s="59" t="s">
        <v>160</v>
      </c>
      <c r="AK45" s="59" t="s">
        <v>160</v>
      </c>
      <c r="AL45" s="59" t="s">
        <v>160</v>
      </c>
      <c r="AM45" s="59">
        <v>-2</v>
      </c>
      <c r="AN45" s="60" t="s">
        <v>148</v>
      </c>
      <c r="AO45" s="61">
        <f t="shared" si="16"/>
        <v>0.21029740844813091</v>
      </c>
      <c r="AP45" s="61">
        <f t="shared" si="17"/>
        <v>0.20645822822062579</v>
      </c>
      <c r="AQ45" s="62">
        <v>-1.1000000000000001</v>
      </c>
      <c r="AR45" s="62">
        <v>-0.5</v>
      </c>
      <c r="AS45" s="62" t="s">
        <v>237</v>
      </c>
      <c r="AT45" s="62" t="s">
        <v>237</v>
      </c>
      <c r="AU45" s="62">
        <v>4.8000000000000001E-2</v>
      </c>
      <c r="AV45" s="62" t="s">
        <v>237</v>
      </c>
      <c r="AW45" s="62" t="s">
        <v>237</v>
      </c>
      <c r="AX45" s="62">
        <v>0.5</v>
      </c>
      <c r="AY45" s="62">
        <v>1.1000000000000001</v>
      </c>
      <c r="AZ45" s="62">
        <v>2.2000000000000002</v>
      </c>
      <c r="BA45" s="63">
        <v>0</v>
      </c>
      <c r="BB45" s="63" t="s">
        <v>161</v>
      </c>
      <c r="BC45" s="63" t="s">
        <v>235</v>
      </c>
      <c r="BD45" s="63" t="s">
        <v>266</v>
      </c>
      <c r="BE45" s="63" t="s">
        <v>259</v>
      </c>
      <c r="BF45" s="63">
        <f t="shared" si="18"/>
        <v>1.1240000000000001</v>
      </c>
      <c r="BG45" s="63">
        <f t="shared" si="19"/>
        <v>1.0760000000000001</v>
      </c>
      <c r="BH45" s="63">
        <v>0.05</v>
      </c>
      <c r="BI45" s="63">
        <v>0.05</v>
      </c>
      <c r="BJ45" s="63" t="s">
        <v>160</v>
      </c>
      <c r="BK45" s="63" t="s">
        <v>160</v>
      </c>
      <c r="BL45" s="63" t="s">
        <v>160</v>
      </c>
      <c r="BM45" s="65">
        <v>0</v>
      </c>
      <c r="BN45" s="65">
        <f t="shared" si="27"/>
        <v>0</v>
      </c>
      <c r="BO45" s="65" t="s">
        <v>160</v>
      </c>
      <c r="BP45" s="65" t="s">
        <v>160</v>
      </c>
      <c r="BQ45" s="66">
        <f t="shared" si="20"/>
        <v>-3.1240000000000001</v>
      </c>
      <c r="BR45" s="66">
        <f t="shared" si="21"/>
        <v>1.0986359724676777</v>
      </c>
      <c r="BS45" s="66">
        <f t="shared" si="22"/>
        <v>1.097907555306912</v>
      </c>
      <c r="BT45" s="67">
        <f t="shared" si="23"/>
        <v>-3.1240000000000001</v>
      </c>
      <c r="BU45" s="67">
        <f t="shared" si="24"/>
        <v>1.0986359724676777</v>
      </c>
      <c r="BV45" s="67">
        <f t="shared" si="25"/>
        <v>1.097907555306912</v>
      </c>
      <c r="BW45" s="67">
        <v>2</v>
      </c>
      <c r="BX45" s="69">
        <v>0</v>
      </c>
    </row>
    <row r="46" spans="1:76">
      <c r="A46" s="48" t="s">
        <v>291</v>
      </c>
      <c r="B46" s="74" t="s">
        <v>236</v>
      </c>
      <c r="C46" s="49">
        <v>8</v>
      </c>
      <c r="D46" s="49" t="s">
        <v>251</v>
      </c>
      <c r="E46" s="75">
        <v>1.2952999999999999</v>
      </c>
      <c r="F46" s="75">
        <v>103.85041</v>
      </c>
      <c r="G46" s="51" t="s">
        <v>158</v>
      </c>
      <c r="H46" s="73">
        <v>7150</v>
      </c>
      <c r="I46" s="73">
        <v>90</v>
      </c>
      <c r="J46" s="73">
        <v>7968</v>
      </c>
      <c r="K46" s="73">
        <v>7791</v>
      </c>
      <c r="L46" s="73">
        <v>8173</v>
      </c>
      <c r="M46" s="46" t="s">
        <v>252</v>
      </c>
      <c r="N46" s="53" t="s">
        <v>253</v>
      </c>
      <c r="O46" s="46" t="s">
        <v>254</v>
      </c>
      <c r="P46" s="46" t="s">
        <v>255</v>
      </c>
      <c r="Q46" s="53" t="s">
        <v>234</v>
      </c>
      <c r="R46" s="72" t="s">
        <v>237</v>
      </c>
      <c r="S46" s="72" t="s">
        <v>237</v>
      </c>
      <c r="T46" s="53">
        <v>0</v>
      </c>
      <c r="U46" s="57" t="s">
        <v>268</v>
      </c>
      <c r="V46" s="58">
        <v>0.01</v>
      </c>
      <c r="W46" s="57" t="s">
        <v>145</v>
      </c>
      <c r="X46" s="58" t="s">
        <v>160</v>
      </c>
      <c r="Y46" s="58">
        <f t="shared" si="15"/>
        <v>5.0000000000000001E-3</v>
      </c>
      <c r="Z46" s="58">
        <v>0</v>
      </c>
      <c r="AA46" s="58">
        <v>0.15</v>
      </c>
      <c r="AB46" s="58">
        <f t="shared" si="26"/>
        <v>4.2999999999999997E-2</v>
      </c>
      <c r="AC46" s="59" t="s">
        <v>160</v>
      </c>
      <c r="AD46" s="59" t="s">
        <v>160</v>
      </c>
      <c r="AE46" s="59">
        <v>0.01</v>
      </c>
      <c r="AF46" s="59">
        <v>0.1</v>
      </c>
      <c r="AG46" s="47">
        <v>0.1</v>
      </c>
      <c r="AH46" s="59" t="s">
        <v>160</v>
      </c>
      <c r="AI46" s="59" t="s">
        <v>160</v>
      </c>
      <c r="AJ46" s="59" t="s">
        <v>160</v>
      </c>
      <c r="AK46" s="59" t="s">
        <v>160</v>
      </c>
      <c r="AL46" s="59" t="s">
        <v>160</v>
      </c>
      <c r="AM46" s="59">
        <v>-2.15</v>
      </c>
      <c r="AN46" s="60" t="s">
        <v>148</v>
      </c>
      <c r="AO46" s="61">
        <f t="shared" si="16"/>
        <v>0.21088859618291361</v>
      </c>
      <c r="AP46" s="61">
        <f t="shared" si="17"/>
        <v>0.20645822822062579</v>
      </c>
      <c r="AQ46" s="62">
        <v>-1.1000000000000001</v>
      </c>
      <c r="AR46" s="62">
        <v>-0.5</v>
      </c>
      <c r="AS46" s="62" t="s">
        <v>237</v>
      </c>
      <c r="AT46" s="62" t="s">
        <v>237</v>
      </c>
      <c r="AU46" s="62">
        <v>4.8000000000000001E-2</v>
      </c>
      <c r="AV46" s="62" t="s">
        <v>237</v>
      </c>
      <c r="AW46" s="62" t="s">
        <v>237</v>
      </c>
      <c r="AX46" s="62">
        <v>0.5</v>
      </c>
      <c r="AY46" s="62">
        <v>1.1000000000000001</v>
      </c>
      <c r="AZ46" s="62">
        <v>2.2000000000000002</v>
      </c>
      <c r="BA46" s="63">
        <v>0</v>
      </c>
      <c r="BB46" s="63" t="s">
        <v>161</v>
      </c>
      <c r="BC46" s="63" t="s">
        <v>235</v>
      </c>
      <c r="BD46" s="63" t="s">
        <v>266</v>
      </c>
      <c r="BE46" s="63" t="s">
        <v>259</v>
      </c>
      <c r="BF46" s="63">
        <f t="shared" si="18"/>
        <v>1.1240000000000001</v>
      </c>
      <c r="BG46" s="63">
        <f t="shared" si="19"/>
        <v>1.0760000000000001</v>
      </c>
      <c r="BH46" s="63">
        <v>0.05</v>
      </c>
      <c r="BI46" s="63">
        <v>0.05</v>
      </c>
      <c r="BJ46" s="63" t="s">
        <v>160</v>
      </c>
      <c r="BK46" s="63" t="s">
        <v>160</v>
      </c>
      <c r="BL46" s="63" t="s">
        <v>160</v>
      </c>
      <c r="BM46" s="65">
        <v>0</v>
      </c>
      <c r="BN46" s="65">
        <f t="shared" si="27"/>
        <v>0</v>
      </c>
      <c r="BO46" s="65" t="s">
        <v>160</v>
      </c>
      <c r="BP46" s="65" t="s">
        <v>160</v>
      </c>
      <c r="BQ46" s="66">
        <f t="shared" si="20"/>
        <v>-3.274</v>
      </c>
      <c r="BR46" s="66">
        <f t="shared" si="21"/>
        <v>1.0987492889645025</v>
      </c>
      <c r="BS46" s="66">
        <f t="shared" si="22"/>
        <v>1.097907555306912</v>
      </c>
      <c r="BT46" s="67">
        <f t="shared" si="23"/>
        <v>-3.274</v>
      </c>
      <c r="BU46" s="67">
        <f t="shared" si="24"/>
        <v>1.0987492889645025</v>
      </c>
      <c r="BV46" s="67">
        <f t="shared" si="25"/>
        <v>1.097907555306912</v>
      </c>
      <c r="BW46" s="67">
        <v>2</v>
      </c>
      <c r="BX46" s="69">
        <v>0</v>
      </c>
    </row>
    <row r="47" spans="1:76">
      <c r="A47" s="48" t="s">
        <v>287</v>
      </c>
      <c r="B47" s="74" t="s">
        <v>236</v>
      </c>
      <c r="C47" s="49">
        <v>8</v>
      </c>
      <c r="D47" s="49" t="s">
        <v>251</v>
      </c>
      <c r="E47" s="75">
        <v>1.2952999999999999</v>
      </c>
      <c r="F47" s="75">
        <v>103.85041</v>
      </c>
      <c r="G47" s="51" t="s">
        <v>158</v>
      </c>
      <c r="H47" s="73">
        <v>7070</v>
      </c>
      <c r="I47" s="73">
        <v>90</v>
      </c>
      <c r="J47" s="73">
        <v>7886</v>
      </c>
      <c r="K47" s="73">
        <v>7690</v>
      </c>
      <c r="L47" s="73">
        <v>8025</v>
      </c>
      <c r="M47" s="46" t="s">
        <v>252</v>
      </c>
      <c r="N47" s="53" t="s">
        <v>253</v>
      </c>
      <c r="O47" s="46" t="s">
        <v>254</v>
      </c>
      <c r="P47" s="46" t="s">
        <v>255</v>
      </c>
      <c r="Q47" s="53" t="s">
        <v>234</v>
      </c>
      <c r="R47" s="72" t="s">
        <v>237</v>
      </c>
      <c r="S47" s="72" t="s">
        <v>237</v>
      </c>
      <c r="T47" s="53">
        <v>0</v>
      </c>
      <c r="U47" s="57" t="s">
        <v>268</v>
      </c>
      <c r="V47" s="58">
        <v>0.01</v>
      </c>
      <c r="W47" s="57" t="s">
        <v>145</v>
      </c>
      <c r="X47" s="58" t="s">
        <v>160</v>
      </c>
      <c r="Y47" s="58">
        <f t="shared" si="15"/>
        <v>5.0000000000000001E-3</v>
      </c>
      <c r="Z47" s="58">
        <v>0</v>
      </c>
      <c r="AA47" s="58">
        <v>0.15</v>
      </c>
      <c r="AB47" s="58">
        <f t="shared" si="26"/>
        <v>5.7999999999999996E-2</v>
      </c>
      <c r="AC47" s="59" t="s">
        <v>160</v>
      </c>
      <c r="AD47" s="59" t="s">
        <v>160</v>
      </c>
      <c r="AE47" s="59">
        <v>0.01</v>
      </c>
      <c r="AF47" s="59">
        <v>0.1</v>
      </c>
      <c r="AG47" s="47">
        <v>0.1</v>
      </c>
      <c r="AH47" s="59" t="s">
        <v>160</v>
      </c>
      <c r="AI47" s="59" t="s">
        <v>160</v>
      </c>
      <c r="AJ47" s="59" t="s">
        <v>160</v>
      </c>
      <c r="AK47" s="59" t="s">
        <v>160</v>
      </c>
      <c r="AL47" s="59" t="s">
        <v>160</v>
      </c>
      <c r="AM47" s="59">
        <v>-2.9</v>
      </c>
      <c r="AN47" s="60" t="s">
        <v>148</v>
      </c>
      <c r="AO47" s="61">
        <f t="shared" si="16"/>
        <v>0.21445046047980407</v>
      </c>
      <c r="AP47" s="61">
        <f t="shared" si="17"/>
        <v>0.20645822822062579</v>
      </c>
      <c r="AQ47" s="62">
        <v>-1.1000000000000001</v>
      </c>
      <c r="AR47" s="62">
        <v>-0.5</v>
      </c>
      <c r="AS47" s="62" t="s">
        <v>237</v>
      </c>
      <c r="AT47" s="62" t="s">
        <v>237</v>
      </c>
      <c r="AU47" s="62">
        <v>4.8000000000000001E-2</v>
      </c>
      <c r="AV47" s="62" t="s">
        <v>237</v>
      </c>
      <c r="AW47" s="62" t="s">
        <v>237</v>
      </c>
      <c r="AX47" s="62">
        <v>0.5</v>
      </c>
      <c r="AY47" s="62">
        <v>1.1000000000000001</v>
      </c>
      <c r="AZ47" s="62">
        <v>2.2000000000000002</v>
      </c>
      <c r="BA47" s="63">
        <v>0</v>
      </c>
      <c r="BB47" s="63" t="s">
        <v>161</v>
      </c>
      <c r="BC47" s="63" t="s">
        <v>235</v>
      </c>
      <c r="BD47" s="63" t="s">
        <v>266</v>
      </c>
      <c r="BE47" s="63" t="s">
        <v>259</v>
      </c>
      <c r="BF47" s="63">
        <f t="shared" si="18"/>
        <v>1.1240000000000001</v>
      </c>
      <c r="BG47" s="63">
        <f t="shared" si="19"/>
        <v>1.0760000000000001</v>
      </c>
      <c r="BH47" s="63">
        <v>0.05</v>
      </c>
      <c r="BI47" s="63">
        <v>0.05</v>
      </c>
      <c r="BJ47" s="63" t="s">
        <v>160</v>
      </c>
      <c r="BK47" s="63" t="s">
        <v>160</v>
      </c>
      <c r="BL47" s="63" t="s">
        <v>160</v>
      </c>
      <c r="BM47" s="65">
        <v>0.08</v>
      </c>
      <c r="BN47" s="65">
        <f t="shared" si="27"/>
        <v>0.04</v>
      </c>
      <c r="BO47" s="65" t="s">
        <v>160</v>
      </c>
      <c r="BP47" s="65" t="s">
        <v>160</v>
      </c>
      <c r="BQ47" s="66">
        <f t="shared" si="20"/>
        <v>-4.024</v>
      </c>
      <c r="BR47" s="66">
        <f t="shared" si="21"/>
        <v>1.099438493049975</v>
      </c>
      <c r="BS47" s="66">
        <f t="shared" si="22"/>
        <v>1.097907555306912</v>
      </c>
      <c r="BT47" s="67">
        <f t="shared" si="23"/>
        <v>-3.944</v>
      </c>
      <c r="BU47" s="67">
        <f t="shared" si="24"/>
        <v>1.1001658965810566</v>
      </c>
      <c r="BV47" s="67">
        <f t="shared" si="25"/>
        <v>1.0986359724676777</v>
      </c>
      <c r="BW47" s="67">
        <v>2</v>
      </c>
      <c r="BX47" s="69">
        <v>0</v>
      </c>
    </row>
    <row r="48" spans="1:76">
      <c r="A48" s="48" t="s">
        <v>285</v>
      </c>
      <c r="B48" s="74" t="s">
        <v>236</v>
      </c>
      <c r="C48" s="49">
        <v>8</v>
      </c>
      <c r="D48" s="49" t="s">
        <v>251</v>
      </c>
      <c r="E48" s="75">
        <v>1.2952999999999999</v>
      </c>
      <c r="F48" s="75">
        <v>103.85041</v>
      </c>
      <c r="G48" s="51" t="s">
        <v>158</v>
      </c>
      <c r="H48" s="73">
        <v>6360</v>
      </c>
      <c r="I48" s="73">
        <v>240</v>
      </c>
      <c r="J48" s="73">
        <v>7230</v>
      </c>
      <c r="K48" s="73">
        <v>6677</v>
      </c>
      <c r="L48" s="73">
        <v>7672</v>
      </c>
      <c r="M48" s="46" t="s">
        <v>252</v>
      </c>
      <c r="N48" s="53" t="s">
        <v>253</v>
      </c>
      <c r="O48" s="46" t="s">
        <v>254</v>
      </c>
      <c r="P48" s="46" t="s">
        <v>255</v>
      </c>
      <c r="Q48" s="53" t="s">
        <v>234</v>
      </c>
      <c r="R48" s="72" t="s">
        <v>237</v>
      </c>
      <c r="S48" s="72" t="s">
        <v>237</v>
      </c>
      <c r="T48" s="53">
        <v>0</v>
      </c>
      <c r="U48" s="57" t="s">
        <v>268</v>
      </c>
      <c r="V48" s="58">
        <v>0.01</v>
      </c>
      <c r="W48" s="57" t="s">
        <v>145</v>
      </c>
      <c r="X48" s="58" t="s">
        <v>160</v>
      </c>
      <c r="Y48" s="58">
        <f t="shared" si="15"/>
        <v>5.0000000000000001E-3</v>
      </c>
      <c r="Z48" s="58">
        <v>0</v>
      </c>
      <c r="AA48" s="58">
        <v>0.15</v>
      </c>
      <c r="AB48" s="58">
        <f t="shared" si="26"/>
        <v>0.05</v>
      </c>
      <c r="AC48" s="59" t="s">
        <v>160</v>
      </c>
      <c r="AD48" s="59" t="s">
        <v>160</v>
      </c>
      <c r="AE48" s="59">
        <v>0.01</v>
      </c>
      <c r="AF48" s="59">
        <v>0.1</v>
      </c>
      <c r="AG48" s="47">
        <v>0.1</v>
      </c>
      <c r="AH48" s="59" t="s">
        <v>160</v>
      </c>
      <c r="AI48" s="59" t="s">
        <v>160</v>
      </c>
      <c r="AJ48" s="59" t="s">
        <v>160</v>
      </c>
      <c r="AK48" s="59" t="s">
        <v>160</v>
      </c>
      <c r="AL48" s="59" t="s">
        <v>160</v>
      </c>
      <c r="AM48" s="59">
        <v>-2.5</v>
      </c>
      <c r="AN48" s="60" t="s">
        <v>148</v>
      </c>
      <c r="AO48" s="61">
        <f t="shared" si="16"/>
        <v>0.21242645786248004</v>
      </c>
      <c r="AP48" s="61">
        <f t="shared" si="17"/>
        <v>0.20645822822062579</v>
      </c>
      <c r="AQ48" s="62">
        <v>-1.1000000000000001</v>
      </c>
      <c r="AR48" s="62">
        <v>-0.5</v>
      </c>
      <c r="AS48" s="62" t="s">
        <v>237</v>
      </c>
      <c r="AT48" s="62" t="s">
        <v>237</v>
      </c>
      <c r="AU48" s="62">
        <v>4.8000000000000001E-2</v>
      </c>
      <c r="AV48" s="62" t="s">
        <v>237</v>
      </c>
      <c r="AW48" s="62" t="s">
        <v>237</v>
      </c>
      <c r="AX48" s="62">
        <v>0.5</v>
      </c>
      <c r="AY48" s="62">
        <v>1.1000000000000001</v>
      </c>
      <c r="AZ48" s="62">
        <v>2.2000000000000002</v>
      </c>
      <c r="BA48" s="63">
        <v>0</v>
      </c>
      <c r="BB48" s="63" t="s">
        <v>161</v>
      </c>
      <c r="BC48" s="63" t="s">
        <v>235</v>
      </c>
      <c r="BD48" s="63" t="s">
        <v>266</v>
      </c>
      <c r="BE48" s="63" t="s">
        <v>259</v>
      </c>
      <c r="BF48" s="63">
        <f t="shared" si="18"/>
        <v>1.1240000000000001</v>
      </c>
      <c r="BG48" s="63">
        <f t="shared" si="19"/>
        <v>1.0760000000000001</v>
      </c>
      <c r="BH48" s="63">
        <v>0.05</v>
      </c>
      <c r="BI48" s="63">
        <v>0.05</v>
      </c>
      <c r="BJ48" s="63" t="s">
        <v>160</v>
      </c>
      <c r="BK48" s="63" t="s">
        <v>160</v>
      </c>
      <c r="BL48" s="63" t="s">
        <v>160</v>
      </c>
      <c r="BM48" s="65">
        <v>0.1</v>
      </c>
      <c r="BN48" s="65">
        <f t="shared" si="27"/>
        <v>0.05</v>
      </c>
      <c r="BO48" s="65" t="s">
        <v>160</v>
      </c>
      <c r="BP48" s="65" t="s">
        <v>160</v>
      </c>
      <c r="BQ48" s="66">
        <f t="shared" si="20"/>
        <v>-3.6240000000000001</v>
      </c>
      <c r="BR48" s="66">
        <f t="shared" si="21"/>
        <v>1.0990454949636981</v>
      </c>
      <c r="BS48" s="66">
        <f t="shared" si="22"/>
        <v>1.097907555306912</v>
      </c>
      <c r="BT48" s="67">
        <f t="shared" si="23"/>
        <v>-3.524</v>
      </c>
      <c r="BU48" s="67">
        <f t="shared" si="24"/>
        <v>1.1001822576282532</v>
      </c>
      <c r="BV48" s="67">
        <f t="shared" si="25"/>
        <v>1.0990454949636981</v>
      </c>
      <c r="BW48" s="67">
        <v>2</v>
      </c>
      <c r="BX48" s="69">
        <v>0</v>
      </c>
    </row>
    <row r="49" spans="1:78">
      <c r="A49" s="48" t="s">
        <v>284</v>
      </c>
      <c r="B49" s="74" t="s">
        <v>236</v>
      </c>
      <c r="C49" s="49">
        <v>8</v>
      </c>
      <c r="D49" s="49" t="s">
        <v>251</v>
      </c>
      <c r="E49" s="75">
        <v>1.2952999999999999</v>
      </c>
      <c r="F49" s="75">
        <v>103.85041</v>
      </c>
      <c r="G49" s="51" t="s">
        <v>158</v>
      </c>
      <c r="H49" s="73">
        <v>7160</v>
      </c>
      <c r="I49" s="73">
        <v>320</v>
      </c>
      <c r="J49" s="73">
        <v>7993</v>
      </c>
      <c r="K49" s="73">
        <v>7367</v>
      </c>
      <c r="L49" s="73">
        <v>8630</v>
      </c>
      <c r="M49" s="46" t="s">
        <v>252</v>
      </c>
      <c r="N49" s="53" t="s">
        <v>253</v>
      </c>
      <c r="O49" s="46" t="s">
        <v>254</v>
      </c>
      <c r="P49" s="46" t="s">
        <v>255</v>
      </c>
      <c r="Q49" s="53" t="s">
        <v>234</v>
      </c>
      <c r="R49" s="72" t="s">
        <v>237</v>
      </c>
      <c r="S49" s="72" t="s">
        <v>237</v>
      </c>
      <c r="T49" s="53">
        <v>0</v>
      </c>
      <c r="U49" s="57" t="s">
        <v>268</v>
      </c>
      <c r="V49" s="58">
        <v>0.01</v>
      </c>
      <c r="W49" s="57" t="s">
        <v>145</v>
      </c>
      <c r="X49" s="58" t="s">
        <v>160</v>
      </c>
      <c r="Y49" s="58">
        <f t="shared" si="15"/>
        <v>5.0000000000000001E-3</v>
      </c>
      <c r="Z49" s="58">
        <v>0</v>
      </c>
      <c r="AA49" s="58">
        <v>0.15</v>
      </c>
      <c r="AB49" s="58">
        <f t="shared" si="26"/>
        <v>0.05</v>
      </c>
      <c r="AC49" s="59" t="s">
        <v>160</v>
      </c>
      <c r="AD49" s="59" t="s">
        <v>160</v>
      </c>
      <c r="AE49" s="59">
        <v>0.01</v>
      </c>
      <c r="AF49" s="59">
        <v>0.1</v>
      </c>
      <c r="AG49" s="47">
        <v>0.1</v>
      </c>
      <c r="AH49" s="59" t="s">
        <v>160</v>
      </c>
      <c r="AI49" s="59" t="s">
        <v>160</v>
      </c>
      <c r="AJ49" s="59" t="s">
        <v>160</v>
      </c>
      <c r="AK49" s="59" t="s">
        <v>160</v>
      </c>
      <c r="AL49" s="59" t="s">
        <v>160</v>
      </c>
      <c r="AM49" s="59">
        <v>-2.5</v>
      </c>
      <c r="AN49" s="60" t="s">
        <v>148</v>
      </c>
      <c r="AO49" s="61">
        <f t="shared" si="16"/>
        <v>0.21242645786248004</v>
      </c>
      <c r="AP49" s="61">
        <f t="shared" si="17"/>
        <v>0.20645822822062579</v>
      </c>
      <c r="AQ49" s="62">
        <v>-1.1000000000000001</v>
      </c>
      <c r="AR49" s="62">
        <v>-0.5</v>
      </c>
      <c r="AS49" s="62" t="s">
        <v>237</v>
      </c>
      <c r="AT49" s="62" t="s">
        <v>237</v>
      </c>
      <c r="AU49" s="62">
        <v>4.8000000000000001E-2</v>
      </c>
      <c r="AV49" s="62" t="s">
        <v>237</v>
      </c>
      <c r="AW49" s="62" t="s">
        <v>237</v>
      </c>
      <c r="AX49" s="62">
        <v>0.5</v>
      </c>
      <c r="AY49" s="62">
        <v>1.1000000000000001</v>
      </c>
      <c r="AZ49" s="62">
        <v>2.2000000000000002</v>
      </c>
      <c r="BA49" s="63">
        <v>0</v>
      </c>
      <c r="BB49" s="63" t="s">
        <v>161</v>
      </c>
      <c r="BC49" s="63" t="s">
        <v>235</v>
      </c>
      <c r="BD49" s="63" t="s">
        <v>266</v>
      </c>
      <c r="BE49" s="63" t="s">
        <v>259</v>
      </c>
      <c r="BF49" s="63">
        <f t="shared" si="18"/>
        <v>1.1240000000000001</v>
      </c>
      <c r="BG49" s="63">
        <f t="shared" si="19"/>
        <v>1.0760000000000001</v>
      </c>
      <c r="BH49" s="63">
        <v>0.05</v>
      </c>
      <c r="BI49" s="63">
        <v>0.05</v>
      </c>
      <c r="BJ49" s="63" t="s">
        <v>160</v>
      </c>
      <c r="BK49" s="63" t="s">
        <v>160</v>
      </c>
      <c r="BL49" s="63" t="s">
        <v>160</v>
      </c>
      <c r="BM49" s="65">
        <v>0.1</v>
      </c>
      <c r="BN49" s="65">
        <f t="shared" si="27"/>
        <v>0.05</v>
      </c>
      <c r="BO49" s="65" t="s">
        <v>160</v>
      </c>
      <c r="BP49" s="65" t="s">
        <v>160</v>
      </c>
      <c r="BQ49" s="66">
        <f t="shared" si="20"/>
        <v>-3.6240000000000001</v>
      </c>
      <c r="BR49" s="66">
        <f t="shared" si="21"/>
        <v>1.0990454949636981</v>
      </c>
      <c r="BS49" s="66">
        <f t="shared" si="22"/>
        <v>1.097907555306912</v>
      </c>
      <c r="BT49" s="67">
        <f t="shared" si="23"/>
        <v>-3.524</v>
      </c>
      <c r="BU49" s="67">
        <f t="shared" si="24"/>
        <v>1.1001822576282532</v>
      </c>
      <c r="BV49" s="67">
        <f t="shared" si="25"/>
        <v>1.0990454949636981</v>
      </c>
      <c r="BW49" s="67">
        <v>2</v>
      </c>
      <c r="BX49" s="69">
        <v>0</v>
      </c>
    </row>
    <row r="50" spans="1:78">
      <c r="A50" s="48" t="s">
        <v>299</v>
      </c>
      <c r="B50" s="74" t="s">
        <v>236</v>
      </c>
      <c r="C50" s="49">
        <v>8</v>
      </c>
      <c r="D50" s="49" t="s">
        <v>251</v>
      </c>
      <c r="E50" s="75">
        <v>1.2952999999999999</v>
      </c>
      <c r="F50" s="75">
        <v>103.85041</v>
      </c>
      <c r="G50" s="51" t="s">
        <v>158</v>
      </c>
      <c r="H50" s="71">
        <v>7359</v>
      </c>
      <c r="I50" s="71">
        <v>193</v>
      </c>
      <c r="J50" s="71">
        <v>8170</v>
      </c>
      <c r="K50" s="71">
        <v>7792</v>
      </c>
      <c r="L50" s="71">
        <v>8542</v>
      </c>
      <c r="M50" s="46" t="s">
        <v>252</v>
      </c>
      <c r="N50" s="53" t="s">
        <v>253</v>
      </c>
      <c r="O50" s="46" t="s">
        <v>254</v>
      </c>
      <c r="P50" s="46" t="s">
        <v>255</v>
      </c>
      <c r="Q50" s="53" t="s">
        <v>234</v>
      </c>
      <c r="R50" s="72" t="s">
        <v>237</v>
      </c>
      <c r="S50" s="72" t="s">
        <v>237</v>
      </c>
      <c r="T50" s="53">
        <v>0</v>
      </c>
      <c r="U50" s="57" t="s">
        <v>268</v>
      </c>
      <c r="V50" s="58">
        <v>0.01</v>
      </c>
      <c r="W50" s="57" t="s">
        <v>145</v>
      </c>
      <c r="X50" s="58" t="s">
        <v>160</v>
      </c>
      <c r="Y50" s="58">
        <f t="shared" si="15"/>
        <v>5.0000000000000001E-3</v>
      </c>
      <c r="Z50" s="58">
        <v>0</v>
      </c>
      <c r="AA50" s="58">
        <v>0.15</v>
      </c>
      <c r="AB50" s="58">
        <f t="shared" si="26"/>
        <v>7.8E-2</v>
      </c>
      <c r="AC50" s="59" t="s">
        <v>160</v>
      </c>
      <c r="AD50" s="59" t="s">
        <v>160</v>
      </c>
      <c r="AE50" s="59">
        <v>0.01</v>
      </c>
      <c r="AF50" s="59">
        <v>0.1</v>
      </c>
      <c r="AG50" s="47">
        <v>0.1</v>
      </c>
      <c r="AH50" s="59" t="s">
        <v>160</v>
      </c>
      <c r="AI50" s="59" t="s">
        <v>160</v>
      </c>
      <c r="AJ50" s="59" t="s">
        <v>160</v>
      </c>
      <c r="AK50" s="59" t="s">
        <v>160</v>
      </c>
      <c r="AL50" s="59" t="s">
        <v>160</v>
      </c>
      <c r="AM50" s="59">
        <v>-3.9</v>
      </c>
      <c r="AN50" s="60" t="s">
        <v>148</v>
      </c>
      <c r="AO50" s="61">
        <f t="shared" si="16"/>
        <v>0.22070115541156554</v>
      </c>
      <c r="AP50" s="61">
        <f t="shared" si="17"/>
        <v>0.20645822822062579</v>
      </c>
      <c r="AQ50" s="62">
        <v>-1.1000000000000001</v>
      </c>
      <c r="AR50" s="62">
        <v>-0.5</v>
      </c>
      <c r="AS50" s="62" t="s">
        <v>237</v>
      </c>
      <c r="AT50" s="62" t="s">
        <v>237</v>
      </c>
      <c r="AU50" s="62">
        <v>4.8000000000000001E-2</v>
      </c>
      <c r="AV50" s="62" t="s">
        <v>237</v>
      </c>
      <c r="AW50" s="62" t="s">
        <v>237</v>
      </c>
      <c r="AX50" s="62">
        <v>0.5</v>
      </c>
      <c r="AY50" s="62">
        <v>1.1000000000000001</v>
      </c>
      <c r="AZ50" s="62">
        <v>2.2000000000000002</v>
      </c>
      <c r="BA50" s="63">
        <v>0</v>
      </c>
      <c r="BB50" s="63" t="s">
        <v>161</v>
      </c>
      <c r="BC50" s="63" t="s">
        <v>235</v>
      </c>
      <c r="BD50" s="63" t="s">
        <v>266</v>
      </c>
      <c r="BE50" s="63" t="s">
        <v>259</v>
      </c>
      <c r="BF50" s="63">
        <f t="shared" si="18"/>
        <v>1.1240000000000001</v>
      </c>
      <c r="BG50" s="63">
        <f t="shared" si="19"/>
        <v>1.0760000000000001</v>
      </c>
      <c r="BH50" s="63">
        <v>0.05</v>
      </c>
      <c r="BI50" s="63">
        <v>0.05</v>
      </c>
      <c r="BJ50" s="63" t="s">
        <v>160</v>
      </c>
      <c r="BK50" s="63" t="s">
        <v>160</v>
      </c>
      <c r="BL50" s="63" t="s">
        <v>160</v>
      </c>
      <c r="BM50" s="65">
        <v>0</v>
      </c>
      <c r="BN50" s="65">
        <f t="shared" si="27"/>
        <v>0</v>
      </c>
      <c r="BO50" s="65" t="s">
        <v>160</v>
      </c>
      <c r="BP50" s="65" t="s">
        <v>160</v>
      </c>
      <c r="BQ50" s="66">
        <f t="shared" si="20"/>
        <v>-5.024</v>
      </c>
      <c r="BR50" s="66">
        <f t="shared" si="21"/>
        <v>1.1006747930247154</v>
      </c>
      <c r="BS50" s="66">
        <f t="shared" si="22"/>
        <v>1.097907555306912</v>
      </c>
      <c r="BT50" s="67">
        <f t="shared" si="23"/>
        <v>-5.024</v>
      </c>
      <c r="BU50" s="67">
        <f t="shared" si="24"/>
        <v>1.1006747930247154</v>
      </c>
      <c r="BV50" s="67">
        <f t="shared" si="25"/>
        <v>1.097907555306912</v>
      </c>
      <c r="BW50" s="67">
        <v>2</v>
      </c>
      <c r="BX50" s="69">
        <v>0</v>
      </c>
    </row>
    <row r="51" spans="1:78">
      <c r="A51" s="48" t="s">
        <v>292</v>
      </c>
      <c r="B51" s="74" t="s">
        <v>236</v>
      </c>
      <c r="C51" s="49">
        <v>8</v>
      </c>
      <c r="D51" s="49" t="s">
        <v>251</v>
      </c>
      <c r="E51" s="75">
        <v>1.2952999999999999</v>
      </c>
      <c r="F51" s="75">
        <v>103.85041</v>
      </c>
      <c r="G51" s="51" t="s">
        <v>158</v>
      </c>
      <c r="H51" s="71">
        <v>6500</v>
      </c>
      <c r="I51" s="71">
        <v>270</v>
      </c>
      <c r="J51" s="71">
        <v>7366</v>
      </c>
      <c r="K51" s="71">
        <v>6789</v>
      </c>
      <c r="L51" s="71">
        <v>7922</v>
      </c>
      <c r="M51" s="46" t="s">
        <v>252</v>
      </c>
      <c r="N51" s="53" t="s">
        <v>253</v>
      </c>
      <c r="O51" s="46" t="s">
        <v>254</v>
      </c>
      <c r="P51" s="46" t="s">
        <v>255</v>
      </c>
      <c r="Q51" s="53" t="s">
        <v>234</v>
      </c>
      <c r="R51" s="72" t="s">
        <v>237</v>
      </c>
      <c r="S51" s="72" t="s">
        <v>237</v>
      </c>
      <c r="T51" s="53">
        <v>0</v>
      </c>
      <c r="U51" s="57" t="s">
        <v>268</v>
      </c>
      <c r="V51" s="58">
        <v>0.01</v>
      </c>
      <c r="W51" s="57" t="s">
        <v>145</v>
      </c>
      <c r="X51" s="58" t="s">
        <v>160</v>
      </c>
      <c r="Y51" s="58">
        <f t="shared" si="15"/>
        <v>5.0000000000000001E-3</v>
      </c>
      <c r="Z51" s="58">
        <v>0</v>
      </c>
      <c r="AA51" s="58">
        <v>0.15</v>
      </c>
      <c r="AB51" s="58">
        <f t="shared" si="26"/>
        <v>7.0000000000000007E-2</v>
      </c>
      <c r="AC51" s="59" t="s">
        <v>160</v>
      </c>
      <c r="AD51" s="59" t="s">
        <v>160</v>
      </c>
      <c r="AE51" s="59">
        <v>0.01</v>
      </c>
      <c r="AF51" s="59">
        <v>0.1</v>
      </c>
      <c r="AG51" s="47">
        <v>0.1</v>
      </c>
      <c r="AH51" s="59" t="s">
        <v>160</v>
      </c>
      <c r="AI51" s="59" t="s">
        <v>160</v>
      </c>
      <c r="AJ51" s="59" t="s">
        <v>160</v>
      </c>
      <c r="AK51" s="59" t="s">
        <v>160</v>
      </c>
      <c r="AL51" s="59" t="s">
        <v>160</v>
      </c>
      <c r="AM51" s="59">
        <v>-3.5</v>
      </c>
      <c r="AN51" s="60" t="s">
        <v>148</v>
      </c>
      <c r="AO51" s="61">
        <f t="shared" si="16"/>
        <v>0.21800229356591641</v>
      </c>
      <c r="AP51" s="61">
        <f t="shared" si="17"/>
        <v>0.20645822822062579</v>
      </c>
      <c r="AQ51" s="62">
        <v>-1.1000000000000001</v>
      </c>
      <c r="AR51" s="62">
        <v>-0.5</v>
      </c>
      <c r="AS51" s="62" t="s">
        <v>237</v>
      </c>
      <c r="AT51" s="62" t="s">
        <v>237</v>
      </c>
      <c r="AU51" s="62">
        <v>4.8000000000000001E-2</v>
      </c>
      <c r="AV51" s="62" t="s">
        <v>237</v>
      </c>
      <c r="AW51" s="62" t="s">
        <v>237</v>
      </c>
      <c r="AX51" s="62">
        <v>0.5</v>
      </c>
      <c r="AY51" s="62">
        <v>1.1000000000000001</v>
      </c>
      <c r="AZ51" s="62">
        <v>2.2000000000000002</v>
      </c>
      <c r="BA51" s="63">
        <v>0</v>
      </c>
      <c r="BB51" s="63" t="s">
        <v>161</v>
      </c>
      <c r="BC51" s="63" t="s">
        <v>235</v>
      </c>
      <c r="BD51" s="63" t="s">
        <v>266</v>
      </c>
      <c r="BE51" s="63" t="s">
        <v>259</v>
      </c>
      <c r="BF51" s="63">
        <f t="shared" si="18"/>
        <v>1.1240000000000001</v>
      </c>
      <c r="BG51" s="63">
        <f t="shared" si="19"/>
        <v>1.0760000000000001</v>
      </c>
      <c r="BH51" s="63">
        <v>0.05</v>
      </c>
      <c r="BI51" s="63">
        <v>0.05</v>
      </c>
      <c r="BJ51" s="63" t="s">
        <v>160</v>
      </c>
      <c r="BK51" s="63" t="s">
        <v>160</v>
      </c>
      <c r="BL51" s="63" t="s">
        <v>160</v>
      </c>
      <c r="BM51" s="65">
        <v>0.08</v>
      </c>
      <c r="BN51" s="65">
        <f t="shared" si="27"/>
        <v>0.04</v>
      </c>
      <c r="BO51" s="65" t="s">
        <v>160</v>
      </c>
      <c r="BP51" s="65" t="s">
        <v>160</v>
      </c>
      <c r="BQ51" s="66">
        <f t="shared" si="20"/>
        <v>-4.6240000000000006</v>
      </c>
      <c r="BR51" s="66">
        <f t="shared" si="21"/>
        <v>1.1001368096741424</v>
      </c>
      <c r="BS51" s="66">
        <f t="shared" si="22"/>
        <v>1.097907555306912</v>
      </c>
      <c r="BT51" s="67">
        <f t="shared" si="23"/>
        <v>-4.5440000000000005</v>
      </c>
      <c r="BU51" s="67">
        <f t="shared" si="24"/>
        <v>1.1008637517876589</v>
      </c>
      <c r="BV51" s="67">
        <f t="shared" si="25"/>
        <v>1.0986359724676777</v>
      </c>
      <c r="BW51" s="67">
        <v>2</v>
      </c>
      <c r="BX51" s="69">
        <v>0</v>
      </c>
    </row>
    <row r="52" spans="1:78">
      <c r="A52" s="48" t="s">
        <v>293</v>
      </c>
      <c r="B52" s="74" t="s">
        <v>236</v>
      </c>
      <c r="C52" s="49">
        <v>8</v>
      </c>
      <c r="D52" s="49" t="s">
        <v>251</v>
      </c>
      <c r="E52" s="75">
        <v>1.2952999999999999</v>
      </c>
      <c r="F52" s="75">
        <v>103.85041</v>
      </c>
      <c r="G52" s="51" t="s">
        <v>158</v>
      </c>
      <c r="H52" s="71">
        <v>6950</v>
      </c>
      <c r="I52" s="71">
        <v>180</v>
      </c>
      <c r="J52" s="71">
        <v>7790</v>
      </c>
      <c r="K52" s="71">
        <v>7435</v>
      </c>
      <c r="L52" s="71">
        <v>8167</v>
      </c>
      <c r="M52" s="46" t="s">
        <v>252</v>
      </c>
      <c r="N52" s="53" t="s">
        <v>253</v>
      </c>
      <c r="O52" s="46" t="s">
        <v>254</v>
      </c>
      <c r="P52" s="46" t="s">
        <v>255</v>
      </c>
      <c r="Q52" s="53" t="s">
        <v>234</v>
      </c>
      <c r="R52" s="72" t="s">
        <v>237</v>
      </c>
      <c r="S52" s="72" t="s">
        <v>237</v>
      </c>
      <c r="T52" s="53">
        <v>0</v>
      </c>
      <c r="U52" s="57" t="s">
        <v>268</v>
      </c>
      <c r="V52" s="58">
        <v>0.01</v>
      </c>
      <c r="W52" s="57" t="s">
        <v>145</v>
      </c>
      <c r="X52" s="58" t="s">
        <v>160</v>
      </c>
      <c r="Y52" s="58">
        <f t="shared" si="15"/>
        <v>5.0000000000000001E-3</v>
      </c>
      <c r="Z52" s="58">
        <v>0</v>
      </c>
      <c r="AA52" s="58">
        <v>0.15</v>
      </c>
      <c r="AB52" s="58">
        <f t="shared" si="26"/>
        <v>7.2000000000000008E-2</v>
      </c>
      <c r="AC52" s="59" t="s">
        <v>160</v>
      </c>
      <c r="AD52" s="59" t="s">
        <v>160</v>
      </c>
      <c r="AE52" s="59">
        <v>0.01</v>
      </c>
      <c r="AF52" s="59">
        <v>0.1</v>
      </c>
      <c r="AG52" s="47">
        <v>0.1</v>
      </c>
      <c r="AH52" s="59" t="s">
        <v>160</v>
      </c>
      <c r="AI52" s="59" t="s">
        <v>160</v>
      </c>
      <c r="AJ52" s="59" t="s">
        <v>160</v>
      </c>
      <c r="AK52" s="59" t="s">
        <v>160</v>
      </c>
      <c r="AL52" s="59" t="s">
        <v>160</v>
      </c>
      <c r="AM52" s="59">
        <v>-3.6</v>
      </c>
      <c r="AN52" s="60" t="s">
        <v>148</v>
      </c>
      <c r="AO52" s="61">
        <f t="shared" si="16"/>
        <v>0.21865269264292175</v>
      </c>
      <c r="AP52" s="61">
        <f t="shared" si="17"/>
        <v>0.20645822822062579</v>
      </c>
      <c r="AQ52" s="62">
        <v>-1.1000000000000001</v>
      </c>
      <c r="AR52" s="62">
        <v>-0.5</v>
      </c>
      <c r="AS52" s="62" t="s">
        <v>237</v>
      </c>
      <c r="AT52" s="62" t="s">
        <v>237</v>
      </c>
      <c r="AU52" s="62">
        <v>4.8000000000000001E-2</v>
      </c>
      <c r="AV52" s="62" t="s">
        <v>237</v>
      </c>
      <c r="AW52" s="62" t="s">
        <v>237</v>
      </c>
      <c r="AX52" s="62">
        <v>0.5</v>
      </c>
      <c r="AY52" s="62">
        <v>1.1000000000000001</v>
      </c>
      <c r="AZ52" s="62">
        <v>2.2000000000000002</v>
      </c>
      <c r="BA52" s="63">
        <v>0</v>
      </c>
      <c r="BB52" s="63" t="s">
        <v>161</v>
      </c>
      <c r="BC52" s="63" t="s">
        <v>235</v>
      </c>
      <c r="BD52" s="63" t="s">
        <v>266</v>
      </c>
      <c r="BE52" s="63" t="s">
        <v>259</v>
      </c>
      <c r="BF52" s="63">
        <f t="shared" si="18"/>
        <v>1.1240000000000001</v>
      </c>
      <c r="BG52" s="63">
        <f t="shared" si="19"/>
        <v>1.0760000000000001</v>
      </c>
      <c r="BH52" s="63">
        <v>0.05</v>
      </c>
      <c r="BI52" s="63">
        <v>0.05</v>
      </c>
      <c r="BJ52" s="63" t="s">
        <v>160</v>
      </c>
      <c r="BK52" s="63" t="s">
        <v>160</v>
      </c>
      <c r="BL52" s="63" t="s">
        <v>160</v>
      </c>
      <c r="BM52" s="65">
        <v>7.0000000000000007E-2</v>
      </c>
      <c r="BN52" s="65">
        <f t="shared" si="27"/>
        <v>3.5000000000000003E-2</v>
      </c>
      <c r="BO52" s="65" t="s">
        <v>160</v>
      </c>
      <c r="BP52" s="65" t="s">
        <v>160</v>
      </c>
      <c r="BQ52" s="66">
        <f t="shared" si="20"/>
        <v>-4.7240000000000002</v>
      </c>
      <c r="BR52" s="66">
        <f t="shared" si="21"/>
        <v>1.1002658769588376</v>
      </c>
      <c r="BS52" s="66">
        <f t="shared" si="22"/>
        <v>1.097907555306912</v>
      </c>
      <c r="BT52" s="67">
        <f t="shared" si="23"/>
        <v>-4.6539999999999999</v>
      </c>
      <c r="BU52" s="67">
        <f t="shared" si="24"/>
        <v>1.1008224198298289</v>
      </c>
      <c r="BV52" s="67">
        <f t="shared" si="25"/>
        <v>1.0984652930338765</v>
      </c>
      <c r="BW52" s="67">
        <v>2</v>
      </c>
      <c r="BX52" s="69">
        <v>0</v>
      </c>
    </row>
    <row r="53" spans="1:78">
      <c r="A53" s="48" t="s">
        <v>302</v>
      </c>
      <c r="B53" s="74" t="s">
        <v>236</v>
      </c>
      <c r="C53" s="49">
        <v>8</v>
      </c>
      <c r="D53" s="49" t="s">
        <v>251</v>
      </c>
      <c r="E53" s="75">
        <v>1.2952999999999999</v>
      </c>
      <c r="F53" s="75">
        <v>103.85041</v>
      </c>
      <c r="G53" s="51" t="s">
        <v>158</v>
      </c>
      <c r="H53" s="71">
        <v>7590</v>
      </c>
      <c r="I53" s="71">
        <v>55</v>
      </c>
      <c r="J53" s="71">
        <v>8393</v>
      </c>
      <c r="K53" s="71">
        <v>8217</v>
      </c>
      <c r="L53" s="71">
        <v>8537</v>
      </c>
      <c r="M53" s="46" t="s">
        <v>252</v>
      </c>
      <c r="N53" s="53" t="s">
        <v>253</v>
      </c>
      <c r="O53" s="46" t="s">
        <v>254</v>
      </c>
      <c r="P53" s="46" t="s">
        <v>255</v>
      </c>
      <c r="Q53" s="53" t="s">
        <v>234</v>
      </c>
      <c r="R53" s="72" t="s">
        <v>237</v>
      </c>
      <c r="S53" s="72" t="s">
        <v>237</v>
      </c>
      <c r="T53" s="53">
        <v>0</v>
      </c>
      <c r="U53" s="57" t="s">
        <v>268</v>
      </c>
      <c r="V53" s="58">
        <v>0.01</v>
      </c>
      <c r="W53" s="57" t="s">
        <v>145</v>
      </c>
      <c r="X53" s="58" t="s">
        <v>160</v>
      </c>
      <c r="Y53" s="58">
        <f t="shared" si="15"/>
        <v>5.0000000000000001E-3</v>
      </c>
      <c r="Z53" s="58">
        <v>0</v>
      </c>
      <c r="AA53" s="58">
        <v>0.15</v>
      </c>
      <c r="AB53" s="58">
        <f t="shared" si="26"/>
        <v>0.11</v>
      </c>
      <c r="AC53" s="59" t="s">
        <v>160</v>
      </c>
      <c r="AD53" s="59" t="s">
        <v>160</v>
      </c>
      <c r="AE53" s="59">
        <v>0.01</v>
      </c>
      <c r="AF53" s="59">
        <v>0.1</v>
      </c>
      <c r="AG53" s="47">
        <v>0.1</v>
      </c>
      <c r="AH53" s="59" t="s">
        <v>160</v>
      </c>
      <c r="AI53" s="59" t="s">
        <v>160</v>
      </c>
      <c r="AJ53" s="59" t="s">
        <v>160</v>
      </c>
      <c r="AK53" s="59" t="s">
        <v>160</v>
      </c>
      <c r="AL53" s="59" t="s">
        <v>160</v>
      </c>
      <c r="AM53" s="59">
        <v>-5.5</v>
      </c>
      <c r="AN53" s="60" t="s">
        <v>148</v>
      </c>
      <c r="AO53" s="61">
        <f t="shared" si="16"/>
        <v>0.23393375130579172</v>
      </c>
      <c r="AP53" s="61">
        <f t="shared" si="17"/>
        <v>0.20645822822062579</v>
      </c>
      <c r="AQ53" s="62">
        <v>-1.1000000000000001</v>
      </c>
      <c r="AR53" s="62">
        <v>-0.5</v>
      </c>
      <c r="AS53" s="62" t="s">
        <v>237</v>
      </c>
      <c r="AT53" s="62" t="s">
        <v>237</v>
      </c>
      <c r="AU53" s="62">
        <v>4.8000000000000001E-2</v>
      </c>
      <c r="AV53" s="62" t="s">
        <v>237</v>
      </c>
      <c r="AW53" s="62" t="s">
        <v>237</v>
      </c>
      <c r="AX53" s="62">
        <v>0.5</v>
      </c>
      <c r="AY53" s="62">
        <v>1.1000000000000001</v>
      </c>
      <c r="AZ53" s="62">
        <v>2.2000000000000002</v>
      </c>
      <c r="BA53" s="63">
        <v>0</v>
      </c>
      <c r="BB53" s="63" t="s">
        <v>161</v>
      </c>
      <c r="BC53" s="63" t="s">
        <v>235</v>
      </c>
      <c r="BD53" s="63" t="s">
        <v>266</v>
      </c>
      <c r="BE53" s="63" t="s">
        <v>259</v>
      </c>
      <c r="BF53" s="63">
        <f t="shared" si="18"/>
        <v>1.1240000000000001</v>
      </c>
      <c r="BG53" s="63">
        <f t="shared" si="19"/>
        <v>1.0760000000000001</v>
      </c>
      <c r="BH53" s="63">
        <v>0.05</v>
      </c>
      <c r="BI53" s="63">
        <v>0.05</v>
      </c>
      <c r="BJ53" s="63" t="s">
        <v>160</v>
      </c>
      <c r="BK53" s="63" t="s">
        <v>160</v>
      </c>
      <c r="BL53" s="63" t="s">
        <v>160</v>
      </c>
      <c r="BM53" s="65">
        <v>0.1</v>
      </c>
      <c r="BN53" s="65">
        <f t="shared" si="27"/>
        <v>0.05</v>
      </c>
      <c r="BO53" s="65" t="s">
        <v>160</v>
      </c>
      <c r="BP53" s="65" t="s">
        <v>160</v>
      </c>
      <c r="BQ53" s="66">
        <f t="shared" si="20"/>
        <v>-6.6240000000000006</v>
      </c>
      <c r="BR53" s="66">
        <f t="shared" si="21"/>
        <v>1.1034042776788568</v>
      </c>
      <c r="BS53" s="66">
        <f t="shared" si="22"/>
        <v>1.097907555306912</v>
      </c>
      <c r="BT53" s="67">
        <f t="shared" si="23"/>
        <v>-6.5240000000000009</v>
      </c>
      <c r="BU53" s="67">
        <f t="shared" si="24"/>
        <v>1.1045365543973633</v>
      </c>
      <c r="BV53" s="67">
        <f t="shared" si="25"/>
        <v>1.0990454949636981</v>
      </c>
      <c r="BW53" s="67">
        <v>2</v>
      </c>
      <c r="BX53" s="69">
        <v>0</v>
      </c>
    </row>
    <row r="54" spans="1:78">
      <c r="A54" s="48" t="s">
        <v>303</v>
      </c>
      <c r="B54" s="74" t="s">
        <v>236</v>
      </c>
      <c r="C54" s="49">
        <v>8</v>
      </c>
      <c r="D54" s="49" t="s">
        <v>251</v>
      </c>
      <c r="E54" s="75">
        <v>1.2952999999999999</v>
      </c>
      <c r="F54" s="75">
        <v>103.85041</v>
      </c>
      <c r="G54" s="51" t="s">
        <v>158</v>
      </c>
      <c r="H54" s="71">
        <v>7640</v>
      </c>
      <c r="I54" s="71">
        <v>190</v>
      </c>
      <c r="J54" s="71">
        <v>8457</v>
      </c>
      <c r="K54" s="71">
        <v>8036</v>
      </c>
      <c r="L54" s="71">
        <v>8982</v>
      </c>
      <c r="M54" s="46" t="s">
        <v>252</v>
      </c>
      <c r="N54" s="53" t="s">
        <v>253</v>
      </c>
      <c r="O54" s="46" t="s">
        <v>254</v>
      </c>
      <c r="P54" s="46" t="s">
        <v>255</v>
      </c>
      <c r="Q54" s="53" t="s">
        <v>234</v>
      </c>
      <c r="R54" s="72" t="s">
        <v>237</v>
      </c>
      <c r="S54" s="72" t="s">
        <v>237</v>
      </c>
      <c r="T54" s="53">
        <v>0</v>
      </c>
      <c r="U54" s="57" t="s">
        <v>268</v>
      </c>
      <c r="V54" s="58">
        <v>0.01</v>
      </c>
      <c r="W54" s="57" t="s">
        <v>145</v>
      </c>
      <c r="X54" s="58" t="s">
        <v>160</v>
      </c>
      <c r="Y54" s="58">
        <f t="shared" si="15"/>
        <v>5.0000000000000001E-3</v>
      </c>
      <c r="Z54" s="58">
        <v>0</v>
      </c>
      <c r="AA54" s="58">
        <v>0.15</v>
      </c>
      <c r="AB54" s="58">
        <f t="shared" si="26"/>
        <v>0.11</v>
      </c>
      <c r="AC54" s="59" t="s">
        <v>160</v>
      </c>
      <c r="AD54" s="59" t="s">
        <v>160</v>
      </c>
      <c r="AE54" s="59">
        <v>0.01</v>
      </c>
      <c r="AF54" s="59">
        <v>0.1</v>
      </c>
      <c r="AG54" s="47">
        <v>0.1</v>
      </c>
      <c r="AH54" s="59" t="s">
        <v>160</v>
      </c>
      <c r="AI54" s="59" t="s">
        <v>160</v>
      </c>
      <c r="AJ54" s="59" t="s">
        <v>160</v>
      </c>
      <c r="AK54" s="59" t="s">
        <v>160</v>
      </c>
      <c r="AL54" s="59" t="s">
        <v>160</v>
      </c>
      <c r="AM54" s="59">
        <v>-5.5</v>
      </c>
      <c r="AN54" s="60" t="s">
        <v>148</v>
      </c>
      <c r="AO54" s="61">
        <f t="shared" si="16"/>
        <v>0.23393375130579172</v>
      </c>
      <c r="AP54" s="61">
        <f t="shared" si="17"/>
        <v>0.20645822822062579</v>
      </c>
      <c r="AQ54" s="62">
        <v>-1.1000000000000001</v>
      </c>
      <c r="AR54" s="62">
        <v>-0.5</v>
      </c>
      <c r="AS54" s="62" t="s">
        <v>237</v>
      </c>
      <c r="AT54" s="62" t="s">
        <v>237</v>
      </c>
      <c r="AU54" s="62">
        <v>4.8000000000000001E-2</v>
      </c>
      <c r="AV54" s="62" t="s">
        <v>237</v>
      </c>
      <c r="AW54" s="62" t="s">
        <v>237</v>
      </c>
      <c r="AX54" s="62">
        <v>0.5</v>
      </c>
      <c r="AY54" s="62">
        <v>1.1000000000000001</v>
      </c>
      <c r="AZ54" s="62">
        <v>2.2000000000000002</v>
      </c>
      <c r="BA54" s="63">
        <v>0</v>
      </c>
      <c r="BB54" s="63" t="s">
        <v>161</v>
      </c>
      <c r="BC54" s="63" t="s">
        <v>235</v>
      </c>
      <c r="BD54" s="63" t="s">
        <v>266</v>
      </c>
      <c r="BE54" s="63" t="s">
        <v>259</v>
      </c>
      <c r="BF54" s="63">
        <f t="shared" si="18"/>
        <v>1.1240000000000001</v>
      </c>
      <c r="BG54" s="63">
        <f t="shared" si="19"/>
        <v>1.0760000000000001</v>
      </c>
      <c r="BH54" s="63">
        <v>0.05</v>
      </c>
      <c r="BI54" s="63">
        <v>0.05</v>
      </c>
      <c r="BJ54" s="63" t="s">
        <v>160</v>
      </c>
      <c r="BK54" s="63" t="s">
        <v>160</v>
      </c>
      <c r="BL54" s="63" t="s">
        <v>160</v>
      </c>
      <c r="BM54" s="65">
        <v>0.1</v>
      </c>
      <c r="BN54" s="65">
        <f t="shared" si="27"/>
        <v>0.05</v>
      </c>
      <c r="BO54" s="65" t="s">
        <v>160</v>
      </c>
      <c r="BP54" s="65" t="s">
        <v>160</v>
      </c>
      <c r="BQ54" s="66">
        <f t="shared" si="20"/>
        <v>-6.6240000000000006</v>
      </c>
      <c r="BR54" s="66">
        <f t="shared" si="21"/>
        <v>1.1034042776788568</v>
      </c>
      <c r="BS54" s="66">
        <f t="shared" si="22"/>
        <v>1.097907555306912</v>
      </c>
      <c r="BT54" s="67">
        <f t="shared" si="23"/>
        <v>-6.5240000000000009</v>
      </c>
      <c r="BU54" s="67">
        <f t="shared" si="24"/>
        <v>1.1045365543973633</v>
      </c>
      <c r="BV54" s="67">
        <f t="shared" si="25"/>
        <v>1.0990454949636981</v>
      </c>
      <c r="BW54" s="67">
        <v>2</v>
      </c>
      <c r="BX54" s="69">
        <v>0</v>
      </c>
    </row>
    <row r="55" spans="1:78">
      <c r="A55" s="48" t="s">
        <v>310</v>
      </c>
      <c r="B55" s="74" t="s">
        <v>236</v>
      </c>
      <c r="C55" s="49">
        <v>8</v>
      </c>
      <c r="D55" s="49" t="s">
        <v>251</v>
      </c>
      <c r="E55" s="75">
        <v>1.2952999999999999</v>
      </c>
      <c r="F55" s="75">
        <v>103.85041</v>
      </c>
      <c r="G55" s="51" t="s">
        <v>158</v>
      </c>
      <c r="H55" s="71">
        <v>7660</v>
      </c>
      <c r="I55" s="71">
        <v>130</v>
      </c>
      <c r="J55" s="71">
        <v>8466</v>
      </c>
      <c r="K55" s="71">
        <v>8179</v>
      </c>
      <c r="L55" s="71">
        <v>8969</v>
      </c>
      <c r="M55" s="46" t="s">
        <v>263</v>
      </c>
      <c r="N55" s="53" t="s">
        <v>253</v>
      </c>
      <c r="O55" s="46" t="s">
        <v>254</v>
      </c>
      <c r="P55" s="46" t="s">
        <v>255</v>
      </c>
      <c r="Q55" s="53" t="s">
        <v>234</v>
      </c>
      <c r="R55" s="72" t="s">
        <v>237</v>
      </c>
      <c r="S55" s="72" t="s">
        <v>237</v>
      </c>
      <c r="T55" s="53">
        <v>0</v>
      </c>
      <c r="U55" s="57" t="s">
        <v>268</v>
      </c>
      <c r="V55" s="58">
        <v>0.01</v>
      </c>
      <c r="W55" s="57" t="s">
        <v>145</v>
      </c>
      <c r="X55" s="58" t="s">
        <v>160</v>
      </c>
      <c r="Y55" s="58">
        <f t="shared" si="15"/>
        <v>5.0000000000000001E-3</v>
      </c>
      <c r="Z55" s="58">
        <v>0</v>
      </c>
      <c r="AA55" s="58">
        <v>0.15</v>
      </c>
      <c r="AB55" s="58">
        <f t="shared" si="26"/>
        <v>0.128</v>
      </c>
      <c r="AC55" s="59" t="s">
        <v>160</v>
      </c>
      <c r="AD55" s="59" t="s">
        <v>160</v>
      </c>
      <c r="AE55" s="59">
        <v>0.01</v>
      </c>
      <c r="AF55" s="59">
        <v>0.1</v>
      </c>
      <c r="AG55" s="47">
        <v>0.1</v>
      </c>
      <c r="AH55" s="59" t="s">
        <v>160</v>
      </c>
      <c r="AI55" s="59" t="s">
        <v>160</v>
      </c>
      <c r="AJ55" s="59" t="s">
        <v>160</v>
      </c>
      <c r="AK55" s="59" t="s">
        <v>160</v>
      </c>
      <c r="AL55" s="59" t="s">
        <v>160</v>
      </c>
      <c r="AM55" s="59">
        <v>-6.4</v>
      </c>
      <c r="AN55" s="60" t="s">
        <v>148</v>
      </c>
      <c r="AO55" s="61">
        <f t="shared" si="16"/>
        <v>0.24291768153018423</v>
      </c>
      <c r="AP55" s="61">
        <f t="shared" si="17"/>
        <v>0.20645822822062579</v>
      </c>
      <c r="AQ55" s="62">
        <v>-1.1000000000000001</v>
      </c>
      <c r="AR55" s="62">
        <v>-0.5</v>
      </c>
      <c r="AS55" s="62" t="s">
        <v>237</v>
      </c>
      <c r="AT55" s="62" t="s">
        <v>237</v>
      </c>
      <c r="AU55" s="62">
        <v>4.8000000000000001E-2</v>
      </c>
      <c r="AV55" s="62" t="s">
        <v>237</v>
      </c>
      <c r="AW55" s="62" t="s">
        <v>237</v>
      </c>
      <c r="AX55" s="62">
        <v>0.5</v>
      </c>
      <c r="AY55" s="62">
        <v>1.1000000000000001</v>
      </c>
      <c r="AZ55" s="62">
        <v>2.2000000000000002</v>
      </c>
      <c r="BA55" s="63">
        <v>0</v>
      </c>
      <c r="BB55" s="63" t="s">
        <v>161</v>
      </c>
      <c r="BC55" s="63" t="s">
        <v>235</v>
      </c>
      <c r="BD55" s="63" t="s">
        <v>266</v>
      </c>
      <c r="BE55" s="63" t="s">
        <v>259</v>
      </c>
      <c r="BF55" s="63">
        <f t="shared" si="18"/>
        <v>1.1240000000000001</v>
      </c>
      <c r="BG55" s="63">
        <f t="shared" si="19"/>
        <v>1.0760000000000001</v>
      </c>
      <c r="BH55" s="63">
        <v>0.05</v>
      </c>
      <c r="BI55" s="63">
        <v>0.05</v>
      </c>
      <c r="BJ55" s="63" t="s">
        <v>160</v>
      </c>
      <c r="BK55" s="63" t="s">
        <v>160</v>
      </c>
      <c r="BL55" s="63" t="s">
        <v>160</v>
      </c>
      <c r="BM55" s="65">
        <v>0</v>
      </c>
      <c r="BN55" s="65">
        <f t="shared" si="27"/>
        <v>0</v>
      </c>
      <c r="BO55" s="65" t="s">
        <v>160</v>
      </c>
      <c r="BP55" s="65" t="s">
        <v>160</v>
      </c>
      <c r="BQ55" s="66">
        <f t="shared" si="20"/>
        <v>-7.5240000000000009</v>
      </c>
      <c r="BR55" s="66">
        <f t="shared" si="21"/>
        <v>1.1053438379074632</v>
      </c>
      <c r="BS55" s="66">
        <f t="shared" si="22"/>
        <v>1.097907555306912</v>
      </c>
      <c r="BT55" s="67">
        <f t="shared" si="23"/>
        <v>-7.5240000000000009</v>
      </c>
      <c r="BU55" s="67">
        <f t="shared" si="24"/>
        <v>1.1053438379074632</v>
      </c>
      <c r="BV55" s="67">
        <f t="shared" si="25"/>
        <v>1.097907555306912</v>
      </c>
      <c r="BW55" s="67">
        <v>2</v>
      </c>
      <c r="BX55" s="69">
        <v>0</v>
      </c>
    </row>
    <row r="56" spans="1:78">
      <c r="A56" s="48" t="s">
        <v>309</v>
      </c>
      <c r="B56" s="74" t="s">
        <v>236</v>
      </c>
      <c r="C56" s="49">
        <v>8</v>
      </c>
      <c r="D56" s="49" t="s">
        <v>251</v>
      </c>
      <c r="E56" s="75">
        <v>1.2952999999999999</v>
      </c>
      <c r="F56" s="75">
        <v>103.85041</v>
      </c>
      <c r="G56" s="51" t="s">
        <v>158</v>
      </c>
      <c r="H56" s="71">
        <v>7820</v>
      </c>
      <c r="I56" s="71">
        <v>90</v>
      </c>
      <c r="J56" s="71">
        <v>8626</v>
      </c>
      <c r="K56" s="71">
        <v>8418</v>
      </c>
      <c r="L56" s="71">
        <v>8981</v>
      </c>
      <c r="M56" s="46" t="s">
        <v>263</v>
      </c>
      <c r="N56" s="53" t="s">
        <v>253</v>
      </c>
      <c r="O56" s="46" t="s">
        <v>254</v>
      </c>
      <c r="P56" s="46" t="s">
        <v>255</v>
      </c>
      <c r="Q56" s="53" t="s">
        <v>234</v>
      </c>
      <c r="R56" s="72" t="s">
        <v>237</v>
      </c>
      <c r="S56" s="72" t="s">
        <v>237</v>
      </c>
      <c r="T56" s="53">
        <v>0</v>
      </c>
      <c r="U56" s="57" t="s">
        <v>268</v>
      </c>
      <c r="V56" s="58">
        <v>0.01</v>
      </c>
      <c r="W56" s="57" t="s">
        <v>145</v>
      </c>
      <c r="X56" s="58" t="s">
        <v>160</v>
      </c>
      <c r="Y56" s="58">
        <f t="shared" si="15"/>
        <v>5.0000000000000001E-3</v>
      </c>
      <c r="Z56" s="58">
        <v>0</v>
      </c>
      <c r="AA56" s="58">
        <v>0.15</v>
      </c>
      <c r="AB56" s="58">
        <f t="shared" si="26"/>
        <v>0.128</v>
      </c>
      <c r="AC56" s="59" t="s">
        <v>160</v>
      </c>
      <c r="AD56" s="59" t="s">
        <v>160</v>
      </c>
      <c r="AE56" s="59">
        <v>0.01</v>
      </c>
      <c r="AF56" s="59">
        <v>0.1</v>
      </c>
      <c r="AG56" s="47">
        <v>0.1</v>
      </c>
      <c r="AH56" s="59" t="s">
        <v>160</v>
      </c>
      <c r="AI56" s="59" t="s">
        <v>160</v>
      </c>
      <c r="AJ56" s="59" t="s">
        <v>160</v>
      </c>
      <c r="AK56" s="59" t="s">
        <v>160</v>
      </c>
      <c r="AL56" s="59" t="s">
        <v>160</v>
      </c>
      <c r="AM56" s="59">
        <v>-6.4</v>
      </c>
      <c r="AN56" s="60" t="s">
        <v>148</v>
      </c>
      <c r="AO56" s="61">
        <f t="shared" si="16"/>
        <v>0.24291768153018423</v>
      </c>
      <c r="AP56" s="61">
        <f t="shared" si="17"/>
        <v>0.20645822822062579</v>
      </c>
      <c r="AQ56" s="62">
        <v>-1.1000000000000001</v>
      </c>
      <c r="AR56" s="62">
        <v>-0.5</v>
      </c>
      <c r="AS56" s="62" t="s">
        <v>237</v>
      </c>
      <c r="AT56" s="62" t="s">
        <v>237</v>
      </c>
      <c r="AU56" s="62">
        <v>4.8000000000000001E-2</v>
      </c>
      <c r="AV56" s="62" t="s">
        <v>237</v>
      </c>
      <c r="AW56" s="62" t="s">
        <v>237</v>
      </c>
      <c r="AX56" s="62">
        <v>0.5</v>
      </c>
      <c r="AY56" s="62">
        <v>1.1000000000000001</v>
      </c>
      <c r="AZ56" s="62">
        <v>2.2000000000000002</v>
      </c>
      <c r="BA56" s="63">
        <v>0</v>
      </c>
      <c r="BB56" s="63" t="s">
        <v>161</v>
      </c>
      <c r="BC56" s="63" t="s">
        <v>235</v>
      </c>
      <c r="BD56" s="63" t="s">
        <v>266</v>
      </c>
      <c r="BE56" s="63" t="s">
        <v>259</v>
      </c>
      <c r="BF56" s="63">
        <f t="shared" si="18"/>
        <v>1.1240000000000001</v>
      </c>
      <c r="BG56" s="63">
        <f t="shared" si="19"/>
        <v>1.0760000000000001</v>
      </c>
      <c r="BH56" s="63">
        <v>0.05</v>
      </c>
      <c r="BI56" s="63">
        <v>0.05</v>
      </c>
      <c r="BJ56" s="63" t="s">
        <v>160</v>
      </c>
      <c r="BK56" s="63" t="s">
        <v>160</v>
      </c>
      <c r="BL56" s="63" t="s">
        <v>160</v>
      </c>
      <c r="BM56" s="65">
        <v>0</v>
      </c>
      <c r="BN56" s="65">
        <f t="shared" si="27"/>
        <v>0</v>
      </c>
      <c r="BO56" s="65" t="s">
        <v>160</v>
      </c>
      <c r="BP56" s="65" t="s">
        <v>160</v>
      </c>
      <c r="BQ56" s="66">
        <f t="shared" si="20"/>
        <v>-7.5240000000000009</v>
      </c>
      <c r="BR56" s="66">
        <f t="shared" si="21"/>
        <v>1.1053438379074632</v>
      </c>
      <c r="BS56" s="66">
        <f t="shared" si="22"/>
        <v>1.097907555306912</v>
      </c>
      <c r="BT56" s="67">
        <f t="shared" si="23"/>
        <v>-7.5240000000000009</v>
      </c>
      <c r="BU56" s="67">
        <f t="shared" si="24"/>
        <v>1.1053438379074632</v>
      </c>
      <c r="BV56" s="67">
        <f t="shared" si="25"/>
        <v>1.097907555306912</v>
      </c>
      <c r="BW56" s="67">
        <v>2</v>
      </c>
      <c r="BX56" s="69">
        <v>0</v>
      </c>
    </row>
    <row r="57" spans="1:78">
      <c r="A57" s="48" t="s">
        <v>307</v>
      </c>
      <c r="B57" s="74" t="s">
        <v>236</v>
      </c>
      <c r="C57" s="49">
        <v>8</v>
      </c>
      <c r="D57" s="49" t="s">
        <v>251</v>
      </c>
      <c r="E57" s="75">
        <v>1.2952999999999999</v>
      </c>
      <c r="F57" s="75">
        <v>103.85041</v>
      </c>
      <c r="G57" s="51" t="s">
        <v>158</v>
      </c>
      <c r="H57" s="71">
        <v>7640</v>
      </c>
      <c r="I57" s="71">
        <v>80</v>
      </c>
      <c r="J57" s="71">
        <v>8442</v>
      </c>
      <c r="K57" s="71">
        <v>8220</v>
      </c>
      <c r="L57" s="71">
        <v>8595</v>
      </c>
      <c r="M57" s="46" t="s">
        <v>263</v>
      </c>
      <c r="N57" s="53" t="s">
        <v>253</v>
      </c>
      <c r="O57" s="46" t="s">
        <v>254</v>
      </c>
      <c r="P57" s="46" t="s">
        <v>255</v>
      </c>
      <c r="Q57" s="53" t="s">
        <v>234</v>
      </c>
      <c r="R57" s="72" t="s">
        <v>237</v>
      </c>
      <c r="S57" s="72" t="s">
        <v>237</v>
      </c>
      <c r="T57" s="53">
        <v>0</v>
      </c>
      <c r="U57" s="57" t="s">
        <v>268</v>
      </c>
      <c r="V57" s="58">
        <v>0.01</v>
      </c>
      <c r="W57" s="57" t="s">
        <v>145</v>
      </c>
      <c r="X57" s="58" t="s">
        <v>160</v>
      </c>
      <c r="Y57" s="58">
        <f t="shared" si="15"/>
        <v>5.0000000000000001E-3</v>
      </c>
      <c r="Z57" s="58">
        <v>0</v>
      </c>
      <c r="AA57" s="58">
        <v>0.15</v>
      </c>
      <c r="AB57" s="58">
        <f t="shared" si="26"/>
        <v>0.113</v>
      </c>
      <c r="AC57" s="59" t="s">
        <v>160</v>
      </c>
      <c r="AD57" s="59" t="s">
        <v>160</v>
      </c>
      <c r="AE57" s="59">
        <v>0.01</v>
      </c>
      <c r="AF57" s="59">
        <v>0.1</v>
      </c>
      <c r="AG57" s="47">
        <v>0.1</v>
      </c>
      <c r="AH57" s="59" t="s">
        <v>160</v>
      </c>
      <c r="AI57" s="59" t="s">
        <v>160</v>
      </c>
      <c r="AJ57" s="59" t="s">
        <v>160</v>
      </c>
      <c r="AK57" s="59" t="s">
        <v>160</v>
      </c>
      <c r="AL57" s="59" t="s">
        <v>160</v>
      </c>
      <c r="AM57" s="59">
        <v>-5.65</v>
      </c>
      <c r="AN57" s="60" t="s">
        <v>148</v>
      </c>
      <c r="AO57" s="61">
        <f t="shared" si="16"/>
        <v>0.23535929979501555</v>
      </c>
      <c r="AP57" s="61">
        <f t="shared" si="17"/>
        <v>0.20645822822062579</v>
      </c>
      <c r="AQ57" s="62">
        <v>-1.1000000000000001</v>
      </c>
      <c r="AR57" s="62">
        <v>-0.5</v>
      </c>
      <c r="AS57" s="62" t="s">
        <v>237</v>
      </c>
      <c r="AT57" s="62" t="s">
        <v>237</v>
      </c>
      <c r="AU57" s="62">
        <v>4.8000000000000001E-2</v>
      </c>
      <c r="AV57" s="62" t="s">
        <v>237</v>
      </c>
      <c r="AW57" s="62" t="s">
        <v>237</v>
      </c>
      <c r="AX57" s="62">
        <v>0.5</v>
      </c>
      <c r="AY57" s="62">
        <v>1.1000000000000001</v>
      </c>
      <c r="AZ57" s="62">
        <v>2.2000000000000002</v>
      </c>
      <c r="BA57" s="63">
        <v>0</v>
      </c>
      <c r="BB57" s="63" t="s">
        <v>161</v>
      </c>
      <c r="BC57" s="63" t="s">
        <v>235</v>
      </c>
      <c r="BD57" s="63" t="s">
        <v>266</v>
      </c>
      <c r="BE57" s="63" t="s">
        <v>259</v>
      </c>
      <c r="BF57" s="63">
        <f t="shared" si="18"/>
        <v>1.1240000000000001</v>
      </c>
      <c r="BG57" s="63">
        <f t="shared" si="19"/>
        <v>1.0760000000000001</v>
      </c>
      <c r="BH57" s="63">
        <v>0.05</v>
      </c>
      <c r="BI57" s="63">
        <v>0.05</v>
      </c>
      <c r="BJ57" s="63" t="s">
        <v>160</v>
      </c>
      <c r="BK57" s="63" t="s">
        <v>160</v>
      </c>
      <c r="BL57" s="63" t="s">
        <v>160</v>
      </c>
      <c r="BM57" s="65">
        <v>0</v>
      </c>
      <c r="BN57" s="65">
        <f t="shared" si="27"/>
        <v>0</v>
      </c>
      <c r="BO57" s="65" t="s">
        <v>160</v>
      </c>
      <c r="BP57" s="65" t="s">
        <v>160</v>
      </c>
      <c r="BQ57" s="66">
        <f t="shared" si="20"/>
        <v>-6.7740000000000009</v>
      </c>
      <c r="BR57" s="66">
        <f t="shared" si="21"/>
        <v>1.1037073887584516</v>
      </c>
      <c r="BS57" s="66">
        <f t="shared" si="22"/>
        <v>1.097907555306912</v>
      </c>
      <c r="BT57" s="67">
        <f t="shared" si="23"/>
        <v>-6.7740000000000009</v>
      </c>
      <c r="BU57" s="67">
        <f t="shared" si="24"/>
        <v>1.1037073887584516</v>
      </c>
      <c r="BV57" s="67">
        <f t="shared" si="25"/>
        <v>1.097907555306912</v>
      </c>
      <c r="BW57" s="67">
        <v>2</v>
      </c>
      <c r="BX57" s="69">
        <v>0</v>
      </c>
    </row>
    <row r="58" spans="1:78">
      <c r="A58" s="48" t="s">
        <v>308</v>
      </c>
      <c r="B58" s="74" t="s">
        <v>236</v>
      </c>
      <c r="C58" s="49">
        <v>8</v>
      </c>
      <c r="D58" s="49" t="s">
        <v>251</v>
      </c>
      <c r="E58" s="75">
        <v>1.2952999999999999</v>
      </c>
      <c r="F58" s="75">
        <v>103.85041</v>
      </c>
      <c r="G58" s="51" t="s">
        <v>158</v>
      </c>
      <c r="H58" s="71">
        <v>7350</v>
      </c>
      <c r="I58" s="71">
        <v>100</v>
      </c>
      <c r="J58" s="71">
        <v>8160</v>
      </c>
      <c r="K58" s="71">
        <v>7978</v>
      </c>
      <c r="L58" s="71">
        <v>8363</v>
      </c>
      <c r="M58" s="46" t="s">
        <v>263</v>
      </c>
      <c r="N58" s="53" t="s">
        <v>253</v>
      </c>
      <c r="O58" s="46" t="s">
        <v>254</v>
      </c>
      <c r="P58" s="46" t="s">
        <v>255</v>
      </c>
      <c r="Q58" s="53" t="s">
        <v>234</v>
      </c>
      <c r="R58" s="72" t="s">
        <v>237</v>
      </c>
      <c r="S58" s="72" t="s">
        <v>237</v>
      </c>
      <c r="T58" s="53">
        <v>0</v>
      </c>
      <c r="U58" s="57" t="s">
        <v>268</v>
      </c>
      <c r="V58" s="58">
        <v>0.01</v>
      </c>
      <c r="W58" s="57" t="s">
        <v>145</v>
      </c>
      <c r="X58" s="58" t="s">
        <v>160</v>
      </c>
      <c r="Y58" s="58">
        <f t="shared" si="15"/>
        <v>5.0000000000000001E-3</v>
      </c>
      <c r="Z58" s="58">
        <v>0</v>
      </c>
      <c r="AA58" s="58">
        <v>0.15</v>
      </c>
      <c r="AB58" s="58">
        <f t="shared" si="26"/>
        <v>0.115</v>
      </c>
      <c r="AC58" s="59" t="s">
        <v>160</v>
      </c>
      <c r="AD58" s="59" t="s">
        <v>160</v>
      </c>
      <c r="AE58" s="59">
        <v>0.01</v>
      </c>
      <c r="AF58" s="59">
        <v>0.1</v>
      </c>
      <c r="AG58" s="47">
        <v>0.1</v>
      </c>
      <c r="AH58" s="59" t="s">
        <v>160</v>
      </c>
      <c r="AI58" s="59" t="s">
        <v>160</v>
      </c>
      <c r="AJ58" s="59" t="s">
        <v>160</v>
      </c>
      <c r="AK58" s="59" t="s">
        <v>160</v>
      </c>
      <c r="AL58" s="59" t="s">
        <v>160</v>
      </c>
      <c r="AM58" s="59">
        <v>-5.75</v>
      </c>
      <c r="AN58" s="60" t="s">
        <v>148</v>
      </c>
      <c r="AO58" s="61">
        <f t="shared" si="16"/>
        <v>0.23632604596192949</v>
      </c>
      <c r="AP58" s="61">
        <f t="shared" si="17"/>
        <v>0.20645822822062579</v>
      </c>
      <c r="AQ58" s="62">
        <v>-1.1000000000000001</v>
      </c>
      <c r="AR58" s="62">
        <v>-0.5</v>
      </c>
      <c r="AS58" s="62" t="s">
        <v>237</v>
      </c>
      <c r="AT58" s="62" t="s">
        <v>237</v>
      </c>
      <c r="AU58" s="62">
        <v>4.8000000000000001E-2</v>
      </c>
      <c r="AV58" s="62" t="s">
        <v>237</v>
      </c>
      <c r="AW58" s="62" t="s">
        <v>237</v>
      </c>
      <c r="AX58" s="62">
        <v>0.5</v>
      </c>
      <c r="AY58" s="62">
        <v>1.1000000000000001</v>
      </c>
      <c r="AZ58" s="62">
        <v>2.2000000000000002</v>
      </c>
      <c r="BA58" s="63">
        <v>0</v>
      </c>
      <c r="BB58" s="63" t="s">
        <v>161</v>
      </c>
      <c r="BC58" s="63" t="s">
        <v>235</v>
      </c>
      <c r="BD58" s="63" t="s">
        <v>266</v>
      </c>
      <c r="BE58" s="63" t="s">
        <v>259</v>
      </c>
      <c r="BF58" s="63">
        <f t="shared" si="18"/>
        <v>1.1240000000000001</v>
      </c>
      <c r="BG58" s="63">
        <f t="shared" si="19"/>
        <v>1.0760000000000001</v>
      </c>
      <c r="BH58" s="63">
        <v>0.05</v>
      </c>
      <c r="BI58" s="63">
        <v>0.05</v>
      </c>
      <c r="BJ58" s="63" t="s">
        <v>160</v>
      </c>
      <c r="BK58" s="63" t="s">
        <v>160</v>
      </c>
      <c r="BL58" s="63" t="s">
        <v>160</v>
      </c>
      <c r="BM58" s="65">
        <v>0</v>
      </c>
      <c r="BN58" s="65">
        <f t="shared" si="27"/>
        <v>0</v>
      </c>
      <c r="BO58" s="65" t="s">
        <v>160</v>
      </c>
      <c r="BP58" s="65" t="s">
        <v>160</v>
      </c>
      <c r="BQ58" s="66">
        <f t="shared" si="20"/>
        <v>-6.8740000000000006</v>
      </c>
      <c r="BR58" s="66">
        <f t="shared" si="21"/>
        <v>1.1039139459215106</v>
      </c>
      <c r="BS58" s="66">
        <f t="shared" si="22"/>
        <v>1.097907555306912</v>
      </c>
      <c r="BT58" s="67">
        <f t="shared" si="23"/>
        <v>-6.8740000000000006</v>
      </c>
      <c r="BU58" s="67">
        <f t="shared" si="24"/>
        <v>1.1039139459215106</v>
      </c>
      <c r="BV58" s="67">
        <f t="shared" si="25"/>
        <v>1.097907555306912</v>
      </c>
      <c r="BW58" s="67">
        <v>2</v>
      </c>
      <c r="BX58" s="69">
        <v>0</v>
      </c>
    </row>
    <row r="59" spans="1:78">
      <c r="A59" s="48" t="s">
        <v>300</v>
      </c>
      <c r="B59" s="74" t="s">
        <v>236</v>
      </c>
      <c r="C59" s="49">
        <v>8</v>
      </c>
      <c r="D59" s="49" t="s">
        <v>251</v>
      </c>
      <c r="E59" s="75">
        <v>1.2952999999999999</v>
      </c>
      <c r="F59" s="75">
        <v>103.85041</v>
      </c>
      <c r="G59" s="51" t="s">
        <v>158</v>
      </c>
      <c r="H59" s="71">
        <v>7176</v>
      </c>
      <c r="I59" s="71">
        <v>48</v>
      </c>
      <c r="J59" s="71">
        <v>7987</v>
      </c>
      <c r="K59" s="71">
        <v>7869</v>
      </c>
      <c r="L59" s="71">
        <v>8165</v>
      </c>
      <c r="M59" s="46" t="s">
        <v>252</v>
      </c>
      <c r="N59" s="53" t="s">
        <v>253</v>
      </c>
      <c r="O59" s="46" t="s">
        <v>254</v>
      </c>
      <c r="P59" s="46" t="s">
        <v>255</v>
      </c>
      <c r="Q59" s="53" t="s">
        <v>234</v>
      </c>
      <c r="R59" s="72" t="s">
        <v>237</v>
      </c>
      <c r="S59" s="72" t="s">
        <v>237</v>
      </c>
      <c r="T59" s="53">
        <v>0</v>
      </c>
      <c r="U59" s="57" t="s">
        <v>268</v>
      </c>
      <c r="V59" s="58">
        <v>0.01</v>
      </c>
      <c r="W59" s="57" t="s">
        <v>145</v>
      </c>
      <c r="X59" s="58" t="s">
        <v>160</v>
      </c>
      <c r="Y59" s="58">
        <f t="shared" si="15"/>
        <v>5.0000000000000001E-3</v>
      </c>
      <c r="Z59" s="58">
        <v>0</v>
      </c>
      <c r="AA59" s="58">
        <v>0.15</v>
      </c>
      <c r="AB59" s="58">
        <f t="shared" si="26"/>
        <v>0.105</v>
      </c>
      <c r="AC59" s="59" t="s">
        <v>160</v>
      </c>
      <c r="AD59" s="59" t="s">
        <v>160</v>
      </c>
      <c r="AE59" s="59">
        <v>0.01</v>
      </c>
      <c r="AF59" s="59">
        <v>0.1</v>
      </c>
      <c r="AG59" s="47">
        <v>0.1</v>
      </c>
      <c r="AH59" s="59" t="s">
        <v>160</v>
      </c>
      <c r="AI59" s="59" t="s">
        <v>160</v>
      </c>
      <c r="AJ59" s="59" t="s">
        <v>160</v>
      </c>
      <c r="AK59" s="59" t="s">
        <v>160</v>
      </c>
      <c r="AL59" s="59" t="s">
        <v>160</v>
      </c>
      <c r="AM59" s="59">
        <v>-5.25</v>
      </c>
      <c r="AN59" s="60" t="s">
        <v>148</v>
      </c>
      <c r="AO59" s="61">
        <f t="shared" si="16"/>
        <v>0.2316246964380094</v>
      </c>
      <c r="AP59" s="61">
        <f t="shared" si="17"/>
        <v>0.20645822822062579</v>
      </c>
      <c r="AQ59" s="62">
        <v>-1.1000000000000001</v>
      </c>
      <c r="AR59" s="62">
        <v>-0.5</v>
      </c>
      <c r="AS59" s="62" t="s">
        <v>237</v>
      </c>
      <c r="AT59" s="62" t="s">
        <v>237</v>
      </c>
      <c r="AU59" s="62">
        <v>4.8000000000000001E-2</v>
      </c>
      <c r="AV59" s="62" t="s">
        <v>237</v>
      </c>
      <c r="AW59" s="62" t="s">
        <v>237</v>
      </c>
      <c r="AX59" s="62">
        <v>0.5</v>
      </c>
      <c r="AY59" s="62">
        <v>1.1000000000000001</v>
      </c>
      <c r="AZ59" s="62">
        <v>2.2000000000000002</v>
      </c>
      <c r="BA59" s="63">
        <v>0</v>
      </c>
      <c r="BB59" s="63" t="s">
        <v>161</v>
      </c>
      <c r="BC59" s="63" t="s">
        <v>235</v>
      </c>
      <c r="BD59" s="63" t="s">
        <v>266</v>
      </c>
      <c r="BE59" s="63" t="s">
        <v>259</v>
      </c>
      <c r="BF59" s="63">
        <f t="shared" si="18"/>
        <v>1.1240000000000001</v>
      </c>
      <c r="BG59" s="63">
        <f t="shared" si="19"/>
        <v>1.0760000000000001</v>
      </c>
      <c r="BH59" s="63">
        <v>0.05</v>
      </c>
      <c r="BI59" s="63">
        <v>0.05</v>
      </c>
      <c r="BJ59" s="63" t="s">
        <v>160</v>
      </c>
      <c r="BK59" s="63" t="s">
        <v>160</v>
      </c>
      <c r="BL59" s="63" t="s">
        <v>160</v>
      </c>
      <c r="BM59" s="65">
        <v>0</v>
      </c>
      <c r="BN59" s="65">
        <f t="shared" si="27"/>
        <v>0</v>
      </c>
      <c r="BO59" s="65" t="s">
        <v>160</v>
      </c>
      <c r="BP59" s="65" t="s">
        <v>160</v>
      </c>
      <c r="BQ59" s="66">
        <f t="shared" si="20"/>
        <v>-6.3740000000000006</v>
      </c>
      <c r="BR59" s="66">
        <f t="shared" si="21"/>
        <v>1.1029170413045579</v>
      </c>
      <c r="BS59" s="66">
        <f t="shared" si="22"/>
        <v>1.097907555306912</v>
      </c>
      <c r="BT59" s="67">
        <f t="shared" si="23"/>
        <v>-6.3740000000000006</v>
      </c>
      <c r="BU59" s="67">
        <f t="shared" si="24"/>
        <v>1.1029170413045579</v>
      </c>
      <c r="BV59" s="67">
        <f t="shared" si="25"/>
        <v>1.097907555306912</v>
      </c>
      <c r="BW59" s="67">
        <v>2</v>
      </c>
      <c r="BX59" s="69">
        <v>0</v>
      </c>
    </row>
    <row r="60" spans="1:78">
      <c r="A60" s="48" t="s">
        <v>301</v>
      </c>
      <c r="B60" s="74" t="s">
        <v>236</v>
      </c>
      <c r="C60" s="49">
        <v>8</v>
      </c>
      <c r="D60" s="49" t="s">
        <v>251</v>
      </c>
      <c r="E60" s="75">
        <v>1.2952999999999999</v>
      </c>
      <c r="F60" s="75">
        <v>103.85041</v>
      </c>
      <c r="G60" s="51" t="s">
        <v>158</v>
      </c>
      <c r="H60" s="71">
        <v>7270</v>
      </c>
      <c r="I60" s="71">
        <v>220</v>
      </c>
      <c r="J60" s="71">
        <v>8092</v>
      </c>
      <c r="K60" s="71">
        <v>7668</v>
      </c>
      <c r="L60" s="71">
        <v>8518</v>
      </c>
      <c r="M60" s="46" t="s">
        <v>252</v>
      </c>
      <c r="N60" s="53" t="s">
        <v>253</v>
      </c>
      <c r="O60" s="46" t="s">
        <v>254</v>
      </c>
      <c r="P60" s="46" t="s">
        <v>255</v>
      </c>
      <c r="Q60" s="53" t="s">
        <v>234</v>
      </c>
      <c r="R60" s="72" t="s">
        <v>237</v>
      </c>
      <c r="S60" s="72" t="s">
        <v>237</v>
      </c>
      <c r="T60" s="53">
        <v>0</v>
      </c>
      <c r="U60" s="57" t="s">
        <v>268</v>
      </c>
      <c r="V60" s="58">
        <v>0.01</v>
      </c>
      <c r="W60" s="57" t="s">
        <v>145</v>
      </c>
      <c r="X60" s="58" t="s">
        <v>160</v>
      </c>
      <c r="Y60" s="58">
        <f t="shared" si="15"/>
        <v>5.0000000000000001E-3</v>
      </c>
      <c r="Z60" s="58">
        <v>0</v>
      </c>
      <c r="AA60" s="58">
        <v>0.15</v>
      </c>
      <c r="AB60" s="58">
        <f t="shared" si="26"/>
        <v>0.105</v>
      </c>
      <c r="AC60" s="59" t="s">
        <v>160</v>
      </c>
      <c r="AD60" s="59" t="s">
        <v>160</v>
      </c>
      <c r="AE60" s="59">
        <v>0.01</v>
      </c>
      <c r="AF60" s="59">
        <v>0.1</v>
      </c>
      <c r="AG60" s="47">
        <v>0.1</v>
      </c>
      <c r="AH60" s="59" t="s">
        <v>160</v>
      </c>
      <c r="AI60" s="59" t="s">
        <v>160</v>
      </c>
      <c r="AJ60" s="59" t="s">
        <v>160</v>
      </c>
      <c r="AK60" s="59" t="s">
        <v>160</v>
      </c>
      <c r="AL60" s="59" t="s">
        <v>160</v>
      </c>
      <c r="AM60" s="59">
        <v>-5.25</v>
      </c>
      <c r="AN60" s="60" t="s">
        <v>148</v>
      </c>
      <c r="AO60" s="61">
        <f t="shared" si="16"/>
        <v>0.2316246964380094</v>
      </c>
      <c r="AP60" s="61">
        <f t="shared" si="17"/>
        <v>0.20645822822062579</v>
      </c>
      <c r="AQ60" s="62">
        <v>-1.1000000000000001</v>
      </c>
      <c r="AR60" s="62">
        <v>-0.5</v>
      </c>
      <c r="AS60" s="62" t="s">
        <v>237</v>
      </c>
      <c r="AT60" s="62" t="s">
        <v>237</v>
      </c>
      <c r="AU60" s="62">
        <v>4.8000000000000001E-2</v>
      </c>
      <c r="AV60" s="62" t="s">
        <v>237</v>
      </c>
      <c r="AW60" s="62" t="s">
        <v>237</v>
      </c>
      <c r="AX60" s="62">
        <v>0.5</v>
      </c>
      <c r="AY60" s="62">
        <v>1.1000000000000001</v>
      </c>
      <c r="AZ60" s="62">
        <v>2.2000000000000002</v>
      </c>
      <c r="BA60" s="63">
        <v>0</v>
      </c>
      <c r="BB60" s="63" t="s">
        <v>161</v>
      </c>
      <c r="BC60" s="63" t="s">
        <v>235</v>
      </c>
      <c r="BD60" s="63" t="s">
        <v>266</v>
      </c>
      <c r="BE60" s="63" t="s">
        <v>259</v>
      </c>
      <c r="BF60" s="63">
        <f t="shared" si="18"/>
        <v>1.1240000000000001</v>
      </c>
      <c r="BG60" s="63">
        <f t="shared" si="19"/>
        <v>1.0760000000000001</v>
      </c>
      <c r="BH60" s="63">
        <v>0.05</v>
      </c>
      <c r="BI60" s="63">
        <v>0.05</v>
      </c>
      <c r="BJ60" s="63" t="s">
        <v>160</v>
      </c>
      <c r="BK60" s="63" t="s">
        <v>160</v>
      </c>
      <c r="BL60" s="63" t="s">
        <v>160</v>
      </c>
      <c r="BM60" s="65">
        <v>0</v>
      </c>
      <c r="BN60" s="65">
        <f t="shared" si="27"/>
        <v>0</v>
      </c>
      <c r="BO60" s="65" t="s">
        <v>160</v>
      </c>
      <c r="BP60" s="65" t="s">
        <v>160</v>
      </c>
      <c r="BQ60" s="66">
        <f t="shared" si="20"/>
        <v>-6.3740000000000006</v>
      </c>
      <c r="BR60" s="66">
        <f t="shared" si="21"/>
        <v>1.1029170413045579</v>
      </c>
      <c r="BS60" s="66">
        <f t="shared" si="22"/>
        <v>1.097907555306912</v>
      </c>
      <c r="BT60" s="67">
        <f t="shared" si="23"/>
        <v>-6.3740000000000006</v>
      </c>
      <c r="BU60" s="67">
        <f t="shared" si="24"/>
        <v>1.1029170413045579</v>
      </c>
      <c r="BV60" s="67">
        <f t="shared" si="25"/>
        <v>1.097907555306912</v>
      </c>
      <c r="BW60" s="67">
        <v>2</v>
      </c>
      <c r="BX60" s="69">
        <v>0</v>
      </c>
    </row>
    <row r="61" spans="1:78">
      <c r="A61" s="48" t="s">
        <v>314</v>
      </c>
      <c r="B61" s="74" t="s">
        <v>236</v>
      </c>
      <c r="C61" s="49">
        <v>8</v>
      </c>
      <c r="D61" s="49" t="s">
        <v>251</v>
      </c>
      <c r="E61" s="75">
        <v>1.30376</v>
      </c>
      <c r="F61" s="75">
        <v>103.87757999999999</v>
      </c>
      <c r="G61" s="51" t="s">
        <v>158</v>
      </c>
      <c r="H61" s="71">
        <v>7910</v>
      </c>
      <c r="I61" s="71">
        <v>100</v>
      </c>
      <c r="J61" s="71">
        <v>8762</v>
      </c>
      <c r="K61" s="71">
        <v>8479</v>
      </c>
      <c r="L61" s="71">
        <v>9012</v>
      </c>
      <c r="M61" s="46" t="s">
        <v>252</v>
      </c>
      <c r="N61" s="53" t="s">
        <v>253</v>
      </c>
      <c r="O61" s="46" t="s">
        <v>254</v>
      </c>
      <c r="P61" s="46" t="s">
        <v>255</v>
      </c>
      <c r="Q61" s="53" t="s">
        <v>234</v>
      </c>
      <c r="R61" s="72" t="s">
        <v>237</v>
      </c>
      <c r="S61" s="72" t="s">
        <v>237</v>
      </c>
      <c r="T61" s="53">
        <v>0</v>
      </c>
      <c r="U61" s="57" t="s">
        <v>268</v>
      </c>
      <c r="V61" s="58">
        <v>0.01</v>
      </c>
      <c r="W61" s="57" t="s">
        <v>145</v>
      </c>
      <c r="X61" s="58" t="s">
        <v>160</v>
      </c>
      <c r="Y61" s="58">
        <f t="shared" si="15"/>
        <v>5.0000000000000001E-3</v>
      </c>
      <c r="Z61" s="58">
        <v>0</v>
      </c>
      <c r="AA61" s="58">
        <v>0.15</v>
      </c>
      <c r="AB61" s="58">
        <f t="shared" si="26"/>
        <v>0.1804</v>
      </c>
      <c r="AC61" s="59" t="s">
        <v>160</v>
      </c>
      <c r="AD61" s="59" t="s">
        <v>160</v>
      </c>
      <c r="AE61" s="59">
        <v>0.01</v>
      </c>
      <c r="AF61" s="59">
        <v>0.1</v>
      </c>
      <c r="AG61" s="47">
        <v>0.1</v>
      </c>
      <c r="AH61" s="59" t="s">
        <v>160</v>
      </c>
      <c r="AI61" s="59" t="s">
        <v>160</v>
      </c>
      <c r="AJ61" s="59" t="s">
        <v>160</v>
      </c>
      <c r="AK61" s="59" t="s">
        <v>160</v>
      </c>
      <c r="AL61" s="59" t="s">
        <v>160</v>
      </c>
      <c r="AM61" s="59">
        <v>-9.02</v>
      </c>
      <c r="AN61" s="60" t="s">
        <v>148</v>
      </c>
      <c r="AO61" s="61">
        <f t="shared" si="16"/>
        <v>0.27416994729546856</v>
      </c>
      <c r="AP61" s="61">
        <f t="shared" si="17"/>
        <v>0.20645822822062579</v>
      </c>
      <c r="AQ61" s="62">
        <v>-1.1000000000000001</v>
      </c>
      <c r="AR61" s="62">
        <v>-0.5</v>
      </c>
      <c r="AS61" s="62" t="s">
        <v>237</v>
      </c>
      <c r="AT61" s="62" t="s">
        <v>237</v>
      </c>
      <c r="AU61" s="62">
        <v>4.8000000000000001E-2</v>
      </c>
      <c r="AV61" s="62" t="s">
        <v>237</v>
      </c>
      <c r="AW61" s="62" t="s">
        <v>237</v>
      </c>
      <c r="AX61" s="62">
        <v>0.5</v>
      </c>
      <c r="AY61" s="62">
        <v>1.1000000000000001</v>
      </c>
      <c r="AZ61" s="62">
        <v>2.2000000000000002</v>
      </c>
      <c r="BA61" s="63">
        <v>0</v>
      </c>
      <c r="BB61" s="63" t="s">
        <v>161</v>
      </c>
      <c r="BC61" s="63" t="s">
        <v>235</v>
      </c>
      <c r="BD61" s="63" t="s">
        <v>266</v>
      </c>
      <c r="BE61" s="63" t="s">
        <v>259</v>
      </c>
      <c r="BF61" s="63">
        <f t="shared" si="18"/>
        <v>1.1240000000000001</v>
      </c>
      <c r="BG61" s="63">
        <f t="shared" si="19"/>
        <v>1.0760000000000001</v>
      </c>
      <c r="BH61" s="63">
        <v>0.05</v>
      </c>
      <c r="BI61" s="63">
        <v>0.05</v>
      </c>
      <c r="BJ61" s="63" t="s">
        <v>160</v>
      </c>
      <c r="BK61" s="63" t="s">
        <v>160</v>
      </c>
      <c r="BL61" s="63" t="s">
        <v>160</v>
      </c>
      <c r="BM61" s="65">
        <v>0.38</v>
      </c>
      <c r="BN61" s="65">
        <f t="shared" si="27"/>
        <v>0.19</v>
      </c>
      <c r="BO61" s="65" t="s">
        <v>160</v>
      </c>
      <c r="BP61" s="65" t="s">
        <v>160</v>
      </c>
      <c r="BQ61" s="66">
        <f t="shared" si="20"/>
        <v>-10.144</v>
      </c>
      <c r="BR61" s="66">
        <f t="shared" si="21"/>
        <v>1.1126298396142358</v>
      </c>
      <c r="BS61" s="66">
        <f t="shared" si="22"/>
        <v>1.097907555306912</v>
      </c>
      <c r="BT61" s="67">
        <f t="shared" si="23"/>
        <v>-9.7639999999999993</v>
      </c>
      <c r="BU61" s="67">
        <f t="shared" si="24"/>
        <v>1.1287360896152829</v>
      </c>
      <c r="BV61" s="67">
        <f t="shared" si="25"/>
        <v>1.1142266376280905</v>
      </c>
      <c r="BW61" s="67">
        <v>2</v>
      </c>
      <c r="BX61" s="69">
        <v>0</v>
      </c>
    </row>
    <row r="62" spans="1:78">
      <c r="A62" s="48" t="s">
        <v>313</v>
      </c>
      <c r="B62" s="74" t="s">
        <v>236</v>
      </c>
      <c r="C62" s="49">
        <v>8</v>
      </c>
      <c r="D62" s="49" t="s">
        <v>251</v>
      </c>
      <c r="E62" s="75">
        <v>1.30376</v>
      </c>
      <c r="F62" s="75">
        <v>103.87757999999999</v>
      </c>
      <c r="G62" s="51" t="s">
        <v>158</v>
      </c>
      <c r="H62" s="71">
        <v>7920</v>
      </c>
      <c r="I62" s="71">
        <v>80</v>
      </c>
      <c r="J62" s="71">
        <v>8772</v>
      </c>
      <c r="K62" s="71">
        <v>8553</v>
      </c>
      <c r="L62" s="71">
        <v>8998</v>
      </c>
      <c r="M62" s="46" t="s">
        <v>252</v>
      </c>
      <c r="N62" s="53" t="s">
        <v>253</v>
      </c>
      <c r="O62" s="46" t="s">
        <v>254</v>
      </c>
      <c r="P62" s="46" t="s">
        <v>255</v>
      </c>
      <c r="Q62" s="53" t="s">
        <v>234</v>
      </c>
      <c r="R62" s="72" t="s">
        <v>237</v>
      </c>
      <c r="S62" s="72" t="s">
        <v>237</v>
      </c>
      <c r="T62" s="53">
        <v>0</v>
      </c>
      <c r="U62" s="57" t="s">
        <v>268</v>
      </c>
      <c r="V62" s="58">
        <v>0.01</v>
      </c>
      <c r="W62" s="57" t="s">
        <v>145</v>
      </c>
      <c r="X62" s="58" t="s">
        <v>160</v>
      </c>
      <c r="Y62" s="58">
        <f t="shared" si="15"/>
        <v>5.0000000000000001E-3</v>
      </c>
      <c r="Z62" s="58">
        <v>0</v>
      </c>
      <c r="AA62" s="58">
        <v>0.15</v>
      </c>
      <c r="AB62" s="58">
        <f t="shared" si="26"/>
        <v>0.1804</v>
      </c>
      <c r="AC62" s="59" t="s">
        <v>160</v>
      </c>
      <c r="AD62" s="59" t="s">
        <v>160</v>
      </c>
      <c r="AE62" s="59">
        <v>0.01</v>
      </c>
      <c r="AF62" s="59">
        <v>0.1</v>
      </c>
      <c r="AG62" s="47">
        <v>0.1</v>
      </c>
      <c r="AH62" s="59" t="s">
        <v>160</v>
      </c>
      <c r="AI62" s="59" t="s">
        <v>160</v>
      </c>
      <c r="AJ62" s="59" t="s">
        <v>160</v>
      </c>
      <c r="AK62" s="59" t="s">
        <v>160</v>
      </c>
      <c r="AL62" s="59" t="s">
        <v>160</v>
      </c>
      <c r="AM62" s="59">
        <v>-9.02</v>
      </c>
      <c r="AN62" s="60" t="s">
        <v>148</v>
      </c>
      <c r="AO62" s="61">
        <f t="shared" si="16"/>
        <v>0.27416994729546856</v>
      </c>
      <c r="AP62" s="61">
        <f t="shared" si="17"/>
        <v>0.20645822822062579</v>
      </c>
      <c r="AQ62" s="62">
        <v>-1.1000000000000001</v>
      </c>
      <c r="AR62" s="62">
        <v>-0.5</v>
      </c>
      <c r="AS62" s="62" t="s">
        <v>237</v>
      </c>
      <c r="AT62" s="62" t="s">
        <v>237</v>
      </c>
      <c r="AU62" s="62">
        <v>4.8000000000000001E-2</v>
      </c>
      <c r="AV62" s="62" t="s">
        <v>237</v>
      </c>
      <c r="AW62" s="62" t="s">
        <v>237</v>
      </c>
      <c r="AX62" s="62">
        <v>0.5</v>
      </c>
      <c r="AY62" s="62">
        <v>1.1000000000000001</v>
      </c>
      <c r="AZ62" s="62">
        <v>2.2000000000000002</v>
      </c>
      <c r="BA62" s="63">
        <v>0</v>
      </c>
      <c r="BB62" s="63" t="s">
        <v>161</v>
      </c>
      <c r="BC62" s="63" t="s">
        <v>235</v>
      </c>
      <c r="BD62" s="63" t="s">
        <v>266</v>
      </c>
      <c r="BE62" s="63" t="s">
        <v>259</v>
      </c>
      <c r="BF62" s="63">
        <f t="shared" si="18"/>
        <v>1.1240000000000001</v>
      </c>
      <c r="BG62" s="63">
        <f t="shared" si="19"/>
        <v>1.0760000000000001</v>
      </c>
      <c r="BH62" s="63">
        <v>0.05</v>
      </c>
      <c r="BI62" s="63">
        <v>0.05</v>
      </c>
      <c r="BJ62" s="63" t="s">
        <v>160</v>
      </c>
      <c r="BK62" s="63" t="s">
        <v>160</v>
      </c>
      <c r="BL62" s="63" t="s">
        <v>160</v>
      </c>
      <c r="BM62" s="65">
        <v>0.38</v>
      </c>
      <c r="BN62" s="65">
        <f t="shared" si="27"/>
        <v>0.19</v>
      </c>
      <c r="BO62" s="65" t="s">
        <v>160</v>
      </c>
      <c r="BP62" s="65" t="s">
        <v>160</v>
      </c>
      <c r="BQ62" s="66">
        <f t="shared" si="20"/>
        <v>-10.144</v>
      </c>
      <c r="BR62" s="66">
        <f t="shared" si="21"/>
        <v>1.1126298396142358</v>
      </c>
      <c r="BS62" s="66">
        <f t="shared" si="22"/>
        <v>1.097907555306912</v>
      </c>
      <c r="BT62" s="67">
        <f t="shared" si="23"/>
        <v>-9.7639999999999993</v>
      </c>
      <c r="BU62" s="67">
        <f t="shared" si="24"/>
        <v>1.1287360896152829</v>
      </c>
      <c r="BV62" s="67">
        <f t="shared" si="25"/>
        <v>1.1142266376280905</v>
      </c>
      <c r="BW62" s="67">
        <v>2</v>
      </c>
      <c r="BX62" s="69">
        <v>0</v>
      </c>
    </row>
    <row r="63" spans="1:78">
      <c r="A63" s="48" t="s">
        <v>315</v>
      </c>
      <c r="B63" s="74" t="s">
        <v>236</v>
      </c>
      <c r="C63" s="49">
        <v>8</v>
      </c>
      <c r="D63" s="49" t="s">
        <v>251</v>
      </c>
      <c r="E63" s="75">
        <v>1.30376</v>
      </c>
      <c r="F63" s="75">
        <v>103.87757999999999</v>
      </c>
      <c r="G63" s="51" t="s">
        <v>158</v>
      </c>
      <c r="H63" s="71">
        <v>7699</v>
      </c>
      <c r="I63" s="71">
        <v>45</v>
      </c>
      <c r="J63" s="71">
        <v>8483</v>
      </c>
      <c r="K63" s="71">
        <v>8404</v>
      </c>
      <c r="L63" s="71">
        <v>8588</v>
      </c>
      <c r="M63" s="46" t="s">
        <v>263</v>
      </c>
      <c r="N63" s="53" t="s">
        <v>253</v>
      </c>
      <c r="O63" s="46" t="s">
        <v>254</v>
      </c>
      <c r="P63" s="46" t="s">
        <v>255</v>
      </c>
      <c r="Q63" s="53" t="s">
        <v>234</v>
      </c>
      <c r="R63" s="72" t="s">
        <v>237</v>
      </c>
      <c r="S63" s="72" t="s">
        <v>237</v>
      </c>
      <c r="T63" s="53">
        <v>0</v>
      </c>
      <c r="U63" s="57" t="s">
        <v>268</v>
      </c>
      <c r="V63" s="58">
        <v>0.01</v>
      </c>
      <c r="W63" s="57" t="s">
        <v>145</v>
      </c>
      <c r="X63" s="58" t="s">
        <v>160</v>
      </c>
      <c r="Y63" s="58">
        <f t="shared" si="15"/>
        <v>5.0000000000000001E-3</v>
      </c>
      <c r="Z63" s="58">
        <v>0</v>
      </c>
      <c r="AA63" s="58">
        <v>0.15</v>
      </c>
      <c r="AB63" s="58">
        <f t="shared" si="26"/>
        <v>0.18440000000000001</v>
      </c>
      <c r="AC63" s="59" t="s">
        <v>160</v>
      </c>
      <c r="AD63" s="59" t="s">
        <v>160</v>
      </c>
      <c r="AE63" s="59">
        <v>0.01</v>
      </c>
      <c r="AF63" s="59">
        <v>0.1</v>
      </c>
      <c r="AG63" s="47">
        <v>0.1</v>
      </c>
      <c r="AH63" s="59" t="s">
        <v>160</v>
      </c>
      <c r="AI63" s="59" t="s">
        <v>160</v>
      </c>
      <c r="AJ63" s="59" t="s">
        <v>160</v>
      </c>
      <c r="AK63" s="59" t="s">
        <v>160</v>
      </c>
      <c r="AL63" s="59" t="s">
        <v>160</v>
      </c>
      <c r="AM63" s="59">
        <v>-9.2200000000000006</v>
      </c>
      <c r="AN63" s="60" t="s">
        <v>148</v>
      </c>
      <c r="AO63" s="61">
        <f t="shared" si="16"/>
        <v>0.27681827974322792</v>
      </c>
      <c r="AP63" s="61">
        <f t="shared" si="17"/>
        <v>0.20645822822062579</v>
      </c>
      <c r="AQ63" s="62">
        <v>-1.1000000000000001</v>
      </c>
      <c r="AR63" s="62">
        <v>-0.5</v>
      </c>
      <c r="AS63" s="62" t="s">
        <v>237</v>
      </c>
      <c r="AT63" s="62" t="s">
        <v>237</v>
      </c>
      <c r="AU63" s="62">
        <v>4.8000000000000001E-2</v>
      </c>
      <c r="AV63" s="62" t="s">
        <v>237</v>
      </c>
      <c r="AW63" s="62" t="s">
        <v>237</v>
      </c>
      <c r="AX63" s="62">
        <v>0.5</v>
      </c>
      <c r="AY63" s="62">
        <v>1.1000000000000001</v>
      </c>
      <c r="AZ63" s="62">
        <v>2.2000000000000002</v>
      </c>
      <c r="BA63" s="63">
        <v>0</v>
      </c>
      <c r="BB63" s="63" t="s">
        <v>161</v>
      </c>
      <c r="BC63" s="63" t="s">
        <v>235</v>
      </c>
      <c r="BD63" s="63" t="s">
        <v>266</v>
      </c>
      <c r="BE63" s="63" t="s">
        <v>259</v>
      </c>
      <c r="BF63" s="63">
        <f t="shared" si="18"/>
        <v>1.1240000000000001</v>
      </c>
      <c r="BG63" s="63">
        <f t="shared" si="19"/>
        <v>1.0760000000000001</v>
      </c>
      <c r="BH63" s="63">
        <v>0.05</v>
      </c>
      <c r="BI63" s="63">
        <v>0.05</v>
      </c>
      <c r="BJ63" s="63" t="s">
        <v>160</v>
      </c>
      <c r="BK63" s="63" t="s">
        <v>160</v>
      </c>
      <c r="BL63" s="63" t="s">
        <v>160</v>
      </c>
      <c r="BM63" s="65">
        <v>0.15</v>
      </c>
      <c r="BN63" s="65">
        <f t="shared" si="27"/>
        <v>7.4999999999999997E-2</v>
      </c>
      <c r="BO63" s="65" t="s">
        <v>160</v>
      </c>
      <c r="BP63" s="65" t="s">
        <v>160</v>
      </c>
      <c r="BQ63" s="66">
        <f t="shared" si="20"/>
        <v>-10.344000000000001</v>
      </c>
      <c r="BR63" s="66">
        <f t="shared" si="21"/>
        <v>1.1132853901852839</v>
      </c>
      <c r="BS63" s="66">
        <f t="shared" si="22"/>
        <v>1.097907555306912</v>
      </c>
      <c r="BT63" s="67">
        <f t="shared" si="23"/>
        <v>-10.194000000000001</v>
      </c>
      <c r="BU63" s="67">
        <f t="shared" si="24"/>
        <v>1.1158088366740961</v>
      </c>
      <c r="BV63" s="67">
        <f t="shared" si="25"/>
        <v>1.100466264816873</v>
      </c>
      <c r="BW63" s="67">
        <v>2</v>
      </c>
      <c r="BX63" s="69">
        <v>0</v>
      </c>
    </row>
    <row r="64" spans="1:78">
      <c r="A64" s="48" t="s">
        <v>332</v>
      </c>
      <c r="B64" s="74" t="s">
        <v>236</v>
      </c>
      <c r="C64" s="49">
        <v>8</v>
      </c>
      <c r="D64" s="49" t="s">
        <v>251</v>
      </c>
      <c r="E64" s="75">
        <v>1.4039999999999999</v>
      </c>
      <c r="F64" s="75">
        <v>103.99</v>
      </c>
      <c r="G64" s="51" t="s">
        <v>158</v>
      </c>
      <c r="H64" s="71">
        <v>1720</v>
      </c>
      <c r="I64" s="71">
        <v>60</v>
      </c>
      <c r="J64" s="71">
        <v>1358</v>
      </c>
      <c r="K64" s="71">
        <v>1068</v>
      </c>
      <c r="L64" s="71">
        <v>1648</v>
      </c>
      <c r="M64" s="53" t="s">
        <v>333</v>
      </c>
      <c r="N64" s="53" t="s">
        <v>124</v>
      </c>
      <c r="O64" s="46" t="s">
        <v>237</v>
      </c>
      <c r="P64" s="53" t="s">
        <v>237</v>
      </c>
      <c r="Q64" s="53" t="s">
        <v>320</v>
      </c>
      <c r="R64" s="72" t="s">
        <v>237</v>
      </c>
      <c r="S64" s="72" t="s">
        <v>237</v>
      </c>
      <c r="T64" s="53">
        <v>1</v>
      </c>
      <c r="U64" s="57" t="s">
        <v>334</v>
      </c>
      <c r="V64" s="58">
        <v>0.01</v>
      </c>
      <c r="W64" s="57" t="s">
        <v>145</v>
      </c>
      <c r="X64" s="58" t="s">
        <v>160</v>
      </c>
      <c r="Y64" s="58">
        <f t="shared" ref="Y64:Y66" si="28">V64/2</f>
        <v>5.0000000000000001E-3</v>
      </c>
      <c r="Z64" s="58" t="s">
        <v>237</v>
      </c>
      <c r="AA64" s="58" t="s">
        <v>237</v>
      </c>
      <c r="AB64" s="58" t="s">
        <v>160</v>
      </c>
      <c r="AC64" s="59">
        <v>1.1499999999999999</v>
      </c>
      <c r="AD64" s="59">
        <v>0.5</v>
      </c>
      <c r="AE64" s="59">
        <v>0.01</v>
      </c>
      <c r="AF64" s="59">
        <v>0.1</v>
      </c>
      <c r="AG64" s="47">
        <v>0.1</v>
      </c>
      <c r="AH64" s="59" t="s">
        <v>160</v>
      </c>
      <c r="AI64" s="59" t="s">
        <v>160</v>
      </c>
      <c r="AJ64" s="59" t="s">
        <v>160</v>
      </c>
      <c r="AK64" s="59" t="s">
        <v>160</v>
      </c>
      <c r="AL64" s="59" t="s">
        <v>160</v>
      </c>
      <c r="AM64" s="59">
        <v>-1.21</v>
      </c>
      <c r="AN64" s="60" t="s">
        <v>238</v>
      </c>
      <c r="AO64" s="61">
        <f t="shared" ref="AO64:AO66" si="29">SQRT(SUMSQ(IF(OR(Y64="n/a",Y64="nd"),0,Y64),IF(OR(Z64="n/a",Z64="nd"),0,Z64),IF(OR(AA64="n/a",AA64="nd"),0,AA64),IF(OR(AB64="n/a",AB64="nd"),0,AB64),IF(OR(AC64="n/a",AC64="nd"),0,AC64),IF(OR(AD64="n/a",AD64="nd"),0,AD64),IF(OR(AE64="n/a",AE64="nd"),0,AE64),IF(OR(AF64="n/a",AF64="nd"),0,AF64),IF(OR(AG64="n/a",AG64="nd"),0,AG64),IF(OR(AH64="n/a",AH64="nd"),0,AH64),IF(OR(AI64="n/a",AI64="nd"),0,AI64),IF(OR(AJ64="n/a",AJ64="nd"),0,AJ64)))</f>
        <v>1.2619924722437927</v>
      </c>
      <c r="AP64" s="61">
        <f t="shared" ref="AP64:AP66" si="30">SQRT(SUMSQ(IF(OR(Y64="n/a",Y64="nd"),0,Y64),IF(OR(Z64="n/a",Z64="nd"),0,Z64),IF(OR(AA64="n/a",AA64="nd"),0,AA64),IF(OR(AC64="n/a",AC64="nd"),0,AC64),IF(OR(AD64="n/a",AD64="nd"),0,AD64),IF(OR(AE64="n/a",AE64="nd"),0,AE64),IF(OR(AF64="n/a",AF64="nd"),0,AF64),IF(OR(AG64="n/a",AG64="nd"),0,AG64),IF(OR(AH64="n/a",AH64="nd"),0,AH64),IF(OR(AI64="n/a",AI64="nd"),0,AI64),IF(OR(AJ64="n/a",AJ64="nd"),0,AJ64)))</f>
        <v>1.2619924722437927</v>
      </c>
      <c r="AQ64" s="62">
        <v>-1.1000000000000001</v>
      </c>
      <c r="AR64" s="62">
        <v>-0.5</v>
      </c>
      <c r="AS64" s="62" t="s">
        <v>237</v>
      </c>
      <c r="AT64" s="62" t="s">
        <v>237</v>
      </c>
      <c r="AU64" s="62">
        <v>4.8000000000000001E-2</v>
      </c>
      <c r="AV64" s="62" t="s">
        <v>237</v>
      </c>
      <c r="AW64" s="62" t="s">
        <v>237</v>
      </c>
      <c r="AX64" s="62">
        <v>0.5</v>
      </c>
      <c r="AY64" s="62">
        <v>1.1000000000000001</v>
      </c>
      <c r="AZ64" s="62">
        <v>2.2000000000000002</v>
      </c>
      <c r="BA64" s="63">
        <v>-1</v>
      </c>
      <c r="BB64" s="63" t="s">
        <v>239</v>
      </c>
      <c r="BC64" s="63" t="s">
        <v>124</v>
      </c>
      <c r="BD64" s="63" t="s">
        <v>240</v>
      </c>
      <c r="BE64" s="63" t="s">
        <v>91</v>
      </c>
      <c r="BF64" s="63">
        <v>4.8000000000000001E-2</v>
      </c>
      <c r="BG64" s="63" t="s">
        <v>160</v>
      </c>
      <c r="BH64" s="63">
        <v>0.05</v>
      </c>
      <c r="BI64" s="63">
        <v>0.05</v>
      </c>
      <c r="BJ64" s="63" t="s">
        <v>160</v>
      </c>
      <c r="BK64" s="63" t="s">
        <v>160</v>
      </c>
      <c r="BL64" s="63" t="s">
        <v>160</v>
      </c>
      <c r="BM64" s="65">
        <v>0</v>
      </c>
      <c r="BN64" s="65">
        <f t="shared" ref="BN64:BN66" si="31">BM64/2</f>
        <v>0</v>
      </c>
      <c r="BO64" s="65" t="s">
        <v>160</v>
      </c>
      <c r="BP64" s="65" t="s">
        <v>160</v>
      </c>
      <c r="BQ64" s="66">
        <f t="shared" ref="BQ64:BQ66" si="32">AM64-BF64</f>
        <v>-1.258</v>
      </c>
      <c r="BR64" s="66">
        <f t="shared" ref="BR64:BR66" si="33">SQRT(SUMSQ(AO64,BG64,IF(OR(BH64="n/a",BH64="nd"),0,BH64),IF(OR(BI64="n/a",BI64="nd"),0,BI64)))</f>
        <v>1.2639719142449328</v>
      </c>
      <c r="BS64" s="66">
        <f t="shared" ref="BS64:BS66" si="34">SQRT(SUMSQ(AP64,BG64,IF(OR(BH64="n/a",BH64="nd"),0,BH64),IF(OR(BI64="n/a",BI64="nd"),0,BI64)))</f>
        <v>1.2639719142449328</v>
      </c>
      <c r="BT64" s="67">
        <f t="shared" ref="BT64:BT66" si="35">BQ64+BM64</f>
        <v>-1.258</v>
      </c>
      <c r="BU64" s="67">
        <f t="shared" ref="BU64:BU66" si="36">SQRT(BN64^2+BR64^2)</f>
        <v>1.2639719142449328</v>
      </c>
      <c r="BV64" s="67">
        <f t="shared" ref="BV64:BV66" si="37">SQRT(BN64^2+BS64^2)</f>
        <v>1.2639719142449328</v>
      </c>
      <c r="BW64" s="67">
        <v>1</v>
      </c>
      <c r="BX64" s="69">
        <v>0</v>
      </c>
      <c r="BZ64" s="69" t="s">
        <v>335</v>
      </c>
    </row>
    <row r="65" spans="1:78">
      <c r="A65" s="48" t="s">
        <v>336</v>
      </c>
      <c r="B65" s="74" t="s">
        <v>236</v>
      </c>
      <c r="C65" s="49">
        <v>8</v>
      </c>
      <c r="D65" s="49" t="s">
        <v>251</v>
      </c>
      <c r="E65" s="75">
        <v>1.4039999999999999</v>
      </c>
      <c r="F65" s="75">
        <v>103.99</v>
      </c>
      <c r="G65" s="51" t="s">
        <v>158</v>
      </c>
      <c r="H65" s="71">
        <v>4340</v>
      </c>
      <c r="I65" s="71">
        <v>70</v>
      </c>
      <c r="J65" s="71">
        <v>4588</v>
      </c>
      <c r="K65" s="71">
        <v>4224</v>
      </c>
      <c r="L65" s="71">
        <v>4926</v>
      </c>
      <c r="M65" s="53" t="s">
        <v>333</v>
      </c>
      <c r="N65" s="53" t="s">
        <v>124</v>
      </c>
      <c r="O65" s="46" t="s">
        <v>237</v>
      </c>
      <c r="P65" s="53" t="s">
        <v>237</v>
      </c>
      <c r="Q65" s="53" t="s">
        <v>320</v>
      </c>
      <c r="R65" s="72" t="s">
        <v>237</v>
      </c>
      <c r="S65" s="72" t="s">
        <v>237</v>
      </c>
      <c r="T65" s="53">
        <v>1</v>
      </c>
      <c r="U65" s="57" t="s">
        <v>334</v>
      </c>
      <c r="V65" s="58">
        <v>0.01</v>
      </c>
      <c r="W65" s="57" t="s">
        <v>145</v>
      </c>
      <c r="X65" s="58" t="s">
        <v>160</v>
      </c>
      <c r="Y65" s="58">
        <f t="shared" si="28"/>
        <v>5.0000000000000001E-3</v>
      </c>
      <c r="Z65" s="58" t="s">
        <v>237</v>
      </c>
      <c r="AA65" s="58" t="s">
        <v>237</v>
      </c>
      <c r="AB65" s="58" t="s">
        <v>160</v>
      </c>
      <c r="AC65" s="59">
        <v>1.1499999999999999</v>
      </c>
      <c r="AD65" s="59">
        <v>0.5</v>
      </c>
      <c r="AE65" s="59">
        <v>0.01</v>
      </c>
      <c r="AF65" s="59">
        <v>0.1</v>
      </c>
      <c r="AG65" s="47">
        <v>0.1</v>
      </c>
      <c r="AH65" s="59" t="s">
        <v>160</v>
      </c>
      <c r="AI65" s="59" t="s">
        <v>160</v>
      </c>
      <c r="AJ65" s="59" t="s">
        <v>160</v>
      </c>
      <c r="AK65" s="59" t="s">
        <v>160</v>
      </c>
      <c r="AL65" s="59" t="s">
        <v>160</v>
      </c>
      <c r="AM65" s="59">
        <v>0.91</v>
      </c>
      <c r="AN65" s="60" t="s">
        <v>238</v>
      </c>
      <c r="AO65" s="61">
        <f t="shared" si="29"/>
        <v>1.2619924722437927</v>
      </c>
      <c r="AP65" s="61">
        <f t="shared" si="30"/>
        <v>1.2619924722437927</v>
      </c>
      <c r="AQ65" s="62">
        <v>-1.1000000000000001</v>
      </c>
      <c r="AR65" s="62">
        <v>-0.5</v>
      </c>
      <c r="AS65" s="62" t="s">
        <v>237</v>
      </c>
      <c r="AT65" s="62" t="s">
        <v>237</v>
      </c>
      <c r="AU65" s="62">
        <v>4.8000000000000001E-2</v>
      </c>
      <c r="AV65" s="62" t="s">
        <v>237</v>
      </c>
      <c r="AW65" s="62" t="s">
        <v>237</v>
      </c>
      <c r="AX65" s="62">
        <v>0.5</v>
      </c>
      <c r="AY65" s="62">
        <v>1.1000000000000001</v>
      </c>
      <c r="AZ65" s="62">
        <v>2.2000000000000002</v>
      </c>
      <c r="BA65" s="63">
        <v>-1</v>
      </c>
      <c r="BB65" s="63" t="s">
        <v>239</v>
      </c>
      <c r="BC65" s="63" t="s">
        <v>124</v>
      </c>
      <c r="BD65" s="63" t="s">
        <v>240</v>
      </c>
      <c r="BE65" s="63" t="s">
        <v>91</v>
      </c>
      <c r="BF65" s="63">
        <v>4.8000000000000001E-2</v>
      </c>
      <c r="BG65" s="63" t="s">
        <v>160</v>
      </c>
      <c r="BH65" s="63">
        <v>0.05</v>
      </c>
      <c r="BI65" s="63">
        <v>0.05</v>
      </c>
      <c r="BJ65" s="63" t="s">
        <v>160</v>
      </c>
      <c r="BK65" s="63" t="s">
        <v>160</v>
      </c>
      <c r="BL65" s="63" t="s">
        <v>160</v>
      </c>
      <c r="BM65" s="65">
        <v>0</v>
      </c>
      <c r="BN65" s="65">
        <f t="shared" si="31"/>
        <v>0</v>
      </c>
      <c r="BO65" s="65" t="s">
        <v>160</v>
      </c>
      <c r="BP65" s="65" t="s">
        <v>160</v>
      </c>
      <c r="BQ65" s="66">
        <f t="shared" si="32"/>
        <v>0.86199999999999999</v>
      </c>
      <c r="BR65" s="66">
        <f t="shared" si="33"/>
        <v>1.2639719142449328</v>
      </c>
      <c r="BS65" s="66">
        <f t="shared" si="34"/>
        <v>1.2639719142449328</v>
      </c>
      <c r="BT65" s="67">
        <f t="shared" si="35"/>
        <v>0.86199999999999999</v>
      </c>
      <c r="BU65" s="67">
        <f t="shared" si="36"/>
        <v>1.2639719142449328</v>
      </c>
      <c r="BV65" s="67">
        <f t="shared" si="37"/>
        <v>1.2639719142449328</v>
      </c>
      <c r="BW65" s="67">
        <v>1</v>
      </c>
      <c r="BX65" s="69">
        <v>0</v>
      </c>
      <c r="BZ65" s="69" t="s">
        <v>335</v>
      </c>
    </row>
    <row r="66" spans="1:78">
      <c r="A66" s="48" t="s">
        <v>337</v>
      </c>
      <c r="B66" s="74" t="s">
        <v>236</v>
      </c>
      <c r="C66" s="49">
        <v>8</v>
      </c>
      <c r="D66" s="49" t="s">
        <v>251</v>
      </c>
      <c r="E66" s="75">
        <v>1.4039999999999999</v>
      </c>
      <c r="F66" s="75">
        <v>103.99</v>
      </c>
      <c r="G66" s="51" t="s">
        <v>158</v>
      </c>
      <c r="H66" s="71">
        <v>4410</v>
      </c>
      <c r="I66" s="71">
        <v>70</v>
      </c>
      <c r="J66" s="71">
        <v>4672</v>
      </c>
      <c r="K66" s="71">
        <v>4315</v>
      </c>
      <c r="L66" s="71">
        <v>5029</v>
      </c>
      <c r="M66" s="53" t="s">
        <v>333</v>
      </c>
      <c r="N66" s="53" t="s">
        <v>124</v>
      </c>
      <c r="O66" s="46" t="s">
        <v>237</v>
      </c>
      <c r="P66" s="53" t="s">
        <v>237</v>
      </c>
      <c r="Q66" s="53" t="s">
        <v>320</v>
      </c>
      <c r="R66" s="72" t="s">
        <v>237</v>
      </c>
      <c r="S66" s="72" t="s">
        <v>237</v>
      </c>
      <c r="T66" s="53">
        <v>1</v>
      </c>
      <c r="U66" s="57" t="s">
        <v>334</v>
      </c>
      <c r="V66" s="58">
        <v>0.01</v>
      </c>
      <c r="W66" s="57" t="s">
        <v>145</v>
      </c>
      <c r="X66" s="58" t="s">
        <v>160</v>
      </c>
      <c r="Y66" s="58">
        <f t="shared" si="28"/>
        <v>5.0000000000000001E-3</v>
      </c>
      <c r="Z66" s="58" t="s">
        <v>237</v>
      </c>
      <c r="AA66" s="58" t="s">
        <v>237</v>
      </c>
      <c r="AB66" s="58" t="s">
        <v>160</v>
      </c>
      <c r="AC66" s="59">
        <v>1.1499999999999999</v>
      </c>
      <c r="AD66" s="59">
        <v>0.5</v>
      </c>
      <c r="AE66" s="59">
        <v>0.01</v>
      </c>
      <c r="AF66" s="59">
        <v>0.1</v>
      </c>
      <c r="AG66" s="47">
        <v>0.1</v>
      </c>
      <c r="AH66" s="59" t="s">
        <v>160</v>
      </c>
      <c r="AI66" s="59" t="s">
        <v>160</v>
      </c>
      <c r="AJ66" s="59" t="s">
        <v>160</v>
      </c>
      <c r="AK66" s="59" t="s">
        <v>160</v>
      </c>
      <c r="AL66" s="59" t="s">
        <v>160</v>
      </c>
      <c r="AM66" s="59">
        <v>0.91</v>
      </c>
      <c r="AN66" s="60" t="s">
        <v>238</v>
      </c>
      <c r="AO66" s="61">
        <f t="shared" si="29"/>
        <v>1.2619924722437927</v>
      </c>
      <c r="AP66" s="61">
        <f t="shared" si="30"/>
        <v>1.2619924722437927</v>
      </c>
      <c r="AQ66" s="62">
        <v>-1.1000000000000001</v>
      </c>
      <c r="AR66" s="62">
        <v>-0.5</v>
      </c>
      <c r="AS66" s="62" t="s">
        <v>237</v>
      </c>
      <c r="AT66" s="62" t="s">
        <v>237</v>
      </c>
      <c r="AU66" s="62">
        <v>4.8000000000000001E-2</v>
      </c>
      <c r="AV66" s="62" t="s">
        <v>237</v>
      </c>
      <c r="AW66" s="62" t="s">
        <v>237</v>
      </c>
      <c r="AX66" s="62">
        <v>0.5</v>
      </c>
      <c r="AY66" s="62">
        <v>1.1000000000000001</v>
      </c>
      <c r="AZ66" s="62">
        <v>2.2000000000000002</v>
      </c>
      <c r="BA66" s="63">
        <v>-1</v>
      </c>
      <c r="BB66" s="63" t="s">
        <v>239</v>
      </c>
      <c r="BC66" s="63" t="s">
        <v>124</v>
      </c>
      <c r="BD66" s="63" t="s">
        <v>240</v>
      </c>
      <c r="BE66" s="63" t="s">
        <v>91</v>
      </c>
      <c r="BF66" s="63">
        <v>4.8000000000000001E-2</v>
      </c>
      <c r="BG66" s="63" t="s">
        <v>160</v>
      </c>
      <c r="BH66" s="63">
        <v>0.05</v>
      </c>
      <c r="BI66" s="63">
        <v>0.05</v>
      </c>
      <c r="BJ66" s="63" t="s">
        <v>160</v>
      </c>
      <c r="BK66" s="63" t="s">
        <v>160</v>
      </c>
      <c r="BL66" s="63" t="s">
        <v>160</v>
      </c>
      <c r="BM66" s="65">
        <v>0</v>
      </c>
      <c r="BN66" s="65">
        <f t="shared" si="31"/>
        <v>0</v>
      </c>
      <c r="BO66" s="65" t="s">
        <v>160</v>
      </c>
      <c r="BP66" s="65" t="s">
        <v>160</v>
      </c>
      <c r="BQ66" s="66">
        <f t="shared" si="32"/>
        <v>0.86199999999999999</v>
      </c>
      <c r="BR66" s="66">
        <f t="shared" si="33"/>
        <v>1.2639719142449328</v>
      </c>
      <c r="BS66" s="66">
        <f t="shared" si="34"/>
        <v>1.2639719142449328</v>
      </c>
      <c r="BT66" s="67">
        <f t="shared" si="35"/>
        <v>0.86199999999999999</v>
      </c>
      <c r="BU66" s="67">
        <f t="shared" si="36"/>
        <v>1.2639719142449328</v>
      </c>
      <c r="BV66" s="67">
        <f t="shared" si="37"/>
        <v>1.2639719142449328</v>
      </c>
      <c r="BW66" s="67">
        <v>1</v>
      </c>
      <c r="BX66" s="69">
        <v>0</v>
      </c>
      <c r="BZ66" s="69" t="s">
        <v>335</v>
      </c>
    </row>
    <row r="67" spans="1:78">
      <c r="A67" s="48" t="s">
        <v>338</v>
      </c>
      <c r="B67" s="74" t="s">
        <v>319</v>
      </c>
      <c r="C67" s="49">
        <v>8</v>
      </c>
      <c r="D67" s="49" t="s">
        <v>251</v>
      </c>
      <c r="E67" s="75">
        <v>1.3137129999999999</v>
      </c>
      <c r="F67" s="75">
        <v>103.891772</v>
      </c>
      <c r="G67" s="51" t="s">
        <v>158</v>
      </c>
      <c r="H67" s="71">
        <v>6035</v>
      </c>
      <c r="I67" s="71">
        <v>30</v>
      </c>
      <c r="J67" s="71">
        <v>6514</v>
      </c>
      <c r="K67" s="71">
        <v>6254</v>
      </c>
      <c r="L67" s="71">
        <v>6794</v>
      </c>
      <c r="M67" s="53" t="s">
        <v>339</v>
      </c>
      <c r="N67" s="53" t="s">
        <v>340</v>
      </c>
      <c r="O67" s="46" t="s">
        <v>254</v>
      </c>
      <c r="P67" s="46" t="s">
        <v>341</v>
      </c>
      <c r="Q67" s="53" t="s">
        <v>234</v>
      </c>
      <c r="R67" s="72" t="s">
        <v>237</v>
      </c>
      <c r="S67" s="72" t="s">
        <v>237</v>
      </c>
      <c r="T67" s="53">
        <v>1</v>
      </c>
      <c r="U67" s="57" t="s">
        <v>265</v>
      </c>
      <c r="V67" s="58">
        <v>0.01</v>
      </c>
      <c r="W67" s="57" t="s">
        <v>145</v>
      </c>
      <c r="X67" s="58" t="s">
        <v>160</v>
      </c>
      <c r="Y67" s="58">
        <f t="shared" ref="Y67:Y87" si="38">V67/2</f>
        <v>5.0000000000000001E-3</v>
      </c>
      <c r="Z67" s="58">
        <v>0.01</v>
      </c>
      <c r="AA67" s="58">
        <v>0.15</v>
      </c>
      <c r="AB67" s="58">
        <f t="shared" ref="AB67:AB87" si="39">-(0.02*AM67)</f>
        <v>7.6999999999999999E-2</v>
      </c>
      <c r="AC67" s="59" t="s">
        <v>160</v>
      </c>
      <c r="AD67" s="59" t="s">
        <v>160</v>
      </c>
      <c r="AE67" s="59">
        <v>0.01</v>
      </c>
      <c r="AF67" s="59">
        <v>0.1</v>
      </c>
      <c r="AG67" s="47">
        <v>0.1</v>
      </c>
      <c r="AH67" s="59" t="s">
        <v>160</v>
      </c>
      <c r="AI67" s="59" t="s">
        <v>160</v>
      </c>
      <c r="AJ67" s="59" t="s">
        <v>160</v>
      </c>
      <c r="AK67" s="59" t="s">
        <v>160</v>
      </c>
      <c r="AL67" s="59" t="s">
        <v>160</v>
      </c>
      <c r="AM67" s="59">
        <v>-3.85</v>
      </c>
      <c r="AN67" s="60" t="s">
        <v>148</v>
      </c>
      <c r="AO67" s="61">
        <f t="shared" ref="AO67:AO87" si="40">SQRT(SUMSQ(IF(OR(Y67="n/a",Y67="nd"),0,Y67),IF(OR(Z67="n/a",Z67="nd"),0,Z67),IF(OR(AA67="n/a",AA67="nd"),0,AA67),IF(OR(AB67="n/a",AB67="nd"),0,AB67),IF(OR(AC67="n/a",AC67="nd"),0,AC67),IF(OR(AD67="n/a",AD67="nd"),0,AD67),IF(OR(AE67="n/a",AE67="nd"),0,AE67),IF(OR(AF67="n/a",AF67="nd"),0,AF67),IF(OR(AG67="n/a",AG67="nd"),0,AG67),IF(OR(AH67="n/a",AH67="nd"),0,AH67),IF(OR(AI67="n/a",AI67="nd"),0,AI67),IF(OR(AJ67="n/a",AJ67="nd"),0,AJ67)))</f>
        <v>0.22057651733582159</v>
      </c>
      <c r="AP67" s="61">
        <f t="shared" ref="AP67:AP87" si="41">SQRT(SUMSQ(IF(OR(Y67="n/a",Y67="nd"),0,Y67),IF(OR(Z67="n/a",Z67="nd"),0,Z67),IF(OR(AA67="n/a",AA67="nd"),0,AA67),IF(OR(AC67="n/a",AC67="nd"),0,AC67),IF(OR(AD67="n/a",AD67="nd"),0,AD67),IF(OR(AE67="n/a",AE67="nd"),0,AE67),IF(OR(AF67="n/a",AF67="nd"),0,AF67),IF(OR(AG67="n/a",AG67="nd"),0,AG67),IF(OR(AH67="n/a",AH67="nd"),0,AH67),IF(OR(AI67="n/a",AI67="nd"),0,AI67),IF(OR(AJ67="n/a",AJ67="nd"),0,AJ67)))</f>
        <v>0.20670026608594388</v>
      </c>
      <c r="AQ67" s="62">
        <v>-1.1000000000000001</v>
      </c>
      <c r="AR67" s="62">
        <v>-0.5</v>
      </c>
      <c r="AS67" s="62" t="s">
        <v>237</v>
      </c>
      <c r="AT67" s="62" t="s">
        <v>237</v>
      </c>
      <c r="AU67" s="62">
        <v>4.8000000000000001E-2</v>
      </c>
      <c r="AV67" s="62" t="s">
        <v>237</v>
      </c>
      <c r="AW67" s="62" t="s">
        <v>237</v>
      </c>
      <c r="AX67" s="62">
        <v>0.5</v>
      </c>
      <c r="AY67" s="62">
        <v>1.1000000000000001</v>
      </c>
      <c r="AZ67" s="62">
        <v>2.2000000000000002</v>
      </c>
      <c r="BA67" s="63">
        <v>-1</v>
      </c>
      <c r="BB67" s="63" t="s">
        <v>161</v>
      </c>
      <c r="BC67" s="63" t="s">
        <v>89</v>
      </c>
      <c r="BD67" s="63" t="s">
        <v>342</v>
      </c>
      <c r="BE67" s="63" t="s">
        <v>91</v>
      </c>
      <c r="BF67" s="63">
        <v>4.8000000000000001E-2</v>
      </c>
      <c r="BG67" s="63" t="s">
        <v>160</v>
      </c>
      <c r="BH67" s="63">
        <v>0.05</v>
      </c>
      <c r="BI67" s="63">
        <v>0.05</v>
      </c>
      <c r="BJ67" s="63" t="s">
        <v>160</v>
      </c>
      <c r="BK67" s="63" t="s">
        <v>160</v>
      </c>
      <c r="BL67" s="63" t="s">
        <v>160</v>
      </c>
      <c r="BM67" s="65">
        <v>0</v>
      </c>
      <c r="BN67" s="65">
        <f t="shared" ref="BN67" si="42">BM67/2</f>
        <v>0</v>
      </c>
      <c r="BO67" s="65" t="s">
        <v>160</v>
      </c>
      <c r="BP67" s="65" t="s">
        <v>160</v>
      </c>
      <c r="BQ67" s="66">
        <f t="shared" ref="BQ67:BQ87" si="43">AM67-BF67</f>
        <v>-3.8980000000000001</v>
      </c>
      <c r="BR67" s="66">
        <f t="shared" ref="BR67:BR87" si="44">SQRT(SUMSQ(AO67,BG67,IF(OR(BH67="n/a",BH67="nd"),0,BH67),IF(OR(BI67="n/a",BI67="nd"),0,BI67)))</f>
        <v>0.23163333093490671</v>
      </c>
      <c r="BS67" s="66">
        <f t="shared" ref="BS67:BS87" si="45">SQRT(SUMSQ(AP67,BG67,IF(OR(BH67="n/a",BH67="nd"),0,BH67),IF(OR(BI67="n/a",BI67="nd"),0,BI67)))</f>
        <v>0.21846052274953479</v>
      </c>
      <c r="BT67" s="67">
        <f t="shared" ref="BT67:BT87" si="46">BQ67+BM67</f>
        <v>-3.8980000000000001</v>
      </c>
      <c r="BU67" s="67">
        <f t="shared" ref="BU67:BU87" si="47">SQRT(BN67^2+BR67^2)</f>
        <v>0.23163333093490671</v>
      </c>
      <c r="BV67" s="67">
        <f t="shared" ref="BV67:BV87" si="48">SQRT(BN67^2+BS67^2)</f>
        <v>0.21846052274953479</v>
      </c>
      <c r="BW67" s="67">
        <v>2</v>
      </c>
      <c r="BX67" s="69">
        <v>0</v>
      </c>
      <c r="BZ67" s="69" t="s">
        <v>335</v>
      </c>
    </row>
    <row r="68" spans="1:78">
      <c r="A68" s="48" t="s">
        <v>343</v>
      </c>
      <c r="B68" s="74" t="s">
        <v>319</v>
      </c>
      <c r="C68" s="49">
        <v>8</v>
      </c>
      <c r="D68" s="49" t="s">
        <v>251</v>
      </c>
      <c r="E68" s="75">
        <v>1.3137129999999999</v>
      </c>
      <c r="F68" s="75">
        <v>103.891772</v>
      </c>
      <c r="G68" s="51" t="s">
        <v>158</v>
      </c>
      <c r="H68" s="71">
        <v>6160</v>
      </c>
      <c r="I68" s="71">
        <v>45</v>
      </c>
      <c r="J68" s="71">
        <v>6652</v>
      </c>
      <c r="K68" s="71">
        <v>6357</v>
      </c>
      <c r="L68" s="71">
        <v>6949</v>
      </c>
      <c r="M68" s="53" t="s">
        <v>339</v>
      </c>
      <c r="N68" s="53" t="s">
        <v>344</v>
      </c>
      <c r="O68" s="46" t="s">
        <v>254</v>
      </c>
      <c r="P68" s="46" t="s">
        <v>341</v>
      </c>
      <c r="Q68" s="53" t="s">
        <v>234</v>
      </c>
      <c r="R68" s="72" t="s">
        <v>237</v>
      </c>
      <c r="S68" s="72" t="s">
        <v>237</v>
      </c>
      <c r="T68" s="53">
        <v>1</v>
      </c>
      <c r="U68" s="57" t="s">
        <v>265</v>
      </c>
      <c r="V68" s="58">
        <v>0.01</v>
      </c>
      <c r="W68" s="57" t="s">
        <v>145</v>
      </c>
      <c r="X68" s="58" t="s">
        <v>160</v>
      </c>
      <c r="Y68" s="58">
        <f t="shared" si="38"/>
        <v>5.0000000000000001E-3</v>
      </c>
      <c r="Z68" s="58">
        <v>0.01</v>
      </c>
      <c r="AA68" s="58">
        <v>0.15</v>
      </c>
      <c r="AB68" s="58">
        <f t="shared" si="39"/>
        <v>9.3800000000000008E-2</v>
      </c>
      <c r="AC68" s="59" t="s">
        <v>160</v>
      </c>
      <c r="AD68" s="59" t="s">
        <v>160</v>
      </c>
      <c r="AE68" s="59">
        <v>0.01</v>
      </c>
      <c r="AF68" s="59">
        <v>0.1</v>
      </c>
      <c r="AG68" s="47">
        <v>0.1</v>
      </c>
      <c r="AH68" s="59" t="s">
        <v>160</v>
      </c>
      <c r="AI68" s="59" t="s">
        <v>160</v>
      </c>
      <c r="AJ68" s="59" t="s">
        <v>160</v>
      </c>
      <c r="AK68" s="59" t="s">
        <v>160</v>
      </c>
      <c r="AL68" s="59" t="s">
        <v>160</v>
      </c>
      <c r="AM68" s="59">
        <v>-4.6900000000000004</v>
      </c>
      <c r="AN68" s="60" t="s">
        <v>148</v>
      </c>
      <c r="AO68" s="61">
        <f t="shared" si="40"/>
        <v>0.22698775297359108</v>
      </c>
      <c r="AP68" s="61">
        <f t="shared" si="41"/>
        <v>0.20670026608594388</v>
      </c>
      <c r="AQ68" s="62">
        <v>-1.1000000000000001</v>
      </c>
      <c r="AR68" s="62">
        <v>-0.5</v>
      </c>
      <c r="AS68" s="62" t="s">
        <v>237</v>
      </c>
      <c r="AT68" s="62" t="s">
        <v>237</v>
      </c>
      <c r="AU68" s="62">
        <v>4.8000000000000001E-2</v>
      </c>
      <c r="AV68" s="62" t="s">
        <v>237</v>
      </c>
      <c r="AW68" s="62" t="s">
        <v>237</v>
      </c>
      <c r="AX68" s="62">
        <v>0.5</v>
      </c>
      <c r="AY68" s="62">
        <v>1.1000000000000001</v>
      </c>
      <c r="AZ68" s="62">
        <v>2.2000000000000002</v>
      </c>
      <c r="BA68" s="63">
        <v>-1</v>
      </c>
      <c r="BB68" s="63" t="s">
        <v>161</v>
      </c>
      <c r="BC68" s="63" t="s">
        <v>89</v>
      </c>
      <c r="BD68" s="63" t="s">
        <v>342</v>
      </c>
      <c r="BE68" s="63" t="s">
        <v>91</v>
      </c>
      <c r="BF68" s="63">
        <v>4.8000000000000001E-2</v>
      </c>
      <c r="BG68" s="63" t="s">
        <v>160</v>
      </c>
      <c r="BH68" s="63">
        <v>0.05</v>
      </c>
      <c r="BI68" s="63">
        <v>0.05</v>
      </c>
      <c r="BJ68" s="63" t="s">
        <v>160</v>
      </c>
      <c r="BK68" s="63" t="s">
        <v>160</v>
      </c>
      <c r="BL68" s="63" t="s">
        <v>160</v>
      </c>
      <c r="BM68" s="65">
        <v>0</v>
      </c>
      <c r="BN68" s="65">
        <v>0</v>
      </c>
      <c r="BO68" s="65" t="s">
        <v>160</v>
      </c>
      <c r="BP68" s="65" t="s">
        <v>160</v>
      </c>
      <c r="BQ68" s="66">
        <f t="shared" si="43"/>
        <v>-4.7380000000000004</v>
      </c>
      <c r="BR68" s="66">
        <f t="shared" si="44"/>
        <v>0.23774658777782703</v>
      </c>
      <c r="BS68" s="66">
        <f t="shared" si="45"/>
        <v>0.21846052274953479</v>
      </c>
      <c r="BT68" s="67">
        <f t="shared" si="46"/>
        <v>-4.7380000000000004</v>
      </c>
      <c r="BU68" s="67">
        <f t="shared" si="47"/>
        <v>0.23774658777782703</v>
      </c>
      <c r="BV68" s="67">
        <f t="shared" si="48"/>
        <v>0.21846052274953479</v>
      </c>
      <c r="BW68" s="67">
        <v>2</v>
      </c>
      <c r="BX68" s="69">
        <v>0</v>
      </c>
      <c r="BZ68" s="69" t="s">
        <v>335</v>
      </c>
    </row>
    <row r="69" spans="1:78">
      <c r="A69" s="48" t="s">
        <v>345</v>
      </c>
      <c r="B69" s="74" t="s">
        <v>319</v>
      </c>
      <c r="C69" s="49">
        <v>8</v>
      </c>
      <c r="D69" s="49" t="s">
        <v>251</v>
      </c>
      <c r="E69" s="75">
        <v>1.3137129999999999</v>
      </c>
      <c r="F69" s="75">
        <v>103.891772</v>
      </c>
      <c r="G69" s="51" t="s">
        <v>158</v>
      </c>
      <c r="H69" s="71">
        <v>6275</v>
      </c>
      <c r="I69" s="71">
        <v>35</v>
      </c>
      <c r="J69" s="71">
        <v>6785</v>
      </c>
      <c r="K69" s="71">
        <v>6487</v>
      </c>
      <c r="L69" s="71">
        <v>7086</v>
      </c>
      <c r="M69" s="53" t="s">
        <v>339</v>
      </c>
      <c r="N69" s="53" t="s">
        <v>346</v>
      </c>
      <c r="O69" s="46" t="s">
        <v>254</v>
      </c>
      <c r="P69" s="46" t="s">
        <v>341</v>
      </c>
      <c r="Q69" s="53" t="s">
        <v>234</v>
      </c>
      <c r="R69" s="72" t="s">
        <v>237</v>
      </c>
      <c r="S69" s="72" t="s">
        <v>237</v>
      </c>
      <c r="T69" s="53">
        <v>1</v>
      </c>
      <c r="U69" s="57" t="s">
        <v>265</v>
      </c>
      <c r="V69" s="58">
        <v>0.01</v>
      </c>
      <c r="W69" s="57" t="s">
        <v>145</v>
      </c>
      <c r="X69" s="58" t="s">
        <v>160</v>
      </c>
      <c r="Y69" s="58">
        <f t="shared" si="38"/>
        <v>5.0000000000000001E-3</v>
      </c>
      <c r="Z69" s="58">
        <v>0.01</v>
      </c>
      <c r="AA69" s="58">
        <v>0.15</v>
      </c>
      <c r="AB69" s="58">
        <f t="shared" si="39"/>
        <v>0.10880000000000001</v>
      </c>
      <c r="AC69" s="59" t="s">
        <v>160</v>
      </c>
      <c r="AD69" s="59" t="s">
        <v>160</v>
      </c>
      <c r="AE69" s="59">
        <v>0.01</v>
      </c>
      <c r="AF69" s="59">
        <v>0.1</v>
      </c>
      <c r="AG69" s="47">
        <v>0.1</v>
      </c>
      <c r="AH69" s="59" t="s">
        <v>160</v>
      </c>
      <c r="AI69" s="59" t="s">
        <v>160</v>
      </c>
      <c r="AJ69" s="59" t="s">
        <v>160</v>
      </c>
      <c r="AK69" s="59" t="s">
        <v>160</v>
      </c>
      <c r="AL69" s="59" t="s">
        <v>160</v>
      </c>
      <c r="AM69" s="59">
        <v>-5.44</v>
      </c>
      <c r="AN69" s="60" t="s">
        <v>148</v>
      </c>
      <c r="AO69" s="61">
        <f t="shared" si="40"/>
        <v>0.23358604410366643</v>
      </c>
      <c r="AP69" s="61">
        <f t="shared" si="41"/>
        <v>0.20670026608594388</v>
      </c>
      <c r="AQ69" s="62">
        <v>-1.1000000000000001</v>
      </c>
      <c r="AR69" s="62">
        <v>-0.5</v>
      </c>
      <c r="AS69" s="62" t="s">
        <v>237</v>
      </c>
      <c r="AT69" s="62" t="s">
        <v>237</v>
      </c>
      <c r="AU69" s="62">
        <v>4.8000000000000001E-2</v>
      </c>
      <c r="AV69" s="62" t="s">
        <v>237</v>
      </c>
      <c r="AW69" s="62" t="s">
        <v>237</v>
      </c>
      <c r="AX69" s="62">
        <v>0.5</v>
      </c>
      <c r="AY69" s="62">
        <v>1.1000000000000001</v>
      </c>
      <c r="AZ69" s="62">
        <v>2.2000000000000002</v>
      </c>
      <c r="BA69" s="63">
        <v>-1</v>
      </c>
      <c r="BB69" s="63" t="s">
        <v>161</v>
      </c>
      <c r="BC69" s="63" t="s">
        <v>89</v>
      </c>
      <c r="BD69" s="63" t="s">
        <v>342</v>
      </c>
      <c r="BE69" s="63" t="s">
        <v>91</v>
      </c>
      <c r="BF69" s="63">
        <v>4.8000000000000001E-2</v>
      </c>
      <c r="BG69" s="63" t="s">
        <v>160</v>
      </c>
      <c r="BH69" s="63">
        <v>0.05</v>
      </c>
      <c r="BI69" s="63">
        <v>0.05</v>
      </c>
      <c r="BJ69" s="63" t="s">
        <v>160</v>
      </c>
      <c r="BK69" s="63" t="s">
        <v>160</v>
      </c>
      <c r="BL69" s="63" t="s">
        <v>160</v>
      </c>
      <c r="BM69" s="65">
        <v>0</v>
      </c>
      <c r="BN69" s="65">
        <f t="shared" ref="BN69" si="49">BM69/2</f>
        <v>0</v>
      </c>
      <c r="BO69" s="65" t="s">
        <v>160</v>
      </c>
      <c r="BP69" s="65" t="s">
        <v>160</v>
      </c>
      <c r="BQ69" s="66">
        <f t="shared" si="43"/>
        <v>-5.4880000000000004</v>
      </c>
      <c r="BR69" s="66">
        <f t="shared" si="44"/>
        <v>0.24405417431381909</v>
      </c>
      <c r="BS69" s="66">
        <f t="shared" si="45"/>
        <v>0.21846052274953479</v>
      </c>
      <c r="BT69" s="67">
        <f t="shared" si="46"/>
        <v>-5.4880000000000004</v>
      </c>
      <c r="BU69" s="67">
        <f t="shared" si="47"/>
        <v>0.24405417431381909</v>
      </c>
      <c r="BV69" s="67">
        <f t="shared" si="48"/>
        <v>0.21846052274953479</v>
      </c>
      <c r="BW69" s="67">
        <v>2</v>
      </c>
      <c r="BX69" s="69">
        <v>0</v>
      </c>
      <c r="BZ69" s="69" t="s">
        <v>335</v>
      </c>
    </row>
    <row r="70" spans="1:78">
      <c r="A70" s="48" t="s">
        <v>347</v>
      </c>
      <c r="B70" s="74" t="s">
        <v>319</v>
      </c>
      <c r="C70" s="49">
        <v>8</v>
      </c>
      <c r="D70" s="49" t="s">
        <v>251</v>
      </c>
      <c r="E70" s="75">
        <v>1.3137129999999999</v>
      </c>
      <c r="F70" s="75">
        <v>103.891772</v>
      </c>
      <c r="G70" s="51" t="s">
        <v>158</v>
      </c>
      <c r="H70" s="71">
        <v>6430</v>
      </c>
      <c r="I70" s="71">
        <v>30</v>
      </c>
      <c r="J70" s="71">
        <v>6961</v>
      </c>
      <c r="K70" s="71">
        <v>6678</v>
      </c>
      <c r="L70" s="71">
        <v>7236</v>
      </c>
      <c r="M70" s="53" t="s">
        <v>339</v>
      </c>
      <c r="N70" s="53" t="s">
        <v>346</v>
      </c>
      <c r="O70" s="46" t="s">
        <v>254</v>
      </c>
      <c r="P70" s="46" t="s">
        <v>341</v>
      </c>
      <c r="Q70" s="53" t="s">
        <v>234</v>
      </c>
      <c r="R70" s="72" t="s">
        <v>237</v>
      </c>
      <c r="S70" s="72" t="s">
        <v>237</v>
      </c>
      <c r="T70" s="53">
        <v>1</v>
      </c>
      <c r="U70" s="57" t="s">
        <v>265</v>
      </c>
      <c r="V70" s="58">
        <v>0.01</v>
      </c>
      <c r="W70" s="57" t="s">
        <v>145</v>
      </c>
      <c r="X70" s="58" t="s">
        <v>160</v>
      </c>
      <c r="Y70" s="58">
        <f t="shared" si="38"/>
        <v>5.0000000000000001E-3</v>
      </c>
      <c r="Z70" s="58">
        <v>0.01</v>
      </c>
      <c r="AA70" s="58">
        <v>0.15</v>
      </c>
      <c r="AB70" s="58">
        <f t="shared" si="39"/>
        <v>0.1198</v>
      </c>
      <c r="AC70" s="59" t="s">
        <v>160</v>
      </c>
      <c r="AD70" s="59" t="s">
        <v>160</v>
      </c>
      <c r="AE70" s="59">
        <v>0.01</v>
      </c>
      <c r="AF70" s="59">
        <v>0.1</v>
      </c>
      <c r="AG70" s="47">
        <v>0.1</v>
      </c>
      <c r="AH70" s="59" t="s">
        <v>160</v>
      </c>
      <c r="AI70" s="59" t="s">
        <v>160</v>
      </c>
      <c r="AJ70" s="59" t="s">
        <v>160</v>
      </c>
      <c r="AK70" s="59" t="s">
        <v>160</v>
      </c>
      <c r="AL70" s="59" t="s">
        <v>160</v>
      </c>
      <c r="AM70" s="59">
        <v>-5.99</v>
      </c>
      <c r="AN70" s="60" t="s">
        <v>148</v>
      </c>
      <c r="AO70" s="61">
        <f t="shared" si="40"/>
        <v>0.23890801577176102</v>
      </c>
      <c r="AP70" s="61">
        <f t="shared" si="41"/>
        <v>0.20670026608594388</v>
      </c>
      <c r="AQ70" s="62">
        <v>-1.1000000000000001</v>
      </c>
      <c r="AR70" s="62">
        <v>-0.5</v>
      </c>
      <c r="AS70" s="62" t="s">
        <v>237</v>
      </c>
      <c r="AT70" s="62" t="s">
        <v>237</v>
      </c>
      <c r="AU70" s="62">
        <v>4.8000000000000001E-2</v>
      </c>
      <c r="AV70" s="62" t="s">
        <v>237</v>
      </c>
      <c r="AW70" s="62" t="s">
        <v>237</v>
      </c>
      <c r="AX70" s="62">
        <v>0.5</v>
      </c>
      <c r="AY70" s="62">
        <v>1.1000000000000001</v>
      </c>
      <c r="AZ70" s="62">
        <v>2.2000000000000002</v>
      </c>
      <c r="BA70" s="63">
        <v>-1</v>
      </c>
      <c r="BB70" s="63" t="s">
        <v>161</v>
      </c>
      <c r="BC70" s="63" t="s">
        <v>89</v>
      </c>
      <c r="BD70" s="63" t="s">
        <v>342</v>
      </c>
      <c r="BE70" s="63" t="s">
        <v>91</v>
      </c>
      <c r="BF70" s="63">
        <v>4.8000000000000001E-2</v>
      </c>
      <c r="BG70" s="63" t="s">
        <v>160</v>
      </c>
      <c r="BH70" s="63">
        <v>0.05</v>
      </c>
      <c r="BI70" s="63">
        <v>0.05</v>
      </c>
      <c r="BJ70" s="63" t="s">
        <v>160</v>
      </c>
      <c r="BK70" s="63" t="s">
        <v>160</v>
      </c>
      <c r="BL70" s="63" t="s">
        <v>160</v>
      </c>
      <c r="BM70" s="65">
        <v>0</v>
      </c>
      <c r="BN70" s="65">
        <v>0</v>
      </c>
      <c r="BO70" s="65" t="s">
        <v>160</v>
      </c>
      <c r="BP70" s="65" t="s">
        <v>160</v>
      </c>
      <c r="BQ70" s="66">
        <f t="shared" si="43"/>
        <v>-6.0380000000000003</v>
      </c>
      <c r="BR70" s="66">
        <f t="shared" si="44"/>
        <v>0.24915264397553563</v>
      </c>
      <c r="BS70" s="66">
        <f t="shared" si="45"/>
        <v>0.21846052274953479</v>
      </c>
      <c r="BT70" s="67">
        <f t="shared" si="46"/>
        <v>-6.0380000000000003</v>
      </c>
      <c r="BU70" s="67">
        <f t="shared" si="47"/>
        <v>0.24915264397553563</v>
      </c>
      <c r="BV70" s="67">
        <f t="shared" si="48"/>
        <v>0.21846052274953479</v>
      </c>
      <c r="BW70" s="67">
        <v>2</v>
      </c>
      <c r="BX70" s="69">
        <v>0</v>
      </c>
      <c r="BZ70" s="69" t="s">
        <v>335</v>
      </c>
    </row>
    <row r="71" spans="1:78">
      <c r="A71" s="48" t="s">
        <v>348</v>
      </c>
      <c r="B71" s="74" t="s">
        <v>319</v>
      </c>
      <c r="C71" s="49">
        <v>8</v>
      </c>
      <c r="D71" s="49" t="s">
        <v>251</v>
      </c>
      <c r="E71" s="75">
        <v>1.3137129999999999</v>
      </c>
      <c r="F71" s="75">
        <v>103.891772</v>
      </c>
      <c r="G71" s="51" t="s">
        <v>158</v>
      </c>
      <c r="H71" s="71">
        <v>6730</v>
      </c>
      <c r="I71" s="71">
        <v>30</v>
      </c>
      <c r="J71" s="71">
        <v>7277</v>
      </c>
      <c r="K71" s="71">
        <v>7003</v>
      </c>
      <c r="L71" s="71">
        <v>7510</v>
      </c>
      <c r="M71" s="53" t="s">
        <v>339</v>
      </c>
      <c r="N71" s="53" t="s">
        <v>346</v>
      </c>
      <c r="O71" s="46" t="s">
        <v>254</v>
      </c>
      <c r="P71" s="46" t="s">
        <v>341</v>
      </c>
      <c r="Q71" s="53" t="s">
        <v>234</v>
      </c>
      <c r="R71" s="72" t="s">
        <v>237</v>
      </c>
      <c r="S71" s="72" t="s">
        <v>237</v>
      </c>
      <c r="T71" s="53">
        <v>1</v>
      </c>
      <c r="U71" s="57" t="s">
        <v>265</v>
      </c>
      <c r="V71" s="58">
        <v>0.01</v>
      </c>
      <c r="W71" s="57" t="s">
        <v>145</v>
      </c>
      <c r="X71" s="58" t="s">
        <v>160</v>
      </c>
      <c r="Y71" s="58">
        <f t="shared" si="38"/>
        <v>5.0000000000000001E-3</v>
      </c>
      <c r="Z71" s="58">
        <v>0.01</v>
      </c>
      <c r="AA71" s="58">
        <v>0.15</v>
      </c>
      <c r="AB71" s="58">
        <f t="shared" si="39"/>
        <v>0.13780000000000001</v>
      </c>
      <c r="AC71" s="59" t="s">
        <v>160</v>
      </c>
      <c r="AD71" s="59" t="s">
        <v>160</v>
      </c>
      <c r="AE71" s="59">
        <v>0.01</v>
      </c>
      <c r="AF71" s="59">
        <v>0.1</v>
      </c>
      <c r="AG71" s="47">
        <v>0.1</v>
      </c>
      <c r="AH71" s="59" t="s">
        <v>160</v>
      </c>
      <c r="AI71" s="59" t="s">
        <v>160</v>
      </c>
      <c r="AJ71" s="59" t="s">
        <v>160</v>
      </c>
      <c r="AK71" s="59" t="s">
        <v>160</v>
      </c>
      <c r="AL71" s="59" t="s">
        <v>160</v>
      </c>
      <c r="AM71" s="59">
        <v>-6.89</v>
      </c>
      <c r="AN71" s="60" t="s">
        <v>148</v>
      </c>
      <c r="AO71" s="61">
        <f t="shared" si="40"/>
        <v>0.24842270427640065</v>
      </c>
      <c r="AP71" s="61">
        <f t="shared" si="41"/>
        <v>0.20670026608594388</v>
      </c>
      <c r="AQ71" s="62">
        <v>-1.1000000000000001</v>
      </c>
      <c r="AR71" s="62">
        <v>-0.5</v>
      </c>
      <c r="AS71" s="62" t="s">
        <v>237</v>
      </c>
      <c r="AT71" s="62" t="s">
        <v>237</v>
      </c>
      <c r="AU71" s="62">
        <v>4.8000000000000001E-2</v>
      </c>
      <c r="AV71" s="62" t="s">
        <v>237</v>
      </c>
      <c r="AW71" s="62" t="s">
        <v>237</v>
      </c>
      <c r="AX71" s="62">
        <v>0.5</v>
      </c>
      <c r="AY71" s="62">
        <v>1.1000000000000001</v>
      </c>
      <c r="AZ71" s="62">
        <v>2.2000000000000002</v>
      </c>
      <c r="BA71" s="63">
        <v>-1</v>
      </c>
      <c r="BB71" s="63" t="s">
        <v>161</v>
      </c>
      <c r="BC71" s="63" t="s">
        <v>89</v>
      </c>
      <c r="BD71" s="63" t="s">
        <v>342</v>
      </c>
      <c r="BE71" s="63" t="s">
        <v>91</v>
      </c>
      <c r="BF71" s="63">
        <v>4.8000000000000001E-2</v>
      </c>
      <c r="BG71" s="63" t="s">
        <v>160</v>
      </c>
      <c r="BH71" s="63">
        <v>0.05</v>
      </c>
      <c r="BI71" s="63">
        <v>0.05</v>
      </c>
      <c r="BJ71" s="63" t="s">
        <v>160</v>
      </c>
      <c r="BK71" s="63" t="s">
        <v>160</v>
      </c>
      <c r="BL71" s="63" t="s">
        <v>160</v>
      </c>
      <c r="BM71" s="65">
        <v>0</v>
      </c>
      <c r="BN71" s="65">
        <f t="shared" ref="BN71:BN75" si="50">BM71/2</f>
        <v>0</v>
      </c>
      <c r="BO71" s="65" t="s">
        <v>160</v>
      </c>
      <c r="BP71" s="65" t="s">
        <v>160</v>
      </c>
      <c r="BQ71" s="66">
        <f t="shared" si="43"/>
        <v>-6.9379999999999997</v>
      </c>
      <c r="BR71" s="66">
        <f t="shared" si="44"/>
        <v>0.25829022436011784</v>
      </c>
      <c r="BS71" s="66">
        <f t="shared" si="45"/>
        <v>0.21846052274953479</v>
      </c>
      <c r="BT71" s="67">
        <f t="shared" si="46"/>
        <v>-6.9379999999999997</v>
      </c>
      <c r="BU71" s="67">
        <f t="shared" si="47"/>
        <v>0.25829022436011784</v>
      </c>
      <c r="BV71" s="67">
        <f t="shared" si="48"/>
        <v>0.21846052274953479</v>
      </c>
      <c r="BW71" s="67">
        <v>2</v>
      </c>
      <c r="BX71" s="69">
        <v>0</v>
      </c>
      <c r="BZ71" s="69" t="s">
        <v>335</v>
      </c>
    </row>
    <row r="72" spans="1:78">
      <c r="A72" s="48" t="s">
        <v>349</v>
      </c>
      <c r="B72" s="74" t="s">
        <v>319</v>
      </c>
      <c r="C72" s="49">
        <v>8</v>
      </c>
      <c r="D72" s="49" t="s">
        <v>251</v>
      </c>
      <c r="E72" s="75">
        <v>1.3137129999999999</v>
      </c>
      <c r="F72" s="75">
        <v>103.891772</v>
      </c>
      <c r="G72" s="51" t="s">
        <v>158</v>
      </c>
      <c r="H72" s="71">
        <v>6920</v>
      </c>
      <c r="I72" s="71">
        <v>30</v>
      </c>
      <c r="J72" s="71">
        <v>7454</v>
      </c>
      <c r="K72" s="71">
        <v>7217</v>
      </c>
      <c r="L72" s="71">
        <v>7684</v>
      </c>
      <c r="M72" s="53" t="s">
        <v>339</v>
      </c>
      <c r="N72" s="53" t="s">
        <v>346</v>
      </c>
      <c r="O72" s="46" t="s">
        <v>254</v>
      </c>
      <c r="P72" s="46" t="s">
        <v>341</v>
      </c>
      <c r="Q72" s="53" t="s">
        <v>234</v>
      </c>
      <c r="R72" s="72" t="s">
        <v>237</v>
      </c>
      <c r="S72" s="72" t="s">
        <v>237</v>
      </c>
      <c r="T72" s="53">
        <v>1</v>
      </c>
      <c r="U72" s="57" t="s">
        <v>265</v>
      </c>
      <c r="V72" s="58">
        <v>0.01</v>
      </c>
      <c r="W72" s="57" t="s">
        <v>145</v>
      </c>
      <c r="X72" s="58" t="s">
        <v>160</v>
      </c>
      <c r="Y72" s="58">
        <f t="shared" si="38"/>
        <v>5.0000000000000001E-3</v>
      </c>
      <c r="Z72" s="58">
        <v>0.01</v>
      </c>
      <c r="AA72" s="58">
        <v>0.15</v>
      </c>
      <c r="AB72" s="58">
        <f t="shared" si="39"/>
        <v>0.1444</v>
      </c>
      <c r="AC72" s="59" t="s">
        <v>160</v>
      </c>
      <c r="AD72" s="59" t="s">
        <v>160</v>
      </c>
      <c r="AE72" s="59">
        <v>0.01</v>
      </c>
      <c r="AF72" s="59">
        <v>0.1</v>
      </c>
      <c r="AG72" s="47">
        <v>0.1</v>
      </c>
      <c r="AH72" s="59" t="s">
        <v>160</v>
      </c>
      <c r="AI72" s="59" t="s">
        <v>160</v>
      </c>
      <c r="AJ72" s="59" t="s">
        <v>160</v>
      </c>
      <c r="AK72" s="59" t="s">
        <v>160</v>
      </c>
      <c r="AL72" s="59" t="s">
        <v>160</v>
      </c>
      <c r="AM72" s="59">
        <v>-7.22</v>
      </c>
      <c r="AN72" s="60" t="s">
        <v>148</v>
      </c>
      <c r="AO72" s="61">
        <f t="shared" si="40"/>
        <v>0.25214353055353217</v>
      </c>
      <c r="AP72" s="61">
        <f t="shared" si="41"/>
        <v>0.20670026608594388</v>
      </c>
      <c r="AQ72" s="62">
        <v>-1.1000000000000001</v>
      </c>
      <c r="AR72" s="62">
        <v>-0.5</v>
      </c>
      <c r="AS72" s="62" t="s">
        <v>237</v>
      </c>
      <c r="AT72" s="62" t="s">
        <v>237</v>
      </c>
      <c r="AU72" s="62">
        <v>4.8000000000000001E-2</v>
      </c>
      <c r="AV72" s="62" t="s">
        <v>237</v>
      </c>
      <c r="AW72" s="62" t="s">
        <v>237</v>
      </c>
      <c r="AX72" s="62">
        <v>0.5</v>
      </c>
      <c r="AY72" s="62">
        <v>1.1000000000000001</v>
      </c>
      <c r="AZ72" s="62">
        <v>2.2000000000000002</v>
      </c>
      <c r="BA72" s="63">
        <v>-1</v>
      </c>
      <c r="BB72" s="63" t="s">
        <v>161</v>
      </c>
      <c r="BC72" s="63" t="s">
        <v>89</v>
      </c>
      <c r="BD72" s="63" t="s">
        <v>342</v>
      </c>
      <c r="BE72" s="63" t="s">
        <v>91</v>
      </c>
      <c r="BF72" s="63">
        <v>4.8000000000000001E-2</v>
      </c>
      <c r="BG72" s="63" t="s">
        <v>160</v>
      </c>
      <c r="BH72" s="63">
        <v>0.05</v>
      </c>
      <c r="BI72" s="63">
        <v>0.05</v>
      </c>
      <c r="BJ72" s="63" t="s">
        <v>160</v>
      </c>
      <c r="BK72" s="63" t="s">
        <v>160</v>
      </c>
      <c r="BL72" s="63" t="s">
        <v>160</v>
      </c>
      <c r="BM72" s="65">
        <v>0</v>
      </c>
      <c r="BN72" s="65">
        <f t="shared" si="50"/>
        <v>0</v>
      </c>
      <c r="BO72" s="65" t="s">
        <v>160</v>
      </c>
      <c r="BP72" s="65" t="s">
        <v>160</v>
      </c>
      <c r="BQ72" s="66">
        <f t="shared" si="43"/>
        <v>-7.2679999999999998</v>
      </c>
      <c r="BR72" s="66">
        <f t="shared" si="44"/>
        <v>0.26187088421586702</v>
      </c>
      <c r="BS72" s="66">
        <f t="shared" si="45"/>
        <v>0.21846052274953479</v>
      </c>
      <c r="BT72" s="67">
        <f t="shared" si="46"/>
        <v>-7.2679999999999998</v>
      </c>
      <c r="BU72" s="67">
        <f t="shared" si="47"/>
        <v>0.26187088421586702</v>
      </c>
      <c r="BV72" s="67">
        <f t="shared" si="48"/>
        <v>0.21846052274953479</v>
      </c>
      <c r="BW72" s="67">
        <v>2</v>
      </c>
      <c r="BX72" s="69">
        <v>0</v>
      </c>
      <c r="BZ72" s="69" t="s">
        <v>335</v>
      </c>
    </row>
    <row r="73" spans="1:78">
      <c r="A73" s="48" t="s">
        <v>350</v>
      </c>
      <c r="B73" s="74" t="s">
        <v>319</v>
      </c>
      <c r="C73" s="49">
        <v>8</v>
      </c>
      <c r="D73" s="49" t="s">
        <v>251</v>
      </c>
      <c r="E73" s="75">
        <v>1.3137129999999999</v>
      </c>
      <c r="F73" s="75">
        <v>103.891772</v>
      </c>
      <c r="G73" s="51" t="s">
        <v>158</v>
      </c>
      <c r="H73" s="71">
        <v>7095</v>
      </c>
      <c r="I73" s="71">
        <v>50</v>
      </c>
      <c r="J73" s="71">
        <v>7921</v>
      </c>
      <c r="K73" s="71">
        <v>7797</v>
      </c>
      <c r="L73" s="71">
        <v>8014</v>
      </c>
      <c r="M73" s="53" t="s">
        <v>339</v>
      </c>
      <c r="N73" s="53" t="s">
        <v>253</v>
      </c>
      <c r="O73" s="46" t="s">
        <v>254</v>
      </c>
      <c r="P73" s="46" t="s">
        <v>341</v>
      </c>
      <c r="Q73" s="53" t="s">
        <v>234</v>
      </c>
      <c r="R73" s="72" t="s">
        <v>237</v>
      </c>
      <c r="S73" s="72" t="s">
        <v>237</v>
      </c>
      <c r="T73" s="53">
        <v>1</v>
      </c>
      <c r="U73" s="57" t="s">
        <v>265</v>
      </c>
      <c r="V73" s="58">
        <v>0.01</v>
      </c>
      <c r="W73" s="57" t="s">
        <v>145</v>
      </c>
      <c r="X73" s="58" t="s">
        <v>160</v>
      </c>
      <c r="Y73" s="58">
        <f t="shared" si="38"/>
        <v>5.0000000000000001E-3</v>
      </c>
      <c r="Z73" s="58">
        <v>0.01</v>
      </c>
      <c r="AA73" s="58">
        <v>0.15</v>
      </c>
      <c r="AB73" s="58">
        <f t="shared" si="39"/>
        <v>0.15539999999999998</v>
      </c>
      <c r="AC73" s="59" t="s">
        <v>160</v>
      </c>
      <c r="AD73" s="59" t="s">
        <v>160</v>
      </c>
      <c r="AE73" s="59">
        <v>0.01</v>
      </c>
      <c r="AF73" s="59">
        <v>0.1</v>
      </c>
      <c r="AG73" s="47">
        <v>0.1</v>
      </c>
      <c r="AH73" s="59" t="s">
        <v>160</v>
      </c>
      <c r="AI73" s="59" t="s">
        <v>160</v>
      </c>
      <c r="AJ73" s="59" t="s">
        <v>160</v>
      </c>
      <c r="AK73" s="59" t="s">
        <v>160</v>
      </c>
      <c r="AL73" s="59" t="s">
        <v>160</v>
      </c>
      <c r="AM73" s="59">
        <v>-7.77</v>
      </c>
      <c r="AN73" s="60" t="s">
        <v>148</v>
      </c>
      <c r="AO73" s="61">
        <f t="shared" si="40"/>
        <v>0.25860038669731333</v>
      </c>
      <c r="AP73" s="61">
        <f t="shared" si="41"/>
        <v>0.20670026608594388</v>
      </c>
      <c r="AQ73" s="62">
        <v>-1.1000000000000001</v>
      </c>
      <c r="AR73" s="62">
        <v>-0.5</v>
      </c>
      <c r="AS73" s="62" t="s">
        <v>237</v>
      </c>
      <c r="AT73" s="62" t="s">
        <v>237</v>
      </c>
      <c r="AU73" s="62">
        <v>4.8000000000000001E-2</v>
      </c>
      <c r="AV73" s="62" t="s">
        <v>237</v>
      </c>
      <c r="AW73" s="62" t="s">
        <v>237</v>
      </c>
      <c r="AX73" s="62">
        <v>0.5</v>
      </c>
      <c r="AY73" s="62">
        <v>1.1000000000000001</v>
      </c>
      <c r="AZ73" s="62">
        <v>2.2000000000000002</v>
      </c>
      <c r="BA73" s="63">
        <v>-1</v>
      </c>
      <c r="BB73" s="63" t="s">
        <v>161</v>
      </c>
      <c r="BC73" s="63" t="s">
        <v>89</v>
      </c>
      <c r="BD73" s="63" t="s">
        <v>342</v>
      </c>
      <c r="BE73" s="63" t="s">
        <v>91</v>
      </c>
      <c r="BF73" s="63">
        <v>4.8000000000000001E-2</v>
      </c>
      <c r="BG73" s="63" t="s">
        <v>160</v>
      </c>
      <c r="BH73" s="63">
        <v>0.05</v>
      </c>
      <c r="BI73" s="63">
        <v>0.05</v>
      </c>
      <c r="BJ73" s="63" t="s">
        <v>160</v>
      </c>
      <c r="BK73" s="63" t="s">
        <v>160</v>
      </c>
      <c r="BL73" s="63" t="s">
        <v>160</v>
      </c>
      <c r="BM73" s="65">
        <v>0</v>
      </c>
      <c r="BN73" s="65">
        <f t="shared" si="50"/>
        <v>0</v>
      </c>
      <c r="BO73" s="65" t="s">
        <v>160</v>
      </c>
      <c r="BP73" s="65" t="s">
        <v>160</v>
      </c>
      <c r="BQ73" s="66">
        <f t="shared" si="43"/>
        <v>-7.8179999999999996</v>
      </c>
      <c r="BR73" s="66">
        <f t="shared" si="44"/>
        <v>0.26809356575643511</v>
      </c>
      <c r="BS73" s="66">
        <f t="shared" si="45"/>
        <v>0.21846052274953479</v>
      </c>
      <c r="BT73" s="67">
        <f t="shared" si="46"/>
        <v>-7.8179999999999996</v>
      </c>
      <c r="BU73" s="67">
        <f t="shared" si="47"/>
        <v>0.26809356575643511</v>
      </c>
      <c r="BV73" s="67">
        <f t="shared" si="48"/>
        <v>0.21846052274953479</v>
      </c>
      <c r="BW73" s="67">
        <v>2</v>
      </c>
      <c r="BX73" s="69">
        <v>0</v>
      </c>
      <c r="BZ73" s="69" t="s">
        <v>335</v>
      </c>
    </row>
    <row r="74" spans="1:78">
      <c r="A74" s="48" t="s">
        <v>351</v>
      </c>
      <c r="B74" s="74" t="s">
        <v>319</v>
      </c>
      <c r="C74" s="49">
        <v>8</v>
      </c>
      <c r="D74" s="49" t="s">
        <v>251</v>
      </c>
      <c r="E74" s="75">
        <v>1.3137129999999999</v>
      </c>
      <c r="F74" s="75">
        <v>103.891772</v>
      </c>
      <c r="G74" s="51" t="s">
        <v>158</v>
      </c>
      <c r="H74" s="71">
        <v>7365</v>
      </c>
      <c r="I74" s="71">
        <v>45</v>
      </c>
      <c r="J74" s="71">
        <v>7876</v>
      </c>
      <c r="K74" s="71">
        <v>7623</v>
      </c>
      <c r="L74" s="71">
        <v>8150</v>
      </c>
      <c r="M74" s="53" t="s">
        <v>339</v>
      </c>
      <c r="N74" s="53" t="s">
        <v>340</v>
      </c>
      <c r="O74" s="46" t="s">
        <v>254</v>
      </c>
      <c r="P74" s="46" t="s">
        <v>341</v>
      </c>
      <c r="Q74" s="53" t="s">
        <v>234</v>
      </c>
      <c r="R74" s="72" t="s">
        <v>237</v>
      </c>
      <c r="S74" s="72" t="s">
        <v>237</v>
      </c>
      <c r="T74" s="53">
        <v>1</v>
      </c>
      <c r="U74" s="57" t="s">
        <v>265</v>
      </c>
      <c r="V74" s="58">
        <v>0.01</v>
      </c>
      <c r="W74" s="57" t="s">
        <v>145</v>
      </c>
      <c r="X74" s="58" t="s">
        <v>160</v>
      </c>
      <c r="Y74" s="58">
        <f t="shared" si="38"/>
        <v>5.0000000000000001E-3</v>
      </c>
      <c r="Z74" s="58">
        <v>0.01</v>
      </c>
      <c r="AA74" s="58">
        <v>0.15</v>
      </c>
      <c r="AB74" s="58">
        <f t="shared" si="39"/>
        <v>0.15539999999999998</v>
      </c>
      <c r="AC74" s="59" t="s">
        <v>160</v>
      </c>
      <c r="AD74" s="59" t="s">
        <v>160</v>
      </c>
      <c r="AE74" s="59">
        <v>0.01</v>
      </c>
      <c r="AF74" s="59">
        <v>0.1</v>
      </c>
      <c r="AG74" s="47">
        <v>0.1</v>
      </c>
      <c r="AH74" s="59" t="s">
        <v>160</v>
      </c>
      <c r="AI74" s="59" t="s">
        <v>160</v>
      </c>
      <c r="AJ74" s="59" t="s">
        <v>160</v>
      </c>
      <c r="AK74" s="59" t="s">
        <v>160</v>
      </c>
      <c r="AL74" s="59" t="s">
        <v>160</v>
      </c>
      <c r="AM74" s="59">
        <v>-7.77</v>
      </c>
      <c r="AN74" s="60" t="s">
        <v>148</v>
      </c>
      <c r="AO74" s="61">
        <f t="shared" si="40"/>
        <v>0.25860038669731333</v>
      </c>
      <c r="AP74" s="61">
        <f t="shared" si="41"/>
        <v>0.20670026608594388</v>
      </c>
      <c r="AQ74" s="62">
        <v>-1.1000000000000001</v>
      </c>
      <c r="AR74" s="62">
        <v>-0.5</v>
      </c>
      <c r="AS74" s="62" t="s">
        <v>237</v>
      </c>
      <c r="AT74" s="62" t="s">
        <v>237</v>
      </c>
      <c r="AU74" s="62">
        <v>4.8000000000000001E-2</v>
      </c>
      <c r="AV74" s="62" t="s">
        <v>237</v>
      </c>
      <c r="AW74" s="62" t="s">
        <v>237</v>
      </c>
      <c r="AX74" s="62">
        <v>0.5</v>
      </c>
      <c r="AY74" s="62">
        <v>1.1000000000000001</v>
      </c>
      <c r="AZ74" s="62">
        <v>2.2000000000000002</v>
      </c>
      <c r="BA74" s="63">
        <v>-1</v>
      </c>
      <c r="BB74" s="63" t="s">
        <v>161</v>
      </c>
      <c r="BC74" s="63" t="s">
        <v>89</v>
      </c>
      <c r="BD74" s="63" t="s">
        <v>342</v>
      </c>
      <c r="BE74" s="63" t="s">
        <v>91</v>
      </c>
      <c r="BF74" s="63">
        <v>4.8000000000000001E-2</v>
      </c>
      <c r="BG74" s="63" t="s">
        <v>160</v>
      </c>
      <c r="BH74" s="63">
        <v>0.05</v>
      </c>
      <c r="BI74" s="63">
        <v>0.05</v>
      </c>
      <c r="BJ74" s="63" t="s">
        <v>160</v>
      </c>
      <c r="BK74" s="63" t="s">
        <v>160</v>
      </c>
      <c r="BL74" s="63" t="s">
        <v>160</v>
      </c>
      <c r="BM74" s="65">
        <v>0</v>
      </c>
      <c r="BN74" s="65">
        <f t="shared" si="50"/>
        <v>0</v>
      </c>
      <c r="BO74" s="65" t="s">
        <v>160</v>
      </c>
      <c r="BP74" s="65" t="s">
        <v>160</v>
      </c>
      <c r="BQ74" s="66">
        <f t="shared" si="43"/>
        <v>-7.8179999999999996</v>
      </c>
      <c r="BR74" s="66">
        <f t="shared" si="44"/>
        <v>0.26809356575643511</v>
      </c>
      <c r="BS74" s="66">
        <f t="shared" si="45"/>
        <v>0.21846052274953479</v>
      </c>
      <c r="BT74" s="67">
        <f t="shared" si="46"/>
        <v>-7.8179999999999996</v>
      </c>
      <c r="BU74" s="67">
        <f t="shared" si="47"/>
        <v>0.26809356575643511</v>
      </c>
      <c r="BV74" s="67">
        <f t="shared" si="48"/>
        <v>0.21846052274953479</v>
      </c>
      <c r="BW74" s="67">
        <v>2</v>
      </c>
      <c r="BX74" s="69">
        <v>0</v>
      </c>
      <c r="BZ74" s="69" t="s">
        <v>335</v>
      </c>
    </row>
    <row r="75" spans="1:78">
      <c r="A75" s="48" t="s">
        <v>352</v>
      </c>
      <c r="B75" s="74" t="s">
        <v>319</v>
      </c>
      <c r="C75" s="49">
        <v>8</v>
      </c>
      <c r="D75" s="49" t="s">
        <v>251</v>
      </c>
      <c r="E75" s="75">
        <v>1.3137129999999999</v>
      </c>
      <c r="F75" s="75">
        <v>103.891772</v>
      </c>
      <c r="G75" s="51" t="s">
        <v>158</v>
      </c>
      <c r="H75" s="71">
        <v>7485</v>
      </c>
      <c r="I75" s="71">
        <v>30</v>
      </c>
      <c r="J75" s="71">
        <v>8004</v>
      </c>
      <c r="K75" s="71">
        <v>7746</v>
      </c>
      <c r="L75" s="71">
        <v>8276</v>
      </c>
      <c r="M75" s="53" t="s">
        <v>339</v>
      </c>
      <c r="N75" s="53" t="s">
        <v>346</v>
      </c>
      <c r="O75" s="46" t="s">
        <v>254</v>
      </c>
      <c r="P75" s="46" t="s">
        <v>341</v>
      </c>
      <c r="Q75" s="53" t="s">
        <v>234</v>
      </c>
      <c r="R75" s="72" t="s">
        <v>237</v>
      </c>
      <c r="S75" s="72" t="s">
        <v>237</v>
      </c>
      <c r="T75" s="53">
        <v>1</v>
      </c>
      <c r="U75" s="57" t="s">
        <v>265</v>
      </c>
      <c r="V75" s="58">
        <v>0.01</v>
      </c>
      <c r="W75" s="57" t="s">
        <v>145</v>
      </c>
      <c r="X75" s="58" t="s">
        <v>160</v>
      </c>
      <c r="Y75" s="58">
        <f t="shared" si="38"/>
        <v>5.0000000000000001E-3</v>
      </c>
      <c r="Z75" s="58">
        <v>0.01</v>
      </c>
      <c r="AA75" s="58">
        <v>0.15</v>
      </c>
      <c r="AB75" s="58">
        <f t="shared" si="39"/>
        <v>0.18440000000000001</v>
      </c>
      <c r="AC75" s="59" t="s">
        <v>160</v>
      </c>
      <c r="AD75" s="59" t="s">
        <v>160</v>
      </c>
      <c r="AE75" s="59">
        <v>0.01</v>
      </c>
      <c r="AF75" s="59">
        <v>0.1</v>
      </c>
      <c r="AG75" s="47">
        <v>0.1</v>
      </c>
      <c r="AH75" s="59" t="s">
        <v>160</v>
      </c>
      <c r="AI75" s="59" t="s">
        <v>160</v>
      </c>
      <c r="AJ75" s="59" t="s">
        <v>160</v>
      </c>
      <c r="AK75" s="59" t="s">
        <v>160</v>
      </c>
      <c r="AL75" s="59" t="s">
        <v>160</v>
      </c>
      <c r="AM75" s="59">
        <v>-9.2200000000000006</v>
      </c>
      <c r="AN75" s="60" t="s">
        <v>148</v>
      </c>
      <c r="AO75" s="61">
        <f t="shared" si="40"/>
        <v>0.27699884476293402</v>
      </c>
      <c r="AP75" s="61">
        <f t="shared" si="41"/>
        <v>0.20670026608594388</v>
      </c>
      <c r="AQ75" s="62">
        <v>-1.1000000000000001</v>
      </c>
      <c r="AR75" s="62">
        <v>-0.5</v>
      </c>
      <c r="AS75" s="62" t="s">
        <v>237</v>
      </c>
      <c r="AT75" s="62" t="s">
        <v>237</v>
      </c>
      <c r="AU75" s="62">
        <v>4.8000000000000001E-2</v>
      </c>
      <c r="AV75" s="62" t="s">
        <v>237</v>
      </c>
      <c r="AW75" s="62" t="s">
        <v>237</v>
      </c>
      <c r="AX75" s="62">
        <v>0.5</v>
      </c>
      <c r="AY75" s="62">
        <v>1.1000000000000001</v>
      </c>
      <c r="AZ75" s="62">
        <v>2.2000000000000002</v>
      </c>
      <c r="BA75" s="63">
        <v>-1</v>
      </c>
      <c r="BB75" s="63" t="s">
        <v>161</v>
      </c>
      <c r="BC75" s="63" t="s">
        <v>89</v>
      </c>
      <c r="BD75" s="63" t="s">
        <v>342</v>
      </c>
      <c r="BE75" s="63" t="s">
        <v>91</v>
      </c>
      <c r="BF75" s="63">
        <v>4.8000000000000001E-2</v>
      </c>
      <c r="BG75" s="63" t="s">
        <v>160</v>
      </c>
      <c r="BH75" s="63">
        <v>0.05</v>
      </c>
      <c r="BI75" s="63">
        <v>0.05</v>
      </c>
      <c r="BJ75" s="63" t="s">
        <v>160</v>
      </c>
      <c r="BK75" s="63" t="s">
        <v>160</v>
      </c>
      <c r="BL75" s="63" t="s">
        <v>160</v>
      </c>
      <c r="BM75" s="65">
        <v>0</v>
      </c>
      <c r="BN75" s="65">
        <f t="shared" si="50"/>
        <v>0</v>
      </c>
      <c r="BO75" s="65" t="s">
        <v>160</v>
      </c>
      <c r="BP75" s="65" t="s">
        <v>160</v>
      </c>
      <c r="BQ75" s="66">
        <f t="shared" si="43"/>
        <v>-9.2680000000000007</v>
      </c>
      <c r="BR75" s="66">
        <f t="shared" si="44"/>
        <v>0.28588172379499888</v>
      </c>
      <c r="BS75" s="66">
        <f t="shared" si="45"/>
        <v>0.21846052274953479</v>
      </c>
      <c r="BT75" s="67">
        <f t="shared" si="46"/>
        <v>-9.2680000000000007</v>
      </c>
      <c r="BU75" s="67">
        <f t="shared" si="47"/>
        <v>0.28588172379499888</v>
      </c>
      <c r="BV75" s="67">
        <f t="shared" si="48"/>
        <v>0.21846052274953479</v>
      </c>
      <c r="BW75" s="67">
        <v>2</v>
      </c>
      <c r="BX75" s="69">
        <v>0</v>
      </c>
      <c r="BZ75" s="69" t="s">
        <v>335</v>
      </c>
    </row>
    <row r="76" spans="1:78">
      <c r="A76" s="48" t="s">
        <v>353</v>
      </c>
      <c r="B76" s="74" t="s">
        <v>319</v>
      </c>
      <c r="C76" s="49">
        <v>8</v>
      </c>
      <c r="D76" s="49" t="s">
        <v>251</v>
      </c>
      <c r="E76" s="75">
        <v>1.3137129999999999</v>
      </c>
      <c r="F76" s="75">
        <v>103.891772</v>
      </c>
      <c r="G76" s="51" t="s">
        <v>158</v>
      </c>
      <c r="H76" s="71">
        <v>7260</v>
      </c>
      <c r="I76" s="71">
        <v>30</v>
      </c>
      <c r="J76" s="71">
        <v>7773</v>
      </c>
      <c r="K76" s="71">
        <v>7537</v>
      </c>
      <c r="L76" s="71">
        <v>8014</v>
      </c>
      <c r="M76" s="53" t="s">
        <v>339</v>
      </c>
      <c r="N76" s="53" t="s">
        <v>346</v>
      </c>
      <c r="O76" s="46" t="s">
        <v>254</v>
      </c>
      <c r="P76" s="46" t="s">
        <v>341</v>
      </c>
      <c r="Q76" s="53" t="s">
        <v>234</v>
      </c>
      <c r="R76" s="72" t="s">
        <v>237</v>
      </c>
      <c r="S76" s="72" t="s">
        <v>237</v>
      </c>
      <c r="T76" s="53">
        <v>1</v>
      </c>
      <c r="U76" s="57" t="s">
        <v>265</v>
      </c>
      <c r="V76" s="58">
        <v>0.01</v>
      </c>
      <c r="W76" s="57" t="s">
        <v>145</v>
      </c>
      <c r="X76" s="58" t="s">
        <v>160</v>
      </c>
      <c r="Y76" s="58">
        <f t="shared" si="38"/>
        <v>5.0000000000000001E-3</v>
      </c>
      <c r="Z76" s="58">
        <v>0.01</v>
      </c>
      <c r="AA76" s="58">
        <v>0.15</v>
      </c>
      <c r="AB76" s="58">
        <f t="shared" si="39"/>
        <v>0.19239999999999999</v>
      </c>
      <c r="AC76" s="59" t="s">
        <v>160</v>
      </c>
      <c r="AD76" s="59" t="s">
        <v>160</v>
      </c>
      <c r="AE76" s="59">
        <v>0.01</v>
      </c>
      <c r="AF76" s="59">
        <v>0.1</v>
      </c>
      <c r="AG76" s="47">
        <v>0.1</v>
      </c>
      <c r="AH76" s="59" t="s">
        <v>160</v>
      </c>
      <c r="AI76" s="59" t="s">
        <v>160</v>
      </c>
      <c r="AJ76" s="59" t="s">
        <v>160</v>
      </c>
      <c r="AK76" s="59" t="s">
        <v>160</v>
      </c>
      <c r="AL76" s="59" t="s">
        <v>160</v>
      </c>
      <c r="AM76" s="59">
        <v>-9.6199999999999992</v>
      </c>
      <c r="AN76" s="60" t="s">
        <v>148</v>
      </c>
      <c r="AO76" s="61">
        <f t="shared" si="40"/>
        <v>0.28238760596031831</v>
      </c>
      <c r="AP76" s="61">
        <f t="shared" si="41"/>
        <v>0.20670026608594388</v>
      </c>
      <c r="AQ76" s="62">
        <v>-1.1000000000000001</v>
      </c>
      <c r="AR76" s="62">
        <v>-0.5</v>
      </c>
      <c r="AS76" s="62" t="s">
        <v>237</v>
      </c>
      <c r="AT76" s="62" t="s">
        <v>237</v>
      </c>
      <c r="AU76" s="62">
        <v>4.8000000000000001E-2</v>
      </c>
      <c r="AV76" s="62" t="s">
        <v>237</v>
      </c>
      <c r="AW76" s="62" t="s">
        <v>237</v>
      </c>
      <c r="AX76" s="62">
        <v>0.5</v>
      </c>
      <c r="AY76" s="62">
        <v>1.1000000000000001</v>
      </c>
      <c r="AZ76" s="62">
        <v>2.2000000000000002</v>
      </c>
      <c r="BA76" s="63">
        <v>-1</v>
      </c>
      <c r="BB76" s="63" t="s">
        <v>161</v>
      </c>
      <c r="BC76" s="63" t="s">
        <v>89</v>
      </c>
      <c r="BD76" s="63" t="s">
        <v>342</v>
      </c>
      <c r="BE76" s="63" t="s">
        <v>91</v>
      </c>
      <c r="BF76" s="63">
        <v>4.8000000000000001E-2</v>
      </c>
      <c r="BG76" s="63" t="s">
        <v>160</v>
      </c>
      <c r="BH76" s="63">
        <v>0.05</v>
      </c>
      <c r="BI76" s="63">
        <v>0.05</v>
      </c>
      <c r="BJ76" s="63" t="s">
        <v>160</v>
      </c>
      <c r="BK76" s="63" t="s">
        <v>160</v>
      </c>
      <c r="BL76" s="63" t="s">
        <v>160</v>
      </c>
      <c r="BM76" s="65">
        <v>0</v>
      </c>
      <c r="BN76" s="65">
        <v>0</v>
      </c>
      <c r="BO76" s="65" t="s">
        <v>160</v>
      </c>
      <c r="BP76" s="65" t="s">
        <v>160</v>
      </c>
      <c r="BQ76" s="66">
        <f t="shared" si="43"/>
        <v>-9.6679999999999993</v>
      </c>
      <c r="BR76" s="66">
        <f t="shared" si="44"/>
        <v>0.2911060974971153</v>
      </c>
      <c r="BS76" s="66">
        <f t="shared" si="45"/>
        <v>0.21846052274953479</v>
      </c>
      <c r="BT76" s="67">
        <f t="shared" si="46"/>
        <v>-9.6679999999999993</v>
      </c>
      <c r="BU76" s="67">
        <f t="shared" si="47"/>
        <v>0.2911060974971153</v>
      </c>
      <c r="BV76" s="67">
        <f t="shared" si="48"/>
        <v>0.21846052274953479</v>
      </c>
      <c r="BW76" s="67">
        <v>2</v>
      </c>
      <c r="BX76" s="69">
        <v>0</v>
      </c>
      <c r="BZ76" s="69" t="s">
        <v>335</v>
      </c>
    </row>
    <row r="77" spans="1:78">
      <c r="A77" s="48" t="s">
        <v>354</v>
      </c>
      <c r="B77" s="74" t="s">
        <v>319</v>
      </c>
      <c r="C77" s="49">
        <v>8</v>
      </c>
      <c r="D77" s="49" t="s">
        <v>251</v>
      </c>
      <c r="E77" s="75">
        <v>1.3137129999999999</v>
      </c>
      <c r="F77" s="75">
        <v>103.891772</v>
      </c>
      <c r="G77" s="51" t="s">
        <v>158</v>
      </c>
      <c r="H77" s="71">
        <v>7685</v>
      </c>
      <c r="I77" s="71">
        <v>50</v>
      </c>
      <c r="J77" s="71">
        <v>8208</v>
      </c>
      <c r="K77" s="71">
        <v>7934</v>
      </c>
      <c r="L77" s="71">
        <v>8470</v>
      </c>
      <c r="M77" s="53" t="s">
        <v>339</v>
      </c>
      <c r="N77" s="53" t="s">
        <v>346</v>
      </c>
      <c r="O77" s="46" t="s">
        <v>254</v>
      </c>
      <c r="P77" s="46" t="s">
        <v>341</v>
      </c>
      <c r="Q77" s="53" t="s">
        <v>234</v>
      </c>
      <c r="R77" s="72" t="s">
        <v>237</v>
      </c>
      <c r="S77" s="72" t="s">
        <v>237</v>
      </c>
      <c r="T77" s="53">
        <v>1</v>
      </c>
      <c r="U77" s="57" t="s">
        <v>265</v>
      </c>
      <c r="V77" s="58">
        <v>0.01</v>
      </c>
      <c r="W77" s="57" t="s">
        <v>145</v>
      </c>
      <c r="X77" s="58" t="s">
        <v>160</v>
      </c>
      <c r="Y77" s="58">
        <f t="shared" si="38"/>
        <v>5.0000000000000001E-3</v>
      </c>
      <c r="Z77" s="58">
        <v>0.01</v>
      </c>
      <c r="AA77" s="58">
        <v>0.15</v>
      </c>
      <c r="AB77" s="58">
        <f t="shared" si="39"/>
        <v>0.26860000000000001</v>
      </c>
      <c r="AC77" s="59" t="s">
        <v>160</v>
      </c>
      <c r="AD77" s="59" t="s">
        <v>160</v>
      </c>
      <c r="AE77" s="59">
        <v>0.01</v>
      </c>
      <c r="AF77" s="59">
        <v>0.1</v>
      </c>
      <c r="AG77" s="47">
        <v>0.1</v>
      </c>
      <c r="AH77" s="59" t="s">
        <v>160</v>
      </c>
      <c r="AI77" s="59" t="s">
        <v>160</v>
      </c>
      <c r="AJ77" s="59" t="s">
        <v>160</v>
      </c>
      <c r="AK77" s="59" t="s">
        <v>160</v>
      </c>
      <c r="AL77" s="59" t="s">
        <v>160</v>
      </c>
      <c r="AM77" s="59">
        <v>-13.43</v>
      </c>
      <c r="AN77" s="60" t="s">
        <v>148</v>
      </c>
      <c r="AO77" s="61">
        <f t="shared" si="40"/>
        <v>0.33892618665426255</v>
      </c>
      <c r="AP77" s="61">
        <f t="shared" si="41"/>
        <v>0.20670026608594388</v>
      </c>
      <c r="AQ77" s="62">
        <v>-1.1000000000000001</v>
      </c>
      <c r="AR77" s="62">
        <v>-0.5</v>
      </c>
      <c r="AS77" s="62" t="s">
        <v>237</v>
      </c>
      <c r="AT77" s="62" t="s">
        <v>237</v>
      </c>
      <c r="AU77" s="62">
        <v>4.8000000000000001E-2</v>
      </c>
      <c r="AV77" s="62" t="s">
        <v>237</v>
      </c>
      <c r="AW77" s="62" t="s">
        <v>237</v>
      </c>
      <c r="AX77" s="62">
        <v>0.5</v>
      </c>
      <c r="AY77" s="62">
        <v>1.1000000000000001</v>
      </c>
      <c r="AZ77" s="62">
        <v>2.2000000000000002</v>
      </c>
      <c r="BA77" s="63">
        <v>-1</v>
      </c>
      <c r="BB77" s="63" t="s">
        <v>161</v>
      </c>
      <c r="BC77" s="63" t="s">
        <v>89</v>
      </c>
      <c r="BD77" s="63" t="s">
        <v>342</v>
      </c>
      <c r="BE77" s="63" t="s">
        <v>91</v>
      </c>
      <c r="BF77" s="63">
        <v>4.8000000000000001E-2</v>
      </c>
      <c r="BG77" s="63" t="s">
        <v>160</v>
      </c>
      <c r="BH77" s="63">
        <v>0.05</v>
      </c>
      <c r="BI77" s="63">
        <v>0.05</v>
      </c>
      <c r="BJ77" s="63" t="s">
        <v>160</v>
      </c>
      <c r="BK77" s="63" t="s">
        <v>160</v>
      </c>
      <c r="BL77" s="63" t="s">
        <v>160</v>
      </c>
      <c r="BM77" s="65">
        <v>0</v>
      </c>
      <c r="BN77" s="65">
        <f t="shared" ref="BN77" si="51">BM77/2</f>
        <v>0</v>
      </c>
      <c r="BO77" s="65" t="s">
        <v>160</v>
      </c>
      <c r="BP77" s="65" t="s">
        <v>160</v>
      </c>
      <c r="BQ77" s="66">
        <f t="shared" si="43"/>
        <v>-13.478</v>
      </c>
      <c r="BR77" s="66">
        <f t="shared" si="44"/>
        <v>0.34622385821892754</v>
      </c>
      <c r="BS77" s="66">
        <f t="shared" si="45"/>
        <v>0.21846052274953479</v>
      </c>
      <c r="BT77" s="67">
        <f t="shared" si="46"/>
        <v>-13.478</v>
      </c>
      <c r="BU77" s="67">
        <f t="shared" si="47"/>
        <v>0.34622385821892754</v>
      </c>
      <c r="BV77" s="67">
        <f t="shared" si="48"/>
        <v>0.21846052274953479</v>
      </c>
      <c r="BW77" s="67">
        <v>2</v>
      </c>
      <c r="BX77" s="69">
        <v>0</v>
      </c>
      <c r="BZ77" s="69" t="s">
        <v>335</v>
      </c>
    </row>
    <row r="78" spans="1:78">
      <c r="A78" s="48" t="s">
        <v>355</v>
      </c>
      <c r="B78" s="74" t="s">
        <v>319</v>
      </c>
      <c r="C78" s="49">
        <v>8</v>
      </c>
      <c r="D78" s="49" t="s">
        <v>251</v>
      </c>
      <c r="E78" s="75">
        <v>1.3137129999999999</v>
      </c>
      <c r="F78" s="75">
        <v>103.891772</v>
      </c>
      <c r="G78" s="51" t="s">
        <v>158</v>
      </c>
      <c r="H78" s="71">
        <v>7797</v>
      </c>
      <c r="I78" s="71">
        <v>49</v>
      </c>
      <c r="J78" s="71">
        <v>8568</v>
      </c>
      <c r="K78" s="71">
        <v>8425</v>
      </c>
      <c r="L78" s="71">
        <v>8716</v>
      </c>
      <c r="M78" s="53" t="s">
        <v>339</v>
      </c>
      <c r="N78" s="53" t="s">
        <v>253</v>
      </c>
      <c r="O78" s="46" t="s">
        <v>254</v>
      </c>
      <c r="P78" s="46" t="s">
        <v>341</v>
      </c>
      <c r="Q78" s="53" t="s">
        <v>234</v>
      </c>
      <c r="R78" s="72" t="s">
        <v>237</v>
      </c>
      <c r="S78" s="72" t="s">
        <v>237</v>
      </c>
      <c r="T78" s="53">
        <v>1</v>
      </c>
      <c r="U78" s="57" t="s">
        <v>265</v>
      </c>
      <c r="V78" s="58">
        <v>0.01</v>
      </c>
      <c r="W78" s="57" t="s">
        <v>145</v>
      </c>
      <c r="X78" s="58" t="s">
        <v>160</v>
      </c>
      <c r="Y78" s="58">
        <f t="shared" si="38"/>
        <v>5.0000000000000001E-3</v>
      </c>
      <c r="Z78" s="58">
        <v>0.01</v>
      </c>
      <c r="AA78" s="58">
        <v>0.15</v>
      </c>
      <c r="AB78" s="58">
        <f t="shared" si="39"/>
        <v>0.29260000000000003</v>
      </c>
      <c r="AC78" s="59" t="s">
        <v>160</v>
      </c>
      <c r="AD78" s="59" t="s">
        <v>160</v>
      </c>
      <c r="AE78" s="59">
        <v>0.01</v>
      </c>
      <c r="AF78" s="59">
        <v>0.1</v>
      </c>
      <c r="AG78" s="47">
        <v>0.1</v>
      </c>
      <c r="AH78" s="59" t="s">
        <v>160</v>
      </c>
      <c r="AI78" s="59" t="s">
        <v>160</v>
      </c>
      <c r="AJ78" s="59" t="s">
        <v>160</v>
      </c>
      <c r="AK78" s="59" t="s">
        <v>160</v>
      </c>
      <c r="AL78" s="59" t="s">
        <v>160</v>
      </c>
      <c r="AM78" s="59">
        <v>-14.63</v>
      </c>
      <c r="AN78" s="60" t="s">
        <v>148</v>
      </c>
      <c r="AO78" s="61">
        <f t="shared" si="40"/>
        <v>0.35824539075890427</v>
      </c>
      <c r="AP78" s="61">
        <f t="shared" si="41"/>
        <v>0.20670026608594388</v>
      </c>
      <c r="AQ78" s="62">
        <v>-1.1000000000000001</v>
      </c>
      <c r="AR78" s="62">
        <v>-0.5</v>
      </c>
      <c r="AS78" s="62" t="s">
        <v>237</v>
      </c>
      <c r="AT78" s="62" t="s">
        <v>237</v>
      </c>
      <c r="AU78" s="62">
        <v>4.8000000000000001E-2</v>
      </c>
      <c r="AV78" s="62" t="s">
        <v>237</v>
      </c>
      <c r="AW78" s="62" t="s">
        <v>237</v>
      </c>
      <c r="AX78" s="62">
        <v>0.5</v>
      </c>
      <c r="AY78" s="62">
        <v>1.1000000000000001</v>
      </c>
      <c r="AZ78" s="62">
        <v>2.2000000000000002</v>
      </c>
      <c r="BA78" s="63">
        <v>-1</v>
      </c>
      <c r="BB78" s="63" t="s">
        <v>161</v>
      </c>
      <c r="BC78" s="63" t="s">
        <v>89</v>
      </c>
      <c r="BD78" s="63" t="s">
        <v>342</v>
      </c>
      <c r="BE78" s="63" t="s">
        <v>91</v>
      </c>
      <c r="BF78" s="63">
        <v>4.8000000000000001E-2</v>
      </c>
      <c r="BG78" s="63" t="s">
        <v>160</v>
      </c>
      <c r="BH78" s="63">
        <v>0.05</v>
      </c>
      <c r="BI78" s="63">
        <v>0.05</v>
      </c>
      <c r="BJ78" s="63" t="s">
        <v>160</v>
      </c>
      <c r="BK78" s="63" t="s">
        <v>160</v>
      </c>
      <c r="BL78" s="63" t="s">
        <v>160</v>
      </c>
      <c r="BM78" s="65">
        <v>0</v>
      </c>
      <c r="BN78" s="65">
        <v>0</v>
      </c>
      <c r="BO78" s="65" t="s">
        <v>160</v>
      </c>
      <c r="BP78" s="65" t="s">
        <v>160</v>
      </c>
      <c r="BQ78" s="66">
        <f t="shared" si="43"/>
        <v>-14.678000000000001</v>
      </c>
      <c r="BR78" s="66">
        <f t="shared" si="44"/>
        <v>0.36515717163982969</v>
      </c>
      <c r="BS78" s="66">
        <f t="shared" si="45"/>
        <v>0.21846052274953479</v>
      </c>
      <c r="BT78" s="67">
        <f t="shared" si="46"/>
        <v>-14.678000000000001</v>
      </c>
      <c r="BU78" s="67">
        <f t="shared" si="47"/>
        <v>0.36515717163982969</v>
      </c>
      <c r="BV78" s="67">
        <f t="shared" si="48"/>
        <v>0.21846052274953479</v>
      </c>
      <c r="BW78" s="67">
        <v>2</v>
      </c>
      <c r="BX78" s="69">
        <v>0</v>
      </c>
      <c r="BZ78" s="69" t="s">
        <v>335</v>
      </c>
    </row>
    <row r="79" spans="1:78">
      <c r="A79" s="48" t="s">
        <v>356</v>
      </c>
      <c r="B79" s="74" t="s">
        <v>319</v>
      </c>
      <c r="C79" s="49">
        <v>8</v>
      </c>
      <c r="D79" s="49" t="s">
        <v>251</v>
      </c>
      <c r="E79" s="75">
        <v>1.3137129999999999</v>
      </c>
      <c r="F79" s="75">
        <v>103.891772</v>
      </c>
      <c r="G79" s="51" t="s">
        <v>158</v>
      </c>
      <c r="H79" s="71">
        <v>8050</v>
      </c>
      <c r="I79" s="71">
        <v>50</v>
      </c>
      <c r="J79" s="71">
        <v>8910</v>
      </c>
      <c r="K79" s="71">
        <v>8654</v>
      </c>
      <c r="L79" s="71">
        <v>9120</v>
      </c>
      <c r="M79" s="53" t="s">
        <v>339</v>
      </c>
      <c r="N79" s="53" t="s">
        <v>253</v>
      </c>
      <c r="O79" s="46" t="s">
        <v>254</v>
      </c>
      <c r="P79" s="46" t="s">
        <v>341</v>
      </c>
      <c r="Q79" s="53" t="s">
        <v>234</v>
      </c>
      <c r="R79" s="72" t="s">
        <v>237</v>
      </c>
      <c r="S79" s="72" t="s">
        <v>237</v>
      </c>
      <c r="T79" s="53">
        <v>1</v>
      </c>
      <c r="U79" s="57" t="s">
        <v>265</v>
      </c>
      <c r="V79" s="58">
        <v>0.01</v>
      </c>
      <c r="W79" s="57" t="s">
        <v>145</v>
      </c>
      <c r="X79" s="58" t="s">
        <v>160</v>
      </c>
      <c r="Y79" s="58">
        <f t="shared" si="38"/>
        <v>5.0000000000000001E-3</v>
      </c>
      <c r="Z79" s="58">
        <v>0.01</v>
      </c>
      <c r="AA79" s="58">
        <v>0.15</v>
      </c>
      <c r="AB79" s="58">
        <f t="shared" si="39"/>
        <v>0.29380000000000001</v>
      </c>
      <c r="AC79" s="59" t="s">
        <v>160</v>
      </c>
      <c r="AD79" s="59" t="s">
        <v>160</v>
      </c>
      <c r="AE79" s="59">
        <v>0.01</v>
      </c>
      <c r="AF79" s="59">
        <v>0.1</v>
      </c>
      <c r="AG79" s="47">
        <v>0.1</v>
      </c>
      <c r="AH79" s="59" t="s">
        <v>160</v>
      </c>
      <c r="AI79" s="59" t="s">
        <v>160</v>
      </c>
      <c r="AJ79" s="59" t="s">
        <v>160</v>
      </c>
      <c r="AK79" s="59" t="s">
        <v>160</v>
      </c>
      <c r="AL79" s="59" t="s">
        <v>160</v>
      </c>
      <c r="AM79" s="59">
        <v>-14.69</v>
      </c>
      <c r="AN79" s="60" t="s">
        <v>148</v>
      </c>
      <c r="AO79" s="61">
        <f t="shared" si="40"/>
        <v>0.35922616831183113</v>
      </c>
      <c r="AP79" s="61">
        <f t="shared" si="41"/>
        <v>0.20670026608594388</v>
      </c>
      <c r="AQ79" s="62">
        <v>-1.1000000000000001</v>
      </c>
      <c r="AR79" s="62">
        <v>-0.5</v>
      </c>
      <c r="AS79" s="62" t="s">
        <v>237</v>
      </c>
      <c r="AT79" s="62" t="s">
        <v>237</v>
      </c>
      <c r="AU79" s="62">
        <v>4.8000000000000001E-2</v>
      </c>
      <c r="AV79" s="62" t="s">
        <v>237</v>
      </c>
      <c r="AW79" s="62" t="s">
        <v>237</v>
      </c>
      <c r="AX79" s="62">
        <v>0.5</v>
      </c>
      <c r="AY79" s="62">
        <v>1.1000000000000001</v>
      </c>
      <c r="AZ79" s="62">
        <v>2.2000000000000002</v>
      </c>
      <c r="BA79" s="63">
        <v>-1</v>
      </c>
      <c r="BB79" s="63" t="s">
        <v>161</v>
      </c>
      <c r="BC79" s="63" t="s">
        <v>89</v>
      </c>
      <c r="BD79" s="63" t="s">
        <v>342</v>
      </c>
      <c r="BE79" s="63" t="s">
        <v>91</v>
      </c>
      <c r="BF79" s="63">
        <v>4.8000000000000001E-2</v>
      </c>
      <c r="BG79" s="63" t="s">
        <v>160</v>
      </c>
      <c r="BH79" s="63">
        <v>0.05</v>
      </c>
      <c r="BI79" s="63">
        <v>0.05</v>
      </c>
      <c r="BJ79" s="63" t="s">
        <v>160</v>
      </c>
      <c r="BK79" s="63" t="s">
        <v>160</v>
      </c>
      <c r="BL79" s="63" t="s">
        <v>160</v>
      </c>
      <c r="BM79" s="65">
        <v>0</v>
      </c>
      <c r="BN79" s="65">
        <f t="shared" ref="BN79:BN81" si="52">BM79/2</f>
        <v>0</v>
      </c>
      <c r="BO79" s="65" t="s">
        <v>160</v>
      </c>
      <c r="BP79" s="65" t="s">
        <v>160</v>
      </c>
      <c r="BQ79" s="66">
        <f t="shared" si="43"/>
        <v>-14.738</v>
      </c>
      <c r="BR79" s="66">
        <f t="shared" si="44"/>
        <v>0.36611943406489644</v>
      </c>
      <c r="BS79" s="66">
        <f t="shared" si="45"/>
        <v>0.21846052274953479</v>
      </c>
      <c r="BT79" s="67">
        <f t="shared" si="46"/>
        <v>-14.738</v>
      </c>
      <c r="BU79" s="67">
        <f t="shared" si="47"/>
        <v>0.36611943406489644</v>
      </c>
      <c r="BV79" s="67">
        <f t="shared" si="48"/>
        <v>0.21846052274953479</v>
      </c>
      <c r="BW79" s="67">
        <v>2</v>
      </c>
      <c r="BX79" s="69">
        <v>0</v>
      </c>
      <c r="BZ79" s="69" t="s">
        <v>335</v>
      </c>
    </row>
    <row r="80" spans="1:78">
      <c r="A80" s="48" t="s">
        <v>357</v>
      </c>
      <c r="B80" s="74" t="s">
        <v>319</v>
      </c>
      <c r="C80" s="49">
        <v>8</v>
      </c>
      <c r="D80" s="49" t="s">
        <v>251</v>
      </c>
      <c r="E80" s="75">
        <v>1.3137129999999999</v>
      </c>
      <c r="F80" s="75">
        <v>103.891772</v>
      </c>
      <c r="G80" s="51" t="s">
        <v>158</v>
      </c>
      <c r="H80" s="71">
        <v>7970</v>
      </c>
      <c r="I80" s="71">
        <v>50</v>
      </c>
      <c r="J80" s="71">
        <v>8531</v>
      </c>
      <c r="K80" s="71">
        <v>8236</v>
      </c>
      <c r="L80" s="71">
        <v>8892</v>
      </c>
      <c r="M80" s="53" t="s">
        <v>339</v>
      </c>
      <c r="N80" s="53" t="s">
        <v>346</v>
      </c>
      <c r="O80" s="46" t="s">
        <v>254</v>
      </c>
      <c r="P80" s="46" t="s">
        <v>341</v>
      </c>
      <c r="Q80" s="53" t="s">
        <v>234</v>
      </c>
      <c r="R80" s="72" t="s">
        <v>237</v>
      </c>
      <c r="S80" s="72" t="s">
        <v>237</v>
      </c>
      <c r="T80" s="53">
        <v>1</v>
      </c>
      <c r="U80" s="57" t="s">
        <v>265</v>
      </c>
      <c r="V80" s="58">
        <v>0.01</v>
      </c>
      <c r="W80" s="57" t="s">
        <v>145</v>
      </c>
      <c r="X80" s="58" t="s">
        <v>160</v>
      </c>
      <c r="Y80" s="58">
        <f t="shared" si="38"/>
        <v>5.0000000000000001E-3</v>
      </c>
      <c r="Z80" s="58">
        <v>0.01</v>
      </c>
      <c r="AA80" s="58">
        <v>0.15</v>
      </c>
      <c r="AB80" s="58">
        <f t="shared" si="39"/>
        <v>0.2928</v>
      </c>
      <c r="AC80" s="59" t="s">
        <v>160</v>
      </c>
      <c r="AD80" s="59" t="s">
        <v>160</v>
      </c>
      <c r="AE80" s="59">
        <v>0.01</v>
      </c>
      <c r="AF80" s="59">
        <v>0.1</v>
      </c>
      <c r="AG80" s="47">
        <v>0.1</v>
      </c>
      <c r="AH80" s="59" t="s">
        <v>160</v>
      </c>
      <c r="AI80" s="59" t="s">
        <v>160</v>
      </c>
      <c r="AJ80" s="59" t="s">
        <v>160</v>
      </c>
      <c r="AK80" s="59" t="s">
        <v>160</v>
      </c>
      <c r="AL80" s="59" t="s">
        <v>160</v>
      </c>
      <c r="AM80" s="59">
        <v>-14.64</v>
      </c>
      <c r="AN80" s="60" t="s">
        <v>148</v>
      </c>
      <c r="AO80" s="61">
        <f t="shared" si="40"/>
        <v>0.35840876105363273</v>
      </c>
      <c r="AP80" s="61">
        <f t="shared" si="41"/>
        <v>0.20670026608594388</v>
      </c>
      <c r="AQ80" s="62">
        <v>-1.1000000000000001</v>
      </c>
      <c r="AR80" s="62">
        <v>-0.5</v>
      </c>
      <c r="AS80" s="62" t="s">
        <v>237</v>
      </c>
      <c r="AT80" s="62" t="s">
        <v>237</v>
      </c>
      <c r="AU80" s="62">
        <v>4.8000000000000001E-2</v>
      </c>
      <c r="AV80" s="62" t="s">
        <v>237</v>
      </c>
      <c r="AW80" s="62" t="s">
        <v>237</v>
      </c>
      <c r="AX80" s="62">
        <v>0.5</v>
      </c>
      <c r="AY80" s="62">
        <v>1.1000000000000001</v>
      </c>
      <c r="AZ80" s="62">
        <v>2.2000000000000002</v>
      </c>
      <c r="BA80" s="63">
        <v>-1</v>
      </c>
      <c r="BB80" s="63" t="s">
        <v>161</v>
      </c>
      <c r="BC80" s="63" t="s">
        <v>89</v>
      </c>
      <c r="BD80" s="63" t="s">
        <v>342</v>
      </c>
      <c r="BE80" s="63" t="s">
        <v>91</v>
      </c>
      <c r="BF80" s="63">
        <v>4.8000000000000001E-2</v>
      </c>
      <c r="BG80" s="63" t="s">
        <v>160</v>
      </c>
      <c r="BH80" s="63">
        <v>0.05</v>
      </c>
      <c r="BI80" s="63">
        <v>0.05</v>
      </c>
      <c r="BJ80" s="63" t="s">
        <v>160</v>
      </c>
      <c r="BK80" s="63" t="s">
        <v>160</v>
      </c>
      <c r="BL80" s="63" t="s">
        <v>160</v>
      </c>
      <c r="BM80" s="65">
        <v>0</v>
      </c>
      <c r="BN80" s="65">
        <f t="shared" si="52"/>
        <v>0</v>
      </c>
      <c r="BO80" s="65" t="s">
        <v>160</v>
      </c>
      <c r="BP80" s="65" t="s">
        <v>160</v>
      </c>
      <c r="BQ80" s="66">
        <f t="shared" si="43"/>
        <v>-14.688000000000001</v>
      </c>
      <c r="BR80" s="66">
        <f t="shared" si="44"/>
        <v>0.36531745099296858</v>
      </c>
      <c r="BS80" s="66">
        <f t="shared" si="45"/>
        <v>0.21846052274953479</v>
      </c>
      <c r="BT80" s="67">
        <f t="shared" si="46"/>
        <v>-14.688000000000001</v>
      </c>
      <c r="BU80" s="67">
        <f t="shared" si="47"/>
        <v>0.36531745099296858</v>
      </c>
      <c r="BV80" s="67">
        <f t="shared" si="48"/>
        <v>0.21846052274953479</v>
      </c>
      <c r="BW80" s="67">
        <v>2</v>
      </c>
      <c r="BX80" s="69">
        <v>0</v>
      </c>
      <c r="BZ80" s="69" t="s">
        <v>335</v>
      </c>
    </row>
    <row r="81" spans="1:78">
      <c r="A81" s="48" t="s">
        <v>358</v>
      </c>
      <c r="B81" s="74" t="s">
        <v>319</v>
      </c>
      <c r="C81" s="49">
        <v>8</v>
      </c>
      <c r="D81" s="49" t="s">
        <v>251</v>
      </c>
      <c r="E81" s="75">
        <v>1.3137129999999999</v>
      </c>
      <c r="F81" s="75">
        <v>103.891772</v>
      </c>
      <c r="G81" s="51" t="s">
        <v>158</v>
      </c>
      <c r="H81" s="155">
        <v>5775</v>
      </c>
      <c r="I81" s="155">
        <v>30</v>
      </c>
      <c r="J81" s="155">
        <v>6235</v>
      </c>
      <c r="K81" s="155">
        <v>5945</v>
      </c>
      <c r="L81" s="155">
        <v>6495</v>
      </c>
      <c r="M81" s="53" t="s">
        <v>339</v>
      </c>
      <c r="N81" s="53" t="s">
        <v>346</v>
      </c>
      <c r="O81" s="46" t="s">
        <v>254</v>
      </c>
      <c r="P81" s="46" t="s">
        <v>341</v>
      </c>
      <c r="Q81" s="53" t="s">
        <v>234</v>
      </c>
      <c r="R81" s="72" t="s">
        <v>237</v>
      </c>
      <c r="S81" s="72" t="s">
        <v>237</v>
      </c>
      <c r="T81" s="53">
        <v>1</v>
      </c>
      <c r="U81" s="57" t="s">
        <v>265</v>
      </c>
      <c r="V81" s="58">
        <v>0.01</v>
      </c>
      <c r="W81" s="57" t="s">
        <v>145</v>
      </c>
      <c r="X81" s="58" t="s">
        <v>160</v>
      </c>
      <c r="Y81" s="58">
        <f t="shared" si="38"/>
        <v>5.0000000000000001E-3</v>
      </c>
      <c r="Z81" s="58">
        <v>0.01</v>
      </c>
      <c r="AA81" s="58">
        <v>0.15</v>
      </c>
      <c r="AB81" s="58">
        <f t="shared" si="39"/>
        <v>5.9800000000000006E-2</v>
      </c>
      <c r="AC81" s="59" t="s">
        <v>160</v>
      </c>
      <c r="AD81" s="59" t="s">
        <v>160</v>
      </c>
      <c r="AE81" s="59">
        <v>0.01</v>
      </c>
      <c r="AF81" s="59">
        <v>0.1</v>
      </c>
      <c r="AG81" s="47">
        <v>0.1</v>
      </c>
      <c r="AH81" s="59" t="s">
        <v>160</v>
      </c>
      <c r="AI81" s="59" t="s">
        <v>160</v>
      </c>
      <c r="AJ81" s="59" t="s">
        <v>160</v>
      </c>
      <c r="AK81" s="59" t="s">
        <v>160</v>
      </c>
      <c r="AL81" s="59" t="s">
        <v>160</v>
      </c>
      <c r="AM81" s="59">
        <v>-2.99</v>
      </c>
      <c r="AN81" s="60" t="s">
        <v>148</v>
      </c>
      <c r="AO81" s="61">
        <f t="shared" si="40"/>
        <v>0.21517676454487369</v>
      </c>
      <c r="AP81" s="61">
        <f t="shared" si="41"/>
        <v>0.20670026608594388</v>
      </c>
      <c r="AQ81" s="62">
        <v>-1.1000000000000001</v>
      </c>
      <c r="AR81" s="62">
        <v>-0.5</v>
      </c>
      <c r="AS81" s="62" t="s">
        <v>237</v>
      </c>
      <c r="AT81" s="62" t="s">
        <v>237</v>
      </c>
      <c r="AU81" s="62">
        <v>4.8000000000000001E-2</v>
      </c>
      <c r="AV81" s="62" t="s">
        <v>237</v>
      </c>
      <c r="AW81" s="62" t="s">
        <v>237</v>
      </c>
      <c r="AX81" s="62">
        <v>0.5</v>
      </c>
      <c r="AY81" s="62">
        <v>1.1000000000000001</v>
      </c>
      <c r="AZ81" s="62">
        <v>2.2000000000000002</v>
      </c>
      <c r="BA81" s="63">
        <v>-1</v>
      </c>
      <c r="BB81" s="63" t="s">
        <v>161</v>
      </c>
      <c r="BC81" s="63" t="s">
        <v>89</v>
      </c>
      <c r="BD81" s="63" t="s">
        <v>342</v>
      </c>
      <c r="BE81" s="63" t="s">
        <v>91</v>
      </c>
      <c r="BF81" s="63">
        <v>4.8000000000000001E-2</v>
      </c>
      <c r="BG81" s="63" t="s">
        <v>160</v>
      </c>
      <c r="BH81" s="63">
        <v>0.05</v>
      </c>
      <c r="BI81" s="63">
        <v>0.05</v>
      </c>
      <c r="BJ81" s="63" t="s">
        <v>160</v>
      </c>
      <c r="BK81" s="63" t="s">
        <v>160</v>
      </c>
      <c r="BL81" s="63" t="s">
        <v>160</v>
      </c>
      <c r="BM81" s="65">
        <v>0</v>
      </c>
      <c r="BN81" s="65">
        <f t="shared" si="52"/>
        <v>0</v>
      </c>
      <c r="BO81" s="65" t="s">
        <v>160</v>
      </c>
      <c r="BP81" s="65" t="s">
        <v>160</v>
      </c>
      <c r="BQ81" s="66">
        <f t="shared" si="43"/>
        <v>-3.0380000000000003</v>
      </c>
      <c r="BR81" s="66">
        <f t="shared" si="44"/>
        <v>0.22649732890257232</v>
      </c>
      <c r="BS81" s="66">
        <f t="shared" si="45"/>
        <v>0.21846052274953479</v>
      </c>
      <c r="BT81" s="67">
        <f t="shared" si="46"/>
        <v>-3.0380000000000003</v>
      </c>
      <c r="BU81" s="67">
        <f t="shared" si="47"/>
        <v>0.22649732890257232</v>
      </c>
      <c r="BV81" s="67">
        <f t="shared" si="48"/>
        <v>0.21846052274953479</v>
      </c>
      <c r="BW81" s="67">
        <v>2</v>
      </c>
      <c r="BX81" s="69">
        <v>0</v>
      </c>
      <c r="BZ81" s="69" t="s">
        <v>335</v>
      </c>
    </row>
    <row r="82" spans="1:78">
      <c r="A82" s="78" t="s">
        <v>359</v>
      </c>
      <c r="B82" s="48" t="s">
        <v>250</v>
      </c>
      <c r="C82" s="49">
        <v>8</v>
      </c>
      <c r="D82" s="49" t="s">
        <v>251</v>
      </c>
      <c r="E82" s="79">
        <v>1.2726599999999999</v>
      </c>
      <c r="F82" s="79">
        <v>103.8653</v>
      </c>
      <c r="G82" s="51" t="s">
        <v>158</v>
      </c>
      <c r="H82" s="156">
        <v>6379</v>
      </c>
      <c r="I82" s="156">
        <v>27</v>
      </c>
      <c r="J82" s="156">
        <v>7300</v>
      </c>
      <c r="K82" s="156">
        <v>7175</v>
      </c>
      <c r="L82" s="156">
        <v>7419</v>
      </c>
      <c r="M82" s="53" t="s">
        <v>339</v>
      </c>
      <c r="N82" s="53" t="s">
        <v>360</v>
      </c>
      <c r="O82" s="46" t="s">
        <v>254</v>
      </c>
      <c r="P82" s="46" t="s">
        <v>341</v>
      </c>
      <c r="Q82" s="53" t="s">
        <v>234</v>
      </c>
      <c r="R82" s="72">
        <v>13.289000000000001</v>
      </c>
      <c r="S82" s="72">
        <v>10.18</v>
      </c>
      <c r="T82" s="53">
        <v>1</v>
      </c>
      <c r="U82" s="57" t="s">
        <v>265</v>
      </c>
      <c r="V82" s="58">
        <v>0.01</v>
      </c>
      <c r="W82" s="57" t="s">
        <v>256</v>
      </c>
      <c r="X82" s="58" t="s">
        <v>160</v>
      </c>
      <c r="Y82" s="58">
        <f t="shared" si="38"/>
        <v>5.0000000000000001E-3</v>
      </c>
      <c r="Z82" s="58">
        <v>0.01</v>
      </c>
      <c r="AA82" s="58">
        <v>0.15</v>
      </c>
      <c r="AB82" s="58">
        <f t="shared" si="39"/>
        <v>0.18420000000000003</v>
      </c>
      <c r="AC82" s="59" t="s">
        <v>160</v>
      </c>
      <c r="AD82" s="59" t="s">
        <v>160</v>
      </c>
      <c r="AE82" s="59">
        <v>0.01</v>
      </c>
      <c r="AF82" s="59">
        <v>0.1</v>
      </c>
      <c r="AG82" s="47">
        <v>0.1</v>
      </c>
      <c r="AH82" s="59" t="s">
        <v>160</v>
      </c>
      <c r="AI82" s="59" t="s">
        <v>160</v>
      </c>
      <c r="AJ82" s="59" t="s">
        <v>160</v>
      </c>
      <c r="AK82" s="59" t="s">
        <v>160</v>
      </c>
      <c r="AL82" s="59" t="s">
        <v>160</v>
      </c>
      <c r="AM82" s="59">
        <v>-9.2100000000000009</v>
      </c>
      <c r="AN82" s="60" t="s">
        <v>148</v>
      </c>
      <c r="AO82" s="61">
        <f t="shared" si="40"/>
        <v>0.27686574363759781</v>
      </c>
      <c r="AP82" s="61">
        <f t="shared" si="41"/>
        <v>0.20670026608594388</v>
      </c>
      <c r="AQ82" s="62">
        <v>-1.1000000000000001</v>
      </c>
      <c r="AR82" s="62">
        <v>-0.5</v>
      </c>
      <c r="AS82" s="62" t="s">
        <v>237</v>
      </c>
      <c r="AT82" s="62" t="s">
        <v>237</v>
      </c>
      <c r="AU82" s="62">
        <v>4.8000000000000001E-2</v>
      </c>
      <c r="AV82" s="62" t="s">
        <v>237</v>
      </c>
      <c r="AW82" s="62" t="s">
        <v>237</v>
      </c>
      <c r="AX82" s="62">
        <v>0.5</v>
      </c>
      <c r="AY82" s="62">
        <v>1.1000000000000001</v>
      </c>
      <c r="AZ82" s="62">
        <v>2.2000000000000002</v>
      </c>
      <c r="BA82" s="63">
        <v>-1</v>
      </c>
      <c r="BB82" s="63" t="s">
        <v>161</v>
      </c>
      <c r="BC82" s="63" t="s">
        <v>89</v>
      </c>
      <c r="BD82" s="63" t="s">
        <v>342</v>
      </c>
      <c r="BE82" s="63" t="s">
        <v>91</v>
      </c>
      <c r="BF82" s="63">
        <v>4.8000000000000001E-2</v>
      </c>
      <c r="BG82" s="63" t="s">
        <v>160</v>
      </c>
      <c r="BH82" s="63">
        <v>0.05</v>
      </c>
      <c r="BI82" s="63">
        <v>0.05</v>
      </c>
      <c r="BJ82" s="63" t="s">
        <v>160</v>
      </c>
      <c r="BK82" s="63" t="s">
        <v>160</v>
      </c>
      <c r="BL82" s="63" t="s">
        <v>160</v>
      </c>
      <c r="BM82" s="65">
        <v>1.792</v>
      </c>
      <c r="BN82" s="65">
        <f>BM82/2</f>
        <v>0.89600000000000002</v>
      </c>
      <c r="BO82" s="65" t="s">
        <v>160</v>
      </c>
      <c r="BP82" s="65" t="s">
        <v>160</v>
      </c>
      <c r="BQ82" s="66">
        <f t="shared" si="43"/>
        <v>-9.2580000000000009</v>
      </c>
      <c r="BR82" s="66">
        <f t="shared" si="44"/>
        <v>0.28575276026663332</v>
      </c>
      <c r="BS82" s="66">
        <f t="shared" si="45"/>
        <v>0.21846052274953479</v>
      </c>
      <c r="BT82" s="67">
        <f t="shared" si="46"/>
        <v>-7.4660000000000011</v>
      </c>
      <c r="BU82" s="67">
        <f t="shared" si="47"/>
        <v>0.94046299236067765</v>
      </c>
      <c r="BV82" s="67">
        <f t="shared" si="48"/>
        <v>0.9222477975034693</v>
      </c>
      <c r="BW82" s="80">
        <v>2</v>
      </c>
      <c r="BX82" s="69">
        <v>0</v>
      </c>
      <c r="BZ82" s="69" t="s">
        <v>335</v>
      </c>
    </row>
    <row r="83" spans="1:78">
      <c r="A83" s="78" t="s">
        <v>361</v>
      </c>
      <c r="B83" s="48" t="s">
        <v>250</v>
      </c>
      <c r="C83" s="49">
        <v>8</v>
      </c>
      <c r="D83" s="49" t="s">
        <v>251</v>
      </c>
      <c r="E83" s="79">
        <v>1.2726599999999999</v>
      </c>
      <c r="F83" s="79">
        <v>103.8653</v>
      </c>
      <c r="G83" s="51" t="s">
        <v>158</v>
      </c>
      <c r="H83" s="156">
        <v>6278</v>
      </c>
      <c r="I83" s="156">
        <v>29</v>
      </c>
      <c r="J83" s="156">
        <v>7213</v>
      </c>
      <c r="K83" s="156">
        <v>7082</v>
      </c>
      <c r="L83" s="156">
        <v>7270</v>
      </c>
      <c r="M83" s="53" t="s">
        <v>339</v>
      </c>
      <c r="N83" s="53" t="s">
        <v>360</v>
      </c>
      <c r="O83" s="46" t="s">
        <v>254</v>
      </c>
      <c r="P83" s="46" t="s">
        <v>341</v>
      </c>
      <c r="Q83" s="53" t="s">
        <v>234</v>
      </c>
      <c r="R83" s="72">
        <v>13.596</v>
      </c>
      <c r="S83" s="72">
        <v>9.8730000000000011</v>
      </c>
      <c r="T83" s="53">
        <v>1</v>
      </c>
      <c r="U83" s="57" t="s">
        <v>265</v>
      </c>
      <c r="V83" s="58">
        <v>0.02</v>
      </c>
      <c r="W83" s="57" t="s">
        <v>256</v>
      </c>
      <c r="X83" s="58" t="s">
        <v>160</v>
      </c>
      <c r="Y83" s="58">
        <f t="shared" si="38"/>
        <v>0.01</v>
      </c>
      <c r="Z83" s="58">
        <v>0.01</v>
      </c>
      <c r="AA83" s="58">
        <v>0.15</v>
      </c>
      <c r="AB83" s="58">
        <f t="shared" si="39"/>
        <v>0.19033999999999998</v>
      </c>
      <c r="AC83" s="59" t="s">
        <v>160</v>
      </c>
      <c r="AD83" s="59" t="s">
        <v>160</v>
      </c>
      <c r="AE83" s="59">
        <v>0.01</v>
      </c>
      <c r="AF83" s="59">
        <v>0.1</v>
      </c>
      <c r="AG83" s="47">
        <v>0.1</v>
      </c>
      <c r="AH83" s="59" t="s">
        <v>160</v>
      </c>
      <c r="AI83" s="59" t="s">
        <v>160</v>
      </c>
      <c r="AJ83" s="59" t="s">
        <v>160</v>
      </c>
      <c r="AK83" s="59" t="s">
        <v>160</v>
      </c>
      <c r="AL83" s="59" t="s">
        <v>160</v>
      </c>
      <c r="AM83" s="59">
        <v>-9.5169999999999995</v>
      </c>
      <c r="AN83" s="60" t="s">
        <v>148</v>
      </c>
      <c r="AO83" s="61">
        <f t="shared" si="40"/>
        <v>0.28112153172604909</v>
      </c>
      <c r="AP83" s="61">
        <f t="shared" si="41"/>
        <v>0.20688160865577201</v>
      </c>
      <c r="AQ83" s="62">
        <v>-1.1000000000000001</v>
      </c>
      <c r="AR83" s="62">
        <v>-0.5</v>
      </c>
      <c r="AS83" s="62" t="s">
        <v>237</v>
      </c>
      <c r="AT83" s="62" t="s">
        <v>237</v>
      </c>
      <c r="AU83" s="62">
        <v>4.8000000000000001E-2</v>
      </c>
      <c r="AV83" s="62" t="s">
        <v>237</v>
      </c>
      <c r="AW83" s="62" t="s">
        <v>237</v>
      </c>
      <c r="AX83" s="62">
        <v>0.5</v>
      </c>
      <c r="AY83" s="62">
        <v>1.1000000000000001</v>
      </c>
      <c r="AZ83" s="62">
        <v>2.2000000000000002</v>
      </c>
      <c r="BA83" s="63">
        <v>-1</v>
      </c>
      <c r="BB83" s="63" t="s">
        <v>161</v>
      </c>
      <c r="BC83" s="63" t="s">
        <v>89</v>
      </c>
      <c r="BD83" s="63" t="s">
        <v>342</v>
      </c>
      <c r="BE83" s="63" t="s">
        <v>91</v>
      </c>
      <c r="BF83" s="63">
        <v>4.8000000000000001E-2</v>
      </c>
      <c r="BG83" s="63" t="s">
        <v>160</v>
      </c>
      <c r="BH83" s="63">
        <v>0.05</v>
      </c>
      <c r="BI83" s="63">
        <v>0.05</v>
      </c>
      <c r="BJ83" s="63" t="s">
        <v>160</v>
      </c>
      <c r="BK83" s="63" t="s">
        <v>160</v>
      </c>
      <c r="BL83" s="63" t="s">
        <v>160</v>
      </c>
      <c r="BM83" s="65">
        <v>1.792</v>
      </c>
      <c r="BN83" s="65">
        <f t="shared" ref="BN83:BN87" si="53">BM83/2</f>
        <v>0.89600000000000002</v>
      </c>
      <c r="BO83" s="65" t="s">
        <v>160</v>
      </c>
      <c r="BP83" s="65" t="s">
        <v>160</v>
      </c>
      <c r="BQ83" s="66">
        <f t="shared" si="43"/>
        <v>-9.5649999999999995</v>
      </c>
      <c r="BR83" s="66">
        <f t="shared" si="44"/>
        <v>0.28987810472679726</v>
      </c>
      <c r="BS83" s="66">
        <f t="shared" si="45"/>
        <v>0.21863211109075448</v>
      </c>
      <c r="BT83" s="67">
        <f t="shared" si="46"/>
        <v>-7.7729999999999997</v>
      </c>
      <c r="BU83" s="67">
        <f t="shared" si="47"/>
        <v>0.94172464956589097</v>
      </c>
      <c r="BV83" s="67">
        <f t="shared" si="48"/>
        <v>0.92228845813010152</v>
      </c>
      <c r="BW83" s="80">
        <v>2</v>
      </c>
      <c r="BX83" s="69">
        <v>0</v>
      </c>
      <c r="BZ83" s="69" t="s">
        <v>335</v>
      </c>
    </row>
    <row r="84" spans="1:78">
      <c r="A84" s="78" t="s">
        <v>362</v>
      </c>
      <c r="B84" s="48" t="s">
        <v>250</v>
      </c>
      <c r="C84" s="49">
        <v>8</v>
      </c>
      <c r="D84" s="49" t="s">
        <v>251</v>
      </c>
      <c r="E84" s="79">
        <v>1.2726599999999999</v>
      </c>
      <c r="F84" s="79">
        <v>103.8653</v>
      </c>
      <c r="G84" s="51" t="s">
        <v>158</v>
      </c>
      <c r="H84" s="156">
        <v>7370</v>
      </c>
      <c r="I84" s="156">
        <v>35</v>
      </c>
      <c r="J84" s="156">
        <v>7881</v>
      </c>
      <c r="K84" s="156">
        <v>7635</v>
      </c>
      <c r="L84" s="156">
        <v>8151</v>
      </c>
      <c r="M84" s="53" t="s">
        <v>339</v>
      </c>
      <c r="N84" s="53" t="s">
        <v>363</v>
      </c>
      <c r="O84" s="46" t="s">
        <v>254</v>
      </c>
      <c r="P84" s="46" t="s">
        <v>341</v>
      </c>
      <c r="Q84" s="53" t="s">
        <v>234</v>
      </c>
      <c r="R84" s="72">
        <v>14.704000000000001</v>
      </c>
      <c r="S84" s="72">
        <v>8.7650000000000006</v>
      </c>
      <c r="T84" s="53">
        <v>1</v>
      </c>
      <c r="U84" s="57" t="s">
        <v>265</v>
      </c>
      <c r="V84" s="58">
        <v>0.01</v>
      </c>
      <c r="W84" s="57" t="s">
        <v>256</v>
      </c>
      <c r="X84" s="58" t="s">
        <v>160</v>
      </c>
      <c r="Y84" s="58">
        <f t="shared" si="38"/>
        <v>5.0000000000000001E-3</v>
      </c>
      <c r="Z84" s="58">
        <v>0.01</v>
      </c>
      <c r="AA84" s="58">
        <v>0.15</v>
      </c>
      <c r="AB84" s="58">
        <f t="shared" si="39"/>
        <v>0.21249999999999999</v>
      </c>
      <c r="AC84" s="59" t="s">
        <v>160</v>
      </c>
      <c r="AD84" s="59" t="s">
        <v>160</v>
      </c>
      <c r="AE84" s="59">
        <v>0.01</v>
      </c>
      <c r="AF84" s="59">
        <v>0.1</v>
      </c>
      <c r="AG84" s="47">
        <v>0.1</v>
      </c>
      <c r="AH84" s="59" t="s">
        <v>160</v>
      </c>
      <c r="AI84" s="59" t="s">
        <v>160</v>
      </c>
      <c r="AJ84" s="59" t="s">
        <v>160</v>
      </c>
      <c r="AK84" s="59" t="s">
        <v>160</v>
      </c>
      <c r="AL84" s="59" t="s">
        <v>160</v>
      </c>
      <c r="AM84" s="59">
        <v>-10.625</v>
      </c>
      <c r="AN84" s="60" t="s">
        <v>148</v>
      </c>
      <c r="AO84" s="61">
        <f t="shared" si="40"/>
        <v>0.29644771883082521</v>
      </c>
      <c r="AP84" s="61">
        <f t="shared" si="41"/>
        <v>0.20670026608594388</v>
      </c>
      <c r="AQ84" s="62">
        <v>-1.1000000000000001</v>
      </c>
      <c r="AR84" s="62">
        <v>-0.5</v>
      </c>
      <c r="AS84" s="62" t="s">
        <v>237</v>
      </c>
      <c r="AT84" s="62" t="s">
        <v>237</v>
      </c>
      <c r="AU84" s="62">
        <v>4.8000000000000001E-2</v>
      </c>
      <c r="AV84" s="62" t="s">
        <v>237</v>
      </c>
      <c r="AW84" s="62" t="s">
        <v>237</v>
      </c>
      <c r="AX84" s="62">
        <v>0.5</v>
      </c>
      <c r="AY84" s="62">
        <v>1.1000000000000001</v>
      </c>
      <c r="AZ84" s="62">
        <v>2.2000000000000002</v>
      </c>
      <c r="BA84" s="63">
        <v>-1</v>
      </c>
      <c r="BB84" s="63" t="s">
        <v>161</v>
      </c>
      <c r="BC84" s="63" t="s">
        <v>89</v>
      </c>
      <c r="BD84" s="63" t="s">
        <v>342</v>
      </c>
      <c r="BE84" s="63" t="s">
        <v>91</v>
      </c>
      <c r="BF84" s="63">
        <v>4.8000000000000001E-2</v>
      </c>
      <c r="BG84" s="63" t="s">
        <v>160</v>
      </c>
      <c r="BH84" s="63">
        <v>0.05</v>
      </c>
      <c r="BI84" s="63">
        <v>0.05</v>
      </c>
      <c r="BJ84" s="63" t="s">
        <v>160</v>
      </c>
      <c r="BK84" s="63" t="s">
        <v>160</v>
      </c>
      <c r="BL84" s="63" t="s">
        <v>160</v>
      </c>
      <c r="BM84" s="65">
        <v>1.792</v>
      </c>
      <c r="BN84" s="65">
        <f t="shared" si="53"/>
        <v>0.89600000000000002</v>
      </c>
      <c r="BO84" s="65" t="s">
        <v>160</v>
      </c>
      <c r="BP84" s="65" t="s">
        <v>160</v>
      </c>
      <c r="BQ84" s="66">
        <f t="shared" si="43"/>
        <v>-10.673</v>
      </c>
      <c r="BR84" s="66">
        <f t="shared" si="44"/>
        <v>0.30476425315315447</v>
      </c>
      <c r="BS84" s="66">
        <f t="shared" si="45"/>
        <v>0.21846052274953479</v>
      </c>
      <c r="BT84" s="67">
        <f t="shared" si="46"/>
        <v>-8.8810000000000002</v>
      </c>
      <c r="BU84" s="67">
        <f t="shared" si="47"/>
        <v>0.94641283275323362</v>
      </c>
      <c r="BV84" s="67">
        <f t="shared" si="48"/>
        <v>0.9222477975034693</v>
      </c>
      <c r="BW84" s="80">
        <v>2</v>
      </c>
      <c r="BX84" s="69">
        <v>0</v>
      </c>
      <c r="BZ84" s="69" t="s">
        <v>335</v>
      </c>
    </row>
    <row r="85" spans="1:78">
      <c r="A85" s="78" t="s">
        <v>364</v>
      </c>
      <c r="B85" s="48" t="s">
        <v>250</v>
      </c>
      <c r="C85" s="49">
        <v>8</v>
      </c>
      <c r="D85" s="49" t="s">
        <v>251</v>
      </c>
      <c r="E85" s="79">
        <v>1.2726599999999999</v>
      </c>
      <c r="F85" s="79">
        <v>103.8653</v>
      </c>
      <c r="G85" s="51" t="s">
        <v>158</v>
      </c>
      <c r="H85" s="156">
        <v>7280</v>
      </c>
      <c r="I85" s="156">
        <v>31</v>
      </c>
      <c r="J85" s="156">
        <v>7792</v>
      </c>
      <c r="K85" s="156">
        <v>7551</v>
      </c>
      <c r="L85" s="156">
        <v>8032</v>
      </c>
      <c r="M85" s="53" t="s">
        <v>339</v>
      </c>
      <c r="N85" s="53" t="s">
        <v>363</v>
      </c>
      <c r="O85" s="46" t="s">
        <v>254</v>
      </c>
      <c r="P85" s="46" t="s">
        <v>341</v>
      </c>
      <c r="Q85" s="53" t="s">
        <v>234</v>
      </c>
      <c r="R85" s="72">
        <v>15.305</v>
      </c>
      <c r="S85" s="72">
        <v>8.1639999999999997</v>
      </c>
      <c r="T85" s="53">
        <v>1</v>
      </c>
      <c r="U85" s="57" t="s">
        <v>265</v>
      </c>
      <c r="V85" s="58">
        <v>0.01</v>
      </c>
      <c r="W85" s="57" t="s">
        <v>256</v>
      </c>
      <c r="X85" s="58" t="s">
        <v>160</v>
      </c>
      <c r="Y85" s="58">
        <f t="shared" si="38"/>
        <v>5.0000000000000001E-3</v>
      </c>
      <c r="Z85" s="58">
        <v>0.01</v>
      </c>
      <c r="AA85" s="58">
        <v>0.15</v>
      </c>
      <c r="AB85" s="58">
        <f t="shared" si="39"/>
        <v>0.22452000000000003</v>
      </c>
      <c r="AC85" s="59" t="s">
        <v>160</v>
      </c>
      <c r="AD85" s="59" t="s">
        <v>160</v>
      </c>
      <c r="AE85" s="59">
        <v>0.01</v>
      </c>
      <c r="AF85" s="59">
        <v>0.1</v>
      </c>
      <c r="AG85" s="47">
        <v>0.1</v>
      </c>
      <c r="AH85" s="59" t="s">
        <v>160</v>
      </c>
      <c r="AI85" s="59" t="s">
        <v>160</v>
      </c>
      <c r="AJ85" s="59" t="s">
        <v>160</v>
      </c>
      <c r="AK85" s="59" t="s">
        <v>160</v>
      </c>
      <c r="AL85" s="59" t="s">
        <v>160</v>
      </c>
      <c r="AM85" s="59">
        <v>-11.226000000000001</v>
      </c>
      <c r="AN85" s="60" t="s">
        <v>148</v>
      </c>
      <c r="AO85" s="61">
        <f t="shared" si="40"/>
        <v>0.30517901369524086</v>
      </c>
      <c r="AP85" s="61">
        <f t="shared" si="41"/>
        <v>0.20670026608594388</v>
      </c>
      <c r="AQ85" s="62">
        <v>-1.1000000000000001</v>
      </c>
      <c r="AR85" s="62">
        <v>-0.5</v>
      </c>
      <c r="AS85" s="62" t="s">
        <v>237</v>
      </c>
      <c r="AT85" s="62" t="s">
        <v>237</v>
      </c>
      <c r="AU85" s="62">
        <v>4.8000000000000001E-2</v>
      </c>
      <c r="AV85" s="62" t="s">
        <v>237</v>
      </c>
      <c r="AW85" s="62" t="s">
        <v>237</v>
      </c>
      <c r="AX85" s="62">
        <v>0.5</v>
      </c>
      <c r="AY85" s="62">
        <v>1.1000000000000001</v>
      </c>
      <c r="AZ85" s="62">
        <v>2.2000000000000002</v>
      </c>
      <c r="BA85" s="63">
        <v>-1</v>
      </c>
      <c r="BB85" s="63" t="s">
        <v>161</v>
      </c>
      <c r="BC85" s="63" t="s">
        <v>89</v>
      </c>
      <c r="BD85" s="63" t="s">
        <v>342</v>
      </c>
      <c r="BE85" s="63" t="s">
        <v>91</v>
      </c>
      <c r="BF85" s="63">
        <v>4.8000000000000001E-2</v>
      </c>
      <c r="BG85" s="63" t="s">
        <v>160</v>
      </c>
      <c r="BH85" s="63">
        <v>0.05</v>
      </c>
      <c r="BI85" s="63">
        <v>0.05</v>
      </c>
      <c r="BJ85" s="63" t="s">
        <v>160</v>
      </c>
      <c r="BK85" s="63" t="s">
        <v>160</v>
      </c>
      <c r="BL85" s="63" t="s">
        <v>160</v>
      </c>
      <c r="BM85" s="65">
        <v>1.792</v>
      </c>
      <c r="BN85" s="65">
        <f t="shared" si="53"/>
        <v>0.89600000000000002</v>
      </c>
      <c r="BO85" s="65" t="s">
        <v>160</v>
      </c>
      <c r="BP85" s="65" t="s">
        <v>160</v>
      </c>
      <c r="BQ85" s="66">
        <f t="shared" si="43"/>
        <v>-11.274000000000001</v>
      </c>
      <c r="BR85" s="66">
        <f t="shared" si="44"/>
        <v>0.31326383512943212</v>
      </c>
      <c r="BS85" s="66">
        <f t="shared" si="45"/>
        <v>0.21846052274953479</v>
      </c>
      <c r="BT85" s="67">
        <f t="shared" si="46"/>
        <v>-9.4820000000000011</v>
      </c>
      <c r="BU85" s="67">
        <f t="shared" si="47"/>
        <v>0.9491839813229046</v>
      </c>
      <c r="BV85" s="67">
        <f t="shared" si="48"/>
        <v>0.9222477975034693</v>
      </c>
      <c r="BW85" s="80">
        <v>2</v>
      </c>
      <c r="BX85" s="69">
        <v>0</v>
      </c>
      <c r="BZ85" s="69" t="s">
        <v>335</v>
      </c>
    </row>
    <row r="86" spans="1:78">
      <c r="A86" s="78" t="s">
        <v>365</v>
      </c>
      <c r="B86" s="48" t="s">
        <v>250</v>
      </c>
      <c r="C86" s="49">
        <v>8</v>
      </c>
      <c r="D86" s="49" t="s">
        <v>251</v>
      </c>
      <c r="E86" s="79">
        <v>1.2726599999999999</v>
      </c>
      <c r="F86" s="79">
        <v>103.8653</v>
      </c>
      <c r="G86" s="51" t="s">
        <v>158</v>
      </c>
      <c r="H86" s="156">
        <v>7804</v>
      </c>
      <c r="I86" s="156">
        <v>35</v>
      </c>
      <c r="J86" s="156">
        <v>8335</v>
      </c>
      <c r="K86" s="156">
        <v>8040</v>
      </c>
      <c r="L86" s="156">
        <v>8598</v>
      </c>
      <c r="M86" s="53" t="s">
        <v>339</v>
      </c>
      <c r="N86" s="53" t="s">
        <v>363</v>
      </c>
      <c r="O86" s="46" t="s">
        <v>254</v>
      </c>
      <c r="P86" s="46" t="s">
        <v>341</v>
      </c>
      <c r="Q86" s="53" t="s">
        <v>234</v>
      </c>
      <c r="R86" s="72">
        <v>16.954999999999998</v>
      </c>
      <c r="S86" s="72">
        <v>6.5140000000000011</v>
      </c>
      <c r="T86" s="53">
        <v>1</v>
      </c>
      <c r="U86" s="57" t="s">
        <v>265</v>
      </c>
      <c r="V86" s="58">
        <v>0.02</v>
      </c>
      <c r="W86" s="57" t="s">
        <v>256</v>
      </c>
      <c r="X86" s="58" t="s">
        <v>160</v>
      </c>
      <c r="Y86" s="58">
        <f t="shared" si="38"/>
        <v>0.01</v>
      </c>
      <c r="Z86" s="58">
        <v>0.01</v>
      </c>
      <c r="AA86" s="58">
        <v>0.15</v>
      </c>
      <c r="AB86" s="58">
        <f t="shared" si="39"/>
        <v>0.25751999999999997</v>
      </c>
      <c r="AC86" s="59" t="s">
        <v>160</v>
      </c>
      <c r="AD86" s="59" t="s">
        <v>160</v>
      </c>
      <c r="AE86" s="59">
        <v>0.01</v>
      </c>
      <c r="AF86" s="59">
        <v>0.1</v>
      </c>
      <c r="AG86" s="47">
        <v>0.1</v>
      </c>
      <c r="AH86" s="59" t="s">
        <v>160</v>
      </c>
      <c r="AI86" s="59" t="s">
        <v>160</v>
      </c>
      <c r="AJ86" s="59" t="s">
        <v>160</v>
      </c>
      <c r="AK86" s="59" t="s">
        <v>160</v>
      </c>
      <c r="AL86" s="59" t="s">
        <v>160</v>
      </c>
      <c r="AM86" s="59">
        <v>-12.875999999999999</v>
      </c>
      <c r="AN86" s="60" t="s">
        <v>148</v>
      </c>
      <c r="AO86" s="61">
        <f t="shared" si="40"/>
        <v>0.33032794371654356</v>
      </c>
      <c r="AP86" s="61">
        <f t="shared" si="41"/>
        <v>0.20688160865577201</v>
      </c>
      <c r="AQ86" s="62">
        <v>-1.1000000000000001</v>
      </c>
      <c r="AR86" s="62">
        <v>-0.5</v>
      </c>
      <c r="AS86" s="62" t="s">
        <v>237</v>
      </c>
      <c r="AT86" s="62" t="s">
        <v>237</v>
      </c>
      <c r="AU86" s="62">
        <v>4.8000000000000001E-2</v>
      </c>
      <c r="AV86" s="62" t="s">
        <v>237</v>
      </c>
      <c r="AW86" s="62" t="s">
        <v>237</v>
      </c>
      <c r="AX86" s="62">
        <v>0.5</v>
      </c>
      <c r="AY86" s="62">
        <v>1.1000000000000001</v>
      </c>
      <c r="AZ86" s="62">
        <v>2.2000000000000002</v>
      </c>
      <c r="BA86" s="63">
        <v>-1</v>
      </c>
      <c r="BB86" s="63" t="s">
        <v>161</v>
      </c>
      <c r="BC86" s="63" t="s">
        <v>89</v>
      </c>
      <c r="BD86" s="63" t="s">
        <v>342</v>
      </c>
      <c r="BE86" s="63" t="s">
        <v>91</v>
      </c>
      <c r="BF86" s="63">
        <v>4.8000000000000001E-2</v>
      </c>
      <c r="BG86" s="63" t="s">
        <v>160</v>
      </c>
      <c r="BH86" s="63">
        <v>0.05</v>
      </c>
      <c r="BI86" s="63">
        <v>0.05</v>
      </c>
      <c r="BJ86" s="63" t="s">
        <v>160</v>
      </c>
      <c r="BK86" s="63" t="s">
        <v>160</v>
      </c>
      <c r="BL86" s="63" t="s">
        <v>160</v>
      </c>
      <c r="BM86" s="65">
        <v>1.792</v>
      </c>
      <c r="BN86" s="65">
        <f t="shared" si="53"/>
        <v>0.89600000000000002</v>
      </c>
      <c r="BO86" s="65" t="s">
        <v>160</v>
      </c>
      <c r="BP86" s="65" t="s">
        <v>160</v>
      </c>
      <c r="BQ86" s="66">
        <f t="shared" si="43"/>
        <v>-12.923999999999999</v>
      </c>
      <c r="BR86" s="66">
        <f t="shared" si="44"/>
        <v>0.33781141247743535</v>
      </c>
      <c r="BS86" s="66">
        <f t="shared" si="45"/>
        <v>0.21863211109075448</v>
      </c>
      <c r="BT86" s="67">
        <f t="shared" si="46"/>
        <v>-11.132</v>
      </c>
      <c r="BU86" s="67">
        <f t="shared" si="47"/>
        <v>0.95756595094019503</v>
      </c>
      <c r="BV86" s="67">
        <f t="shared" si="48"/>
        <v>0.92228845813010152</v>
      </c>
      <c r="BW86" s="80">
        <v>2</v>
      </c>
      <c r="BX86" s="69">
        <v>0</v>
      </c>
      <c r="BZ86" s="69" t="s">
        <v>335</v>
      </c>
    </row>
    <row r="87" spans="1:78">
      <c r="A87" s="74" t="s">
        <v>366</v>
      </c>
      <c r="B87" s="48" t="s">
        <v>250</v>
      </c>
      <c r="C87" s="49">
        <v>8</v>
      </c>
      <c r="D87" s="49" t="s">
        <v>251</v>
      </c>
      <c r="E87" s="79">
        <v>1.2726599999999999</v>
      </c>
      <c r="F87" s="79">
        <v>103.8653</v>
      </c>
      <c r="G87" s="51" t="s">
        <v>158</v>
      </c>
      <c r="H87" s="156">
        <v>7904</v>
      </c>
      <c r="I87" s="156">
        <v>33</v>
      </c>
      <c r="J87" s="156">
        <v>8451</v>
      </c>
      <c r="K87" s="156">
        <v>8168</v>
      </c>
      <c r="L87" s="156">
        <v>8769</v>
      </c>
      <c r="M87" s="53" t="s">
        <v>339</v>
      </c>
      <c r="N87" s="53" t="s">
        <v>363</v>
      </c>
      <c r="O87" s="46" t="s">
        <v>254</v>
      </c>
      <c r="P87" s="46" t="s">
        <v>341</v>
      </c>
      <c r="Q87" s="53" t="s">
        <v>234</v>
      </c>
      <c r="R87" s="72">
        <v>17.919999999999998</v>
      </c>
      <c r="S87" s="72">
        <v>5.5490000000000013</v>
      </c>
      <c r="T87" s="53">
        <v>1</v>
      </c>
      <c r="U87" s="57" t="s">
        <v>265</v>
      </c>
      <c r="V87" s="58">
        <v>0.01</v>
      </c>
      <c r="W87" s="57" t="s">
        <v>256</v>
      </c>
      <c r="X87" s="58" t="s">
        <v>160</v>
      </c>
      <c r="Y87" s="58">
        <f t="shared" si="38"/>
        <v>5.0000000000000001E-3</v>
      </c>
      <c r="Z87" s="58">
        <v>0.01</v>
      </c>
      <c r="AA87" s="58">
        <v>0.15</v>
      </c>
      <c r="AB87" s="58">
        <f t="shared" si="39"/>
        <v>0.27682000000000001</v>
      </c>
      <c r="AC87" s="59" t="s">
        <v>160</v>
      </c>
      <c r="AD87" s="59" t="s">
        <v>160</v>
      </c>
      <c r="AE87" s="59">
        <v>0.01</v>
      </c>
      <c r="AF87" s="59">
        <v>0.1</v>
      </c>
      <c r="AG87" s="47">
        <v>0.1</v>
      </c>
      <c r="AH87" s="59" t="s">
        <v>160</v>
      </c>
      <c r="AI87" s="59" t="s">
        <v>160</v>
      </c>
      <c r="AJ87" s="59" t="s">
        <v>160</v>
      </c>
      <c r="AK87" s="59" t="s">
        <v>160</v>
      </c>
      <c r="AL87" s="59" t="s">
        <v>160</v>
      </c>
      <c r="AM87" s="59">
        <v>-13.840999999999999</v>
      </c>
      <c r="AN87" s="60" t="s">
        <v>148</v>
      </c>
      <c r="AO87" s="61">
        <f t="shared" si="40"/>
        <v>0.34547693468594981</v>
      </c>
      <c r="AP87" s="61">
        <f t="shared" si="41"/>
        <v>0.20670026608594388</v>
      </c>
      <c r="AQ87" s="62">
        <v>-1.1000000000000001</v>
      </c>
      <c r="AR87" s="62">
        <v>-0.5</v>
      </c>
      <c r="AS87" s="62" t="s">
        <v>237</v>
      </c>
      <c r="AT87" s="62" t="s">
        <v>237</v>
      </c>
      <c r="AU87" s="62">
        <v>4.8000000000000001E-2</v>
      </c>
      <c r="AV87" s="62" t="s">
        <v>237</v>
      </c>
      <c r="AW87" s="62" t="s">
        <v>237</v>
      </c>
      <c r="AX87" s="62">
        <v>0.5</v>
      </c>
      <c r="AY87" s="62">
        <v>1.1000000000000001</v>
      </c>
      <c r="AZ87" s="62">
        <v>2.2000000000000002</v>
      </c>
      <c r="BA87" s="63">
        <v>-1</v>
      </c>
      <c r="BB87" s="63" t="s">
        <v>161</v>
      </c>
      <c r="BC87" s="63" t="s">
        <v>89</v>
      </c>
      <c r="BD87" s="63" t="s">
        <v>342</v>
      </c>
      <c r="BE87" s="63" t="s">
        <v>91</v>
      </c>
      <c r="BF87" s="63">
        <v>4.8000000000000001E-2</v>
      </c>
      <c r="BG87" s="63" t="s">
        <v>160</v>
      </c>
      <c r="BH87" s="63">
        <v>0.05</v>
      </c>
      <c r="BI87" s="63">
        <v>0.05</v>
      </c>
      <c r="BJ87" s="63" t="s">
        <v>160</v>
      </c>
      <c r="BK87" s="63" t="s">
        <v>160</v>
      </c>
      <c r="BL87" s="63" t="s">
        <v>160</v>
      </c>
      <c r="BM87" s="65">
        <v>1.792</v>
      </c>
      <c r="BN87" s="65">
        <f t="shared" si="53"/>
        <v>0.89600000000000002</v>
      </c>
      <c r="BO87" s="65" t="s">
        <v>160</v>
      </c>
      <c r="BP87" s="65" t="s">
        <v>160</v>
      </c>
      <c r="BQ87" s="66">
        <f t="shared" si="43"/>
        <v>-13.888999999999999</v>
      </c>
      <c r="BR87" s="66">
        <f t="shared" si="44"/>
        <v>0.35263906817027524</v>
      </c>
      <c r="BS87" s="66">
        <f t="shared" si="45"/>
        <v>0.21846052274953479</v>
      </c>
      <c r="BT87" s="67">
        <f t="shared" si="46"/>
        <v>-12.097</v>
      </c>
      <c r="BU87" s="67">
        <f t="shared" si="47"/>
        <v>0.96289683372623058</v>
      </c>
      <c r="BV87" s="67">
        <f t="shared" si="48"/>
        <v>0.9222477975034693</v>
      </c>
      <c r="BW87" s="80">
        <v>2</v>
      </c>
      <c r="BX87" s="69">
        <v>0</v>
      </c>
      <c r="BZ87" s="69" t="s">
        <v>335</v>
      </c>
    </row>
  </sheetData>
  <sortState xmlns:xlrd2="http://schemas.microsoft.com/office/spreadsheetml/2017/richdata2" ref="A4:BZ63">
    <sortCondition ref="A4:A63"/>
  </sortState>
  <mergeCells count="11">
    <mergeCell ref="AQ1:AZ1"/>
    <mergeCell ref="BA1:BL1"/>
    <mergeCell ref="BM1:BP1"/>
    <mergeCell ref="BQ1:BW1"/>
    <mergeCell ref="BX1:BZ1"/>
    <mergeCell ref="AC1:AP1"/>
    <mergeCell ref="A1:B1"/>
    <mergeCell ref="C1:F1"/>
    <mergeCell ref="G1:I1"/>
    <mergeCell ref="M1:T1"/>
    <mergeCell ref="U1:AB1"/>
  </mergeCells>
  <dataValidations count="2">
    <dataValidation type="list" errorStyle="warning" allowBlank="1" showInputMessage="1" showErrorMessage="1" errorTitle="Warning" error="Entry doesn't appear in list" promptTitle="Please enter primary type." prompt="1) Coral reefs, 2) Other bioconstructed reefs, 3) Fixed biological indicators, 4) Archeological, 5) Sedimentary (e.g., deltaic, estuarine, wetland, lacustrine, marine facies), 6) Beach rock, 7) Isolation basin, 8) Marine terrace, 9) Raised/storm beach_x000a_" sqref="BB4:BB87" xr:uid="{00000000-0002-0000-0000-000000000000}">
      <formula1>PrimaryIndicator</formula1>
    </dataValidation>
    <dataValidation type="list" allowBlank="1" showInputMessage="1" showErrorMessage="1" errorTitle="If dating method not listed" error="please select '9 = Other' and specify the dating method in the 'Notes' field" sqref="G4:G87" xr:uid="{00000000-0002-0000-0000-000001000000}">
      <formula1>DatingMeth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34"/>
  <sheetViews>
    <sheetView topLeftCell="G3" zoomScaleNormal="100" workbookViewId="0">
      <selection activeCell="CA7" sqref="CA7"/>
    </sheetView>
  </sheetViews>
  <sheetFormatPr baseColWidth="10" defaultColWidth="9.1640625" defaultRowHeight="16"/>
  <cols>
    <col min="1" max="1" width="19.5" style="137" bestFit="1" customWidth="1"/>
    <col min="2" max="2" width="27.83203125" style="137" bestFit="1" customWidth="1"/>
    <col min="3" max="3" width="14.1640625" style="137" bestFit="1" customWidth="1"/>
    <col min="4" max="4" width="42.1640625" style="137" bestFit="1" customWidth="1"/>
    <col min="5" max="5" width="9.83203125" style="137" bestFit="1" customWidth="1"/>
    <col min="6" max="6" width="11.83203125" style="137" bestFit="1" customWidth="1"/>
    <col min="7" max="7" width="37.33203125" style="137" bestFit="1" customWidth="1"/>
    <col min="8" max="8" width="15.33203125" style="137" bestFit="1" customWidth="1"/>
    <col min="9" max="9" width="20.1640625" style="137" bestFit="1" customWidth="1"/>
    <col min="10" max="12" width="15.1640625" style="137" customWidth="1"/>
    <col min="13" max="13" width="36.83203125" style="137" customWidth="1"/>
    <col min="14" max="14" width="20.83203125" style="137" bestFit="1" customWidth="1"/>
    <col min="15" max="15" width="13.1640625" style="137" bestFit="1" customWidth="1"/>
    <col min="16" max="16" width="13.5" style="137" bestFit="1" customWidth="1"/>
    <col min="17" max="17" width="20.5" style="137" bestFit="1" customWidth="1"/>
    <col min="18" max="18" width="19.5" style="137" bestFit="1" customWidth="1"/>
    <col min="19" max="19" width="13.5" style="137" bestFit="1" customWidth="1"/>
    <col min="20" max="20" width="35.5" style="137" bestFit="1" customWidth="1"/>
    <col min="21" max="22" width="13.1640625" style="137" bestFit="1" customWidth="1"/>
    <col min="23" max="23" width="13.33203125" style="137" bestFit="1" customWidth="1"/>
    <col min="24" max="25" width="13.1640625" style="137" bestFit="1" customWidth="1"/>
    <col min="26" max="26" width="13.5" style="137" bestFit="1" customWidth="1"/>
    <col min="27" max="27" width="12.83203125" style="137" bestFit="1" customWidth="1"/>
    <col min="28" max="28" width="23.1640625" style="137" bestFit="1" customWidth="1"/>
    <col min="29" max="29" width="13.83203125" style="137" bestFit="1" customWidth="1"/>
    <col min="30" max="30" width="13" style="137" bestFit="1" customWidth="1"/>
    <col min="31" max="32" width="17.5" style="137" bestFit="1" customWidth="1"/>
    <col min="33" max="33" width="13.1640625" style="137" customWidth="1"/>
    <col min="34" max="34" width="12.5" style="137" customWidth="1"/>
    <col min="35" max="35" width="12.6640625" style="137" customWidth="1"/>
    <col min="36" max="36" width="14.5" style="137" customWidth="1"/>
    <col min="37" max="37" width="54.5" style="137" bestFit="1" customWidth="1"/>
    <col min="38" max="38" width="18.5" style="137" bestFit="1" customWidth="1"/>
    <col min="39" max="39" width="17" style="137" bestFit="1" customWidth="1"/>
    <col min="40" max="40" width="26.1640625" style="137" bestFit="1" customWidth="1"/>
    <col min="41" max="41" width="25.83203125" style="137" bestFit="1" customWidth="1"/>
    <col min="42" max="51" width="9.1640625" style="137"/>
    <col min="52" max="52" width="14.5" style="137" bestFit="1" customWidth="1"/>
    <col min="53" max="53" width="9.1640625" style="137"/>
    <col min="54" max="54" width="73" style="137" bestFit="1" customWidth="1"/>
    <col min="55" max="55" width="17" style="137" bestFit="1" customWidth="1"/>
    <col min="56" max="56" width="80.1640625" style="137" bestFit="1" customWidth="1"/>
    <col min="57" max="57" width="16.5" style="137" customWidth="1"/>
    <col min="58" max="58" width="16.83203125" style="137" bestFit="1" customWidth="1"/>
    <col min="59" max="59" width="15.5" style="137" customWidth="1"/>
    <col min="60" max="60" width="16.1640625" style="137" customWidth="1"/>
    <col min="61" max="61" width="14.83203125" style="137" customWidth="1"/>
    <col min="62" max="62" width="16.1640625" style="137" customWidth="1"/>
    <col min="63" max="63" width="18.1640625" style="137" customWidth="1"/>
    <col min="64" max="64" width="18" style="137" customWidth="1"/>
    <col min="65" max="65" width="14.5" style="137" customWidth="1"/>
    <col min="66" max="66" width="15" style="137" customWidth="1"/>
    <col min="67" max="67" width="16.1640625" style="137" customWidth="1"/>
    <col min="68" max="68" width="13.83203125" style="137" customWidth="1"/>
    <col min="69" max="69" width="15.5" style="137" bestFit="1" customWidth="1"/>
    <col min="70" max="71" width="14.5" style="137" bestFit="1" customWidth="1"/>
    <col min="72" max="72" width="15.5" style="137" bestFit="1" customWidth="1"/>
    <col min="73" max="74" width="14.5" style="137" bestFit="1" customWidth="1"/>
    <col min="75" max="75" width="19.6640625" style="137" bestFit="1" customWidth="1"/>
    <col min="76" max="77" width="9.1640625" style="137"/>
    <col min="78" max="78" width="37.6640625" style="137" bestFit="1" customWidth="1"/>
    <col min="79" max="16384" width="9.1640625" style="137"/>
  </cols>
  <sheetData>
    <row r="1" spans="1:79" s="70" customFormat="1" ht="27" customHeight="1">
      <c r="A1" s="145" t="s">
        <v>0</v>
      </c>
      <c r="B1" s="145"/>
      <c r="C1" s="146" t="s">
        <v>1</v>
      </c>
      <c r="D1" s="146"/>
      <c r="E1" s="146"/>
      <c r="F1" s="146"/>
      <c r="G1" s="147" t="s">
        <v>2</v>
      </c>
      <c r="H1" s="147"/>
      <c r="I1" s="147"/>
      <c r="J1" s="142"/>
      <c r="K1" s="142"/>
      <c r="L1" s="142"/>
      <c r="M1" s="148" t="s">
        <v>3</v>
      </c>
      <c r="N1" s="148"/>
      <c r="O1" s="148"/>
      <c r="P1" s="148"/>
      <c r="Q1" s="148"/>
      <c r="R1" s="148"/>
      <c r="S1" s="148"/>
      <c r="T1" s="149" t="s">
        <v>4</v>
      </c>
      <c r="U1" s="149"/>
      <c r="V1" s="149"/>
      <c r="W1" s="149"/>
      <c r="X1" s="149"/>
      <c r="Y1" s="149"/>
      <c r="Z1" s="149"/>
      <c r="AA1" s="149"/>
      <c r="AB1" s="144" t="s">
        <v>5</v>
      </c>
      <c r="AC1" s="144"/>
      <c r="AD1" s="144"/>
      <c r="AE1" s="144"/>
      <c r="AF1" s="144"/>
      <c r="AG1" s="144"/>
      <c r="AH1" s="144"/>
      <c r="AI1" s="144"/>
      <c r="AJ1" s="144"/>
      <c r="AK1" s="144"/>
      <c r="AL1" s="144"/>
      <c r="AM1" s="144"/>
      <c r="AN1" s="144"/>
      <c r="AO1" s="144"/>
      <c r="AP1" s="140" t="s">
        <v>6</v>
      </c>
      <c r="AQ1" s="140"/>
      <c r="AR1" s="140"/>
      <c r="AS1" s="140"/>
      <c r="AT1" s="140"/>
      <c r="AU1" s="140"/>
      <c r="AV1" s="140"/>
      <c r="AW1" s="140"/>
      <c r="AX1" s="140"/>
      <c r="AY1" s="140"/>
      <c r="AZ1" s="140"/>
      <c r="BA1" s="151" t="s">
        <v>7</v>
      </c>
      <c r="BB1" s="151"/>
      <c r="BC1" s="151"/>
      <c r="BD1" s="151"/>
      <c r="BE1" s="151"/>
      <c r="BF1" s="151"/>
      <c r="BG1" s="151"/>
      <c r="BH1" s="151"/>
      <c r="BI1" s="151"/>
      <c r="BJ1" s="151"/>
      <c r="BK1" s="151"/>
      <c r="BL1" s="151"/>
      <c r="BM1" s="152" t="s">
        <v>8</v>
      </c>
      <c r="BN1" s="152"/>
      <c r="BO1" s="152"/>
      <c r="BP1" s="152"/>
      <c r="BQ1" s="153" t="s">
        <v>9</v>
      </c>
      <c r="BR1" s="153"/>
      <c r="BS1" s="153"/>
      <c r="BT1" s="153"/>
      <c r="BU1" s="153"/>
      <c r="BV1" s="153"/>
      <c r="BW1" s="153"/>
      <c r="BX1" s="154" t="s">
        <v>10</v>
      </c>
      <c r="BY1" s="154"/>
      <c r="BZ1" s="154"/>
    </row>
    <row r="2" spans="1:79" s="134" customFormat="1" ht="85">
      <c r="A2" s="2" t="s">
        <v>11</v>
      </c>
      <c r="B2" s="2" t="s">
        <v>12</v>
      </c>
      <c r="C2" s="3" t="s">
        <v>13</v>
      </c>
      <c r="D2" s="3" t="s">
        <v>14</v>
      </c>
      <c r="E2" s="3" t="s">
        <v>15</v>
      </c>
      <c r="F2" s="3" t="s">
        <v>16</v>
      </c>
      <c r="G2" s="4" t="s">
        <v>17</v>
      </c>
      <c r="H2" s="5" t="s">
        <v>18</v>
      </c>
      <c r="I2" s="5" t="s">
        <v>19</v>
      </c>
      <c r="J2" s="4" t="s">
        <v>241</v>
      </c>
      <c r="K2" s="4" t="s">
        <v>20</v>
      </c>
      <c r="L2" s="4" t="s">
        <v>21</v>
      </c>
      <c r="M2" s="6" t="s">
        <v>22</v>
      </c>
      <c r="N2" s="6" t="s">
        <v>23</v>
      </c>
      <c r="O2" s="6" t="s">
        <v>24</v>
      </c>
      <c r="P2" s="7" t="s">
        <v>25</v>
      </c>
      <c r="Q2" s="6" t="s">
        <v>26</v>
      </c>
      <c r="R2" s="6" t="s">
        <v>27</v>
      </c>
      <c r="S2" s="6" t="s">
        <v>28</v>
      </c>
      <c r="T2" s="8" t="s">
        <v>29</v>
      </c>
      <c r="U2" s="8" t="s">
        <v>30</v>
      </c>
      <c r="V2" s="8" t="s">
        <v>31</v>
      </c>
      <c r="W2" s="8" t="s">
        <v>32</v>
      </c>
      <c r="X2" s="8" t="s">
        <v>33</v>
      </c>
      <c r="Y2" s="8" t="s">
        <v>34</v>
      </c>
      <c r="Z2" s="8" t="s">
        <v>243</v>
      </c>
      <c r="AA2" s="8" t="s">
        <v>244</v>
      </c>
      <c r="AB2" s="9" t="s">
        <v>35</v>
      </c>
      <c r="AC2" s="9" t="s">
        <v>245</v>
      </c>
      <c r="AD2" s="9" t="s">
        <v>36</v>
      </c>
      <c r="AE2" s="9" t="s">
        <v>37</v>
      </c>
      <c r="AF2" s="9" t="s">
        <v>38</v>
      </c>
      <c r="AG2" s="9" t="s">
        <v>39</v>
      </c>
      <c r="AH2" s="9" t="s">
        <v>40</v>
      </c>
      <c r="AI2" s="9" t="s">
        <v>41</v>
      </c>
      <c r="AJ2" s="9" t="s">
        <v>42</v>
      </c>
      <c r="AK2" s="9" t="s">
        <v>43</v>
      </c>
      <c r="AL2" s="9" t="s">
        <v>44</v>
      </c>
      <c r="AM2" s="9" t="s">
        <v>45</v>
      </c>
      <c r="AN2" s="10" t="s">
        <v>46</v>
      </c>
      <c r="AO2" s="10" t="s">
        <v>47</v>
      </c>
      <c r="AP2" s="96" t="s">
        <v>48</v>
      </c>
      <c r="AQ2" s="96" t="s">
        <v>49</v>
      </c>
      <c r="AR2" s="12" t="s">
        <v>50</v>
      </c>
      <c r="AS2" s="12" t="s">
        <v>51</v>
      </c>
      <c r="AT2" s="12" t="s">
        <v>52</v>
      </c>
      <c r="AU2" s="12" t="s">
        <v>53</v>
      </c>
      <c r="AV2" s="12" t="s">
        <v>54</v>
      </c>
      <c r="AW2" s="12" t="s">
        <v>55</v>
      </c>
      <c r="AX2" s="12" t="s">
        <v>56</v>
      </c>
      <c r="AY2" s="12" t="s">
        <v>57</v>
      </c>
      <c r="AZ2" s="12" t="s">
        <v>246</v>
      </c>
      <c r="BA2" s="13" t="s">
        <v>58</v>
      </c>
      <c r="BB2" s="13" t="s">
        <v>59</v>
      </c>
      <c r="BC2" s="13" t="s">
        <v>60</v>
      </c>
      <c r="BD2" s="13" t="s">
        <v>61</v>
      </c>
      <c r="BE2" s="13" t="s">
        <v>62</v>
      </c>
      <c r="BF2" s="13" t="s">
        <v>63</v>
      </c>
      <c r="BG2" s="13" t="s">
        <v>64</v>
      </c>
      <c r="BH2" s="13" t="s">
        <v>65</v>
      </c>
      <c r="BI2" s="13" t="s">
        <v>66</v>
      </c>
      <c r="BJ2" s="13" t="s">
        <v>67</v>
      </c>
      <c r="BK2" s="13" t="s">
        <v>68</v>
      </c>
      <c r="BL2" s="133" t="s">
        <v>69</v>
      </c>
      <c r="BM2" s="15" t="s">
        <v>70</v>
      </c>
      <c r="BN2" s="15" t="s">
        <v>71</v>
      </c>
      <c r="BO2" s="15" t="s">
        <v>72</v>
      </c>
      <c r="BP2" s="15" t="s">
        <v>73</v>
      </c>
      <c r="BQ2" s="16" t="s">
        <v>74</v>
      </c>
      <c r="BR2" s="17" t="s">
        <v>75</v>
      </c>
      <c r="BS2" s="17" t="s">
        <v>76</v>
      </c>
      <c r="BT2" s="18" t="s">
        <v>77</v>
      </c>
      <c r="BU2" s="18" t="s">
        <v>78</v>
      </c>
      <c r="BV2" s="18" t="s">
        <v>79</v>
      </c>
      <c r="BW2" s="18" t="s">
        <v>80</v>
      </c>
      <c r="BX2" s="19" t="s">
        <v>81</v>
      </c>
      <c r="BY2" s="19" t="s">
        <v>82</v>
      </c>
      <c r="BZ2" s="20" t="s">
        <v>83</v>
      </c>
    </row>
    <row r="3" spans="1:79" s="135" customFormat="1" ht="17">
      <c r="A3" s="2">
        <v>1</v>
      </c>
      <c r="B3" s="2">
        <v>2</v>
      </c>
      <c r="C3" s="3">
        <v>3</v>
      </c>
      <c r="D3" s="3">
        <v>4</v>
      </c>
      <c r="E3" s="3">
        <v>5</v>
      </c>
      <c r="F3" s="3">
        <v>6</v>
      </c>
      <c r="G3" s="4">
        <v>7</v>
      </c>
      <c r="H3" s="4">
        <v>8</v>
      </c>
      <c r="I3" s="4">
        <v>9</v>
      </c>
      <c r="J3" s="4">
        <v>10</v>
      </c>
      <c r="K3" s="4">
        <v>11</v>
      </c>
      <c r="L3" s="4">
        <v>12</v>
      </c>
      <c r="M3" s="6">
        <v>13</v>
      </c>
      <c r="N3" s="6">
        <v>14</v>
      </c>
      <c r="O3" s="6">
        <v>15</v>
      </c>
      <c r="P3" s="6">
        <v>16</v>
      </c>
      <c r="Q3" s="6">
        <v>17</v>
      </c>
      <c r="R3" s="6">
        <v>18</v>
      </c>
      <c r="S3" s="6">
        <v>19</v>
      </c>
      <c r="T3" s="8">
        <v>20</v>
      </c>
      <c r="U3" s="8">
        <v>21</v>
      </c>
      <c r="V3" s="8">
        <v>22</v>
      </c>
      <c r="W3" s="8">
        <v>23</v>
      </c>
      <c r="X3" s="8">
        <v>24</v>
      </c>
      <c r="Y3" s="8">
        <v>25</v>
      </c>
      <c r="Z3" s="8">
        <v>26</v>
      </c>
      <c r="AA3" s="8">
        <v>27</v>
      </c>
      <c r="AB3" s="9">
        <v>28</v>
      </c>
      <c r="AC3" s="9">
        <v>29</v>
      </c>
      <c r="AD3" s="9">
        <v>30</v>
      </c>
      <c r="AE3" s="9">
        <v>31</v>
      </c>
      <c r="AF3" s="9">
        <v>32</v>
      </c>
      <c r="AG3" s="9">
        <v>33</v>
      </c>
      <c r="AH3" s="9">
        <v>34</v>
      </c>
      <c r="AI3" s="9">
        <v>35</v>
      </c>
      <c r="AJ3" s="9">
        <v>36</v>
      </c>
      <c r="AK3" s="9">
        <v>37</v>
      </c>
      <c r="AL3" s="9">
        <v>38</v>
      </c>
      <c r="AM3" s="9">
        <v>39</v>
      </c>
      <c r="AN3" s="10">
        <v>40</v>
      </c>
      <c r="AO3" s="10">
        <v>41</v>
      </c>
      <c r="AP3" s="22">
        <v>42</v>
      </c>
      <c r="AQ3" s="22" t="s">
        <v>367</v>
      </c>
      <c r="AR3" s="22">
        <v>43</v>
      </c>
      <c r="AS3" s="22">
        <v>44</v>
      </c>
      <c r="AT3" s="22">
        <v>45</v>
      </c>
      <c r="AU3" s="22">
        <v>46</v>
      </c>
      <c r="AV3" s="22">
        <v>47</v>
      </c>
      <c r="AW3" s="22">
        <v>48</v>
      </c>
      <c r="AX3" s="22">
        <v>49</v>
      </c>
      <c r="AY3" s="22">
        <v>50</v>
      </c>
      <c r="AZ3" s="22">
        <v>51</v>
      </c>
      <c r="BA3" s="23">
        <v>52</v>
      </c>
      <c r="BB3" s="23">
        <v>53</v>
      </c>
      <c r="BC3" s="23">
        <v>54</v>
      </c>
      <c r="BD3" s="23">
        <v>55</v>
      </c>
      <c r="BE3" s="23">
        <v>56</v>
      </c>
      <c r="BF3" s="23">
        <v>57</v>
      </c>
      <c r="BG3" s="23">
        <v>58</v>
      </c>
      <c r="BH3" s="23">
        <v>59</v>
      </c>
      <c r="BI3" s="23">
        <v>60</v>
      </c>
      <c r="BJ3" s="23">
        <v>61</v>
      </c>
      <c r="BK3" s="23">
        <v>62</v>
      </c>
      <c r="BL3" s="23">
        <v>63</v>
      </c>
      <c r="BM3" s="24">
        <v>64</v>
      </c>
      <c r="BN3" s="24">
        <v>65</v>
      </c>
      <c r="BO3" s="24">
        <v>66</v>
      </c>
      <c r="BP3" s="24">
        <v>67</v>
      </c>
      <c r="BQ3" s="25">
        <v>68</v>
      </c>
      <c r="BR3" s="25">
        <v>69</v>
      </c>
      <c r="BS3" s="25">
        <v>70</v>
      </c>
      <c r="BT3" s="26">
        <v>71</v>
      </c>
      <c r="BU3" s="26">
        <v>72</v>
      </c>
      <c r="BV3" s="26">
        <v>73</v>
      </c>
      <c r="BW3" s="26">
        <v>74</v>
      </c>
      <c r="BX3" s="27">
        <v>75</v>
      </c>
      <c r="BY3" s="27">
        <v>76</v>
      </c>
      <c r="BZ3" s="27">
        <v>77</v>
      </c>
    </row>
    <row r="4" spans="1:79" s="70" customFormat="1" ht="17">
      <c r="A4" s="29" t="s">
        <v>162</v>
      </c>
      <c r="B4" s="29" t="s">
        <v>156</v>
      </c>
      <c r="C4" s="30">
        <v>8</v>
      </c>
      <c r="D4" s="31" t="s">
        <v>157</v>
      </c>
      <c r="E4" s="32">
        <v>3</v>
      </c>
      <c r="F4" s="32">
        <v>103.25</v>
      </c>
      <c r="G4" s="33" t="s">
        <v>158</v>
      </c>
      <c r="H4" s="34">
        <v>910</v>
      </c>
      <c r="I4" s="34">
        <v>30</v>
      </c>
      <c r="J4" s="34">
        <v>825</v>
      </c>
      <c r="K4" s="109">
        <v>736</v>
      </c>
      <c r="L4" s="109">
        <v>910</v>
      </c>
      <c r="M4" s="35" t="s">
        <v>110</v>
      </c>
      <c r="N4" s="35" t="s">
        <v>159</v>
      </c>
      <c r="O4" s="35" t="s">
        <v>160</v>
      </c>
      <c r="P4" s="35" t="s">
        <v>160</v>
      </c>
      <c r="Q4" s="35" t="s">
        <v>160</v>
      </c>
      <c r="R4" s="36">
        <v>1.24</v>
      </c>
      <c r="S4" s="36">
        <v>5</v>
      </c>
      <c r="T4" s="37" t="s">
        <v>160</v>
      </c>
      <c r="U4" s="37" t="s">
        <v>160</v>
      </c>
      <c r="V4" s="38" t="s">
        <v>160</v>
      </c>
      <c r="W4" s="37" t="s">
        <v>160</v>
      </c>
      <c r="X4" s="38" t="s">
        <v>160</v>
      </c>
      <c r="Y4" s="38" t="s">
        <v>160</v>
      </c>
      <c r="Z4" s="38">
        <v>0.01</v>
      </c>
      <c r="AA4" s="38" t="s">
        <v>160</v>
      </c>
      <c r="AB4" s="39" t="s">
        <v>160</v>
      </c>
      <c r="AC4" s="39" t="s">
        <v>160</v>
      </c>
      <c r="AD4" s="39">
        <v>0.5</v>
      </c>
      <c r="AE4" s="39">
        <v>0.01</v>
      </c>
      <c r="AF4" s="39" t="s">
        <v>88</v>
      </c>
      <c r="AG4" s="39">
        <v>0.1</v>
      </c>
      <c r="AH4" s="39" t="s">
        <v>160</v>
      </c>
      <c r="AI4" s="39" t="s">
        <v>160</v>
      </c>
      <c r="AJ4" s="39" t="s">
        <v>160</v>
      </c>
      <c r="AK4" s="39" t="s">
        <v>160</v>
      </c>
      <c r="AL4" s="39">
        <v>-0.48</v>
      </c>
      <c r="AM4" s="97" t="s">
        <v>148</v>
      </c>
      <c r="AN4" s="97" t="s">
        <v>160</v>
      </c>
      <c r="AO4" s="40">
        <f>SQRT(SUMSQ(IF(OR(Y4="n/a",Y4="nd"),0,Y4),IF(OR(Z4="n/a",Z4="nd"),0,Z4),IF(OR(AA4="n/a",AA4="nd"),0,AA4),IF(OR(AB4="n/a",AB4="nd"),0,AB4),IF(OR(AC4="n/a",AC4="nd"),0,AC4),IF(OR(AD4="n/a",AD4="nd"),0,AD4),IF(OR(AE4="n/a",AE4="nd"),0,AE4),IF(OR(AF4="n/a",AF4="nd"),0,AF4),IF(OR(AG4="n/a",AG4="nd"),0,AG4),IF(OR(AH4="n/a",AH4="nd"),0,AH4),IF(OR(AI4="n/a",AI4="nd"),0,AI4),IF(OR(AJ4="n/a",AJ4="nd"),0,AJ4)))</f>
        <v>0.51009802979427399</v>
      </c>
      <c r="AP4" s="41" t="s">
        <v>160</v>
      </c>
      <c r="AQ4" s="41" t="s">
        <v>160</v>
      </c>
      <c r="AR4" s="41" t="s">
        <v>160</v>
      </c>
      <c r="AS4" s="41">
        <v>-1.30816515035</v>
      </c>
      <c r="AT4" s="41">
        <v>-1.2103079916599999</v>
      </c>
      <c r="AU4" s="41">
        <v>1.9043921598600001E-2</v>
      </c>
      <c r="AV4" s="41">
        <v>1.2483958348599999</v>
      </c>
      <c r="AW4" s="41">
        <v>1.36168310225</v>
      </c>
      <c r="AX4" s="41" t="s">
        <v>160</v>
      </c>
      <c r="AY4" s="41" t="s">
        <v>160</v>
      </c>
      <c r="AZ4" s="41">
        <v>2.26300868584</v>
      </c>
      <c r="BA4" s="42">
        <v>0</v>
      </c>
      <c r="BB4" s="42" t="s">
        <v>161</v>
      </c>
      <c r="BC4" s="42"/>
      <c r="BD4" s="42" t="s">
        <v>112</v>
      </c>
      <c r="BE4" s="98" t="s">
        <v>114</v>
      </c>
      <c r="BF4" s="99">
        <f>(AZ4+AU4)/2</f>
        <v>1.1410263037193</v>
      </c>
      <c r="BG4" s="99">
        <f>(AZ4-AU4)/2</f>
        <v>1.1219823821207</v>
      </c>
      <c r="BH4" s="100">
        <v>0.05</v>
      </c>
      <c r="BI4" s="100">
        <v>0.05</v>
      </c>
      <c r="BJ4" s="99" t="s">
        <v>160</v>
      </c>
      <c r="BK4" s="99" t="s">
        <v>160</v>
      </c>
      <c r="BL4" s="99" t="s">
        <v>160</v>
      </c>
      <c r="BM4" s="101">
        <v>0.35</v>
      </c>
      <c r="BN4" s="43">
        <f>BM4/2</f>
        <v>0.17499999999999999</v>
      </c>
      <c r="BO4" s="43" t="s">
        <v>160</v>
      </c>
      <c r="BP4" s="43" t="s">
        <v>160</v>
      </c>
      <c r="BQ4" s="44">
        <f>AL4-BF4</f>
        <v>-1.6210263037193</v>
      </c>
      <c r="BR4" s="44">
        <f>SQRT(SUMSQ(AO4,BG4,IF(OR(BH4="n/a",BH4="nd"),0,BH4),IF(OR(BI4="n/a",BI4="nd"),0,BI4)))</f>
        <v>1.2345219584070752</v>
      </c>
      <c r="BS4" s="44">
        <f>SQRT(SUMSQ(AP4,BG4,IF(OR(BH4="n/a",BH4="nd"),0,BH4),IF(OR(BI4="n/a",BI4="nd"),0,BI4)))</f>
        <v>1.1242083729403729</v>
      </c>
      <c r="BT4" s="45">
        <f>BQ4+BM4</f>
        <v>-1.2710263037192999</v>
      </c>
      <c r="BU4" s="45">
        <f>SQRT(BN4^2+BR4^2)</f>
        <v>1.2468638521463522</v>
      </c>
      <c r="BV4" s="45">
        <f>SQRT(BN4^2+BS4^2)</f>
        <v>1.1377475404452608</v>
      </c>
      <c r="BW4" s="102"/>
      <c r="BX4" s="103"/>
      <c r="BY4" s="103"/>
      <c r="BZ4" s="103"/>
      <c r="CA4" s="104"/>
    </row>
    <row r="5" spans="1:79" s="70" customFormat="1" ht="17">
      <c r="A5" s="29" t="s">
        <v>163</v>
      </c>
      <c r="B5" s="29" t="s">
        <v>156</v>
      </c>
      <c r="C5" s="30">
        <v>8</v>
      </c>
      <c r="D5" s="31" t="s">
        <v>157</v>
      </c>
      <c r="E5" s="32">
        <v>3</v>
      </c>
      <c r="F5" s="32">
        <v>103.25</v>
      </c>
      <c r="G5" s="33" t="s">
        <v>158</v>
      </c>
      <c r="H5" s="34">
        <v>990</v>
      </c>
      <c r="I5" s="34">
        <v>30</v>
      </c>
      <c r="J5" s="34">
        <v>868</v>
      </c>
      <c r="K5" s="109">
        <v>794</v>
      </c>
      <c r="L5" s="109">
        <v>956</v>
      </c>
      <c r="M5" s="35" t="s">
        <v>110</v>
      </c>
      <c r="N5" s="35" t="s">
        <v>159</v>
      </c>
      <c r="O5" s="35" t="s">
        <v>160</v>
      </c>
      <c r="P5" s="35" t="s">
        <v>160</v>
      </c>
      <c r="Q5" s="35" t="s">
        <v>160</v>
      </c>
      <c r="R5" s="36">
        <v>0.85</v>
      </c>
      <c r="S5" s="36">
        <v>5</v>
      </c>
      <c r="T5" s="37" t="s">
        <v>160</v>
      </c>
      <c r="U5" s="37" t="s">
        <v>160</v>
      </c>
      <c r="V5" s="38" t="s">
        <v>160</v>
      </c>
      <c r="W5" s="37" t="s">
        <v>160</v>
      </c>
      <c r="X5" s="38" t="s">
        <v>160</v>
      </c>
      <c r="Y5" s="38" t="s">
        <v>160</v>
      </c>
      <c r="Z5" s="38">
        <v>0.01</v>
      </c>
      <c r="AA5" s="38" t="s">
        <v>160</v>
      </c>
      <c r="AB5" s="39" t="s">
        <v>160</v>
      </c>
      <c r="AC5" s="39" t="s">
        <v>160</v>
      </c>
      <c r="AD5" s="39">
        <v>0.5</v>
      </c>
      <c r="AE5" s="39">
        <v>0.01</v>
      </c>
      <c r="AF5" s="39" t="s">
        <v>88</v>
      </c>
      <c r="AG5" s="39">
        <v>0.1</v>
      </c>
      <c r="AH5" s="39" t="s">
        <v>160</v>
      </c>
      <c r="AI5" s="39" t="s">
        <v>160</v>
      </c>
      <c r="AJ5" s="39" t="s">
        <v>160</v>
      </c>
      <c r="AK5" s="39" t="s">
        <v>160</v>
      </c>
      <c r="AL5" s="39">
        <v>-0.28999999999999998</v>
      </c>
      <c r="AM5" s="97" t="s">
        <v>148</v>
      </c>
      <c r="AN5" s="97" t="s">
        <v>160</v>
      </c>
      <c r="AO5" s="40">
        <f>SQRT(SUMSQ(IF(OR(Y5="n/a",Y5="nd"),0,Y5),IF(OR(Z5="n/a",Z5="nd"),0,Z5),IF(OR(AA5="n/a",AA5="nd"),0,AA5),IF(OR(AB5="n/a",AB5="nd"),0,AB5),IF(OR(AC5="n/a",AC5="nd"),0,AC5),IF(OR(AD5="n/a",AD5="nd"),0,AD5),IF(OR(AE5="n/a",AE5="nd"),0,AE5),IF(OR(AF5="n/a",AF5="nd"),0,AF5),IF(OR(AG5="n/a",AG5="nd"),0,AG5),IF(OR(AH5="n/a",AH5="nd"),0,AH5),IF(OR(AI5="n/a",AI5="nd"),0,AI5),IF(OR(AJ5="n/a",AJ5="nd"),0,AJ5)))</f>
        <v>0.51009802979427399</v>
      </c>
      <c r="AP5" s="41" t="s">
        <v>160</v>
      </c>
      <c r="AQ5" s="41" t="s">
        <v>160</v>
      </c>
      <c r="AR5" s="41" t="s">
        <v>160</v>
      </c>
      <c r="AS5" s="41">
        <v>-1.30816515035</v>
      </c>
      <c r="AT5" s="41">
        <v>-1.2103079916599999</v>
      </c>
      <c r="AU5" s="41">
        <v>1.9043921598600001E-2</v>
      </c>
      <c r="AV5" s="41">
        <v>1.2483958348599999</v>
      </c>
      <c r="AW5" s="41">
        <v>1.36168310225</v>
      </c>
      <c r="AX5" s="41" t="s">
        <v>160</v>
      </c>
      <c r="AY5" s="41" t="s">
        <v>160</v>
      </c>
      <c r="AZ5" s="41">
        <v>2.26300868584</v>
      </c>
      <c r="BA5" s="42">
        <v>0</v>
      </c>
      <c r="BB5" s="42" t="s">
        <v>161</v>
      </c>
      <c r="BC5" s="42"/>
      <c r="BD5" s="42" t="s">
        <v>112</v>
      </c>
      <c r="BE5" s="98" t="s">
        <v>114</v>
      </c>
      <c r="BF5" s="99">
        <f>(AZ5+AU5)/2</f>
        <v>1.1410263037193</v>
      </c>
      <c r="BG5" s="99">
        <f>(AZ5-AU5)/2</f>
        <v>1.1219823821207</v>
      </c>
      <c r="BH5" s="100">
        <v>0.05</v>
      </c>
      <c r="BI5" s="100">
        <v>0.05</v>
      </c>
      <c r="BJ5" s="99" t="s">
        <v>160</v>
      </c>
      <c r="BK5" s="99" t="s">
        <v>160</v>
      </c>
      <c r="BL5" s="99" t="s">
        <v>160</v>
      </c>
      <c r="BM5" s="101">
        <v>0.38</v>
      </c>
      <c r="BN5" s="43">
        <f>BM5/2</f>
        <v>0.19</v>
      </c>
      <c r="BO5" s="43" t="s">
        <v>160</v>
      </c>
      <c r="BP5" s="43" t="s">
        <v>160</v>
      </c>
      <c r="BQ5" s="44">
        <f>AL5-BF5</f>
        <v>-1.4310263037193001</v>
      </c>
      <c r="BR5" s="44">
        <f>SQRT(SUMSQ(AO5,BG5,IF(OR(BH5="n/a",BH5="nd"),0,BH5),IF(OR(BI5="n/a",BI5="nd"),0,BI5)))</f>
        <v>1.2345219584070752</v>
      </c>
      <c r="BS5" s="44">
        <f>SQRT(SUMSQ(AP5,BG5,IF(OR(BH5="n/a",BH5="nd"),0,BH5),IF(OR(BI5="n/a",BI5="nd"),0,BI5)))</f>
        <v>1.1242083729403729</v>
      </c>
      <c r="BT5" s="45">
        <f>BQ5+BM5</f>
        <v>-1.0510263037193002</v>
      </c>
      <c r="BU5" s="45">
        <f>SQRT(BN5^2+BR5^2)</f>
        <v>1.249057430941124</v>
      </c>
      <c r="BV5" s="45">
        <f>SQRT(BN5^2+BS5^2)</f>
        <v>1.1401510714766006</v>
      </c>
      <c r="BW5" s="102"/>
      <c r="BX5" s="103"/>
      <c r="BY5" s="103"/>
      <c r="BZ5" s="103"/>
      <c r="CA5" s="104"/>
    </row>
    <row r="6" spans="1:79" s="70" customFormat="1" ht="51">
      <c r="A6" s="105"/>
      <c r="B6" s="106" t="s">
        <v>84</v>
      </c>
      <c r="C6" s="107">
        <v>8</v>
      </c>
      <c r="D6" s="107" t="s">
        <v>85</v>
      </c>
      <c r="E6" s="108">
        <v>2.75</v>
      </c>
      <c r="F6" s="108">
        <v>104.25</v>
      </c>
      <c r="G6" s="33" t="s">
        <v>158</v>
      </c>
      <c r="H6" s="109">
        <v>1350</v>
      </c>
      <c r="I6" s="109">
        <v>114.0175425099138</v>
      </c>
      <c r="J6" s="110">
        <v>893</v>
      </c>
      <c r="K6" s="109">
        <v>643</v>
      </c>
      <c r="L6" s="109">
        <v>1171</v>
      </c>
      <c r="M6" s="111" t="s">
        <v>86</v>
      </c>
      <c r="N6" s="112" t="s">
        <v>160</v>
      </c>
      <c r="O6" s="112" t="s">
        <v>160</v>
      </c>
      <c r="P6" s="113" t="s">
        <v>160</v>
      </c>
      <c r="Q6" s="113" t="s">
        <v>160</v>
      </c>
      <c r="R6" s="113" t="s">
        <v>160</v>
      </c>
      <c r="S6" s="114" t="s">
        <v>160</v>
      </c>
      <c r="T6" s="115" t="s">
        <v>87</v>
      </c>
      <c r="U6" s="116" t="s">
        <v>160</v>
      </c>
      <c r="V6" s="116" t="s">
        <v>160</v>
      </c>
      <c r="W6" s="116" t="s">
        <v>160</v>
      </c>
      <c r="X6" s="116" t="s">
        <v>160</v>
      </c>
      <c r="Y6" s="116">
        <v>0.01</v>
      </c>
      <c r="Z6" s="116" t="s">
        <v>160</v>
      </c>
      <c r="AA6" s="116" t="s">
        <v>160</v>
      </c>
      <c r="AB6" s="117" t="s">
        <v>160</v>
      </c>
      <c r="AC6" s="117">
        <v>0.5</v>
      </c>
      <c r="AD6" s="117">
        <v>0.01</v>
      </c>
      <c r="AE6" s="117" t="s">
        <v>160</v>
      </c>
      <c r="AF6" s="117">
        <v>0.1</v>
      </c>
      <c r="AG6" s="118" t="s">
        <v>160</v>
      </c>
      <c r="AH6" s="118" t="s">
        <v>160</v>
      </c>
      <c r="AI6" s="118" t="s">
        <v>160</v>
      </c>
      <c r="AJ6" s="118" t="s">
        <v>160</v>
      </c>
      <c r="AK6" s="118" t="s">
        <v>160</v>
      </c>
      <c r="AL6" s="118">
        <v>-0.7</v>
      </c>
      <c r="AM6" s="97" t="s">
        <v>160</v>
      </c>
      <c r="AN6" s="40">
        <v>0.51009802979427399</v>
      </c>
      <c r="AO6" s="40">
        <v>0.51009802979427399</v>
      </c>
      <c r="AP6" s="119">
        <v>-1.77312657426</v>
      </c>
      <c r="AQ6" s="120" t="s">
        <v>160</v>
      </c>
      <c r="AR6" s="120" t="s">
        <v>160</v>
      </c>
      <c r="AS6" s="119">
        <v>-1.0035470150900001</v>
      </c>
      <c r="AT6" s="119">
        <v>-0.62061456518299996</v>
      </c>
      <c r="AU6" s="121">
        <v>1.16597927198E-2</v>
      </c>
      <c r="AV6" s="119">
        <v>0.64393415062199999</v>
      </c>
      <c r="AW6" s="119">
        <v>0.93306262256600003</v>
      </c>
      <c r="AX6" s="120" t="s">
        <v>160</v>
      </c>
      <c r="AY6" s="120" t="s">
        <v>160</v>
      </c>
      <c r="AZ6" s="119">
        <v>1.57618235398</v>
      </c>
      <c r="BA6" s="122">
        <v>-1</v>
      </c>
      <c r="BB6" s="123">
        <v>5</v>
      </c>
      <c r="BC6" s="98" t="s">
        <v>89</v>
      </c>
      <c r="BD6" s="98" t="s">
        <v>90</v>
      </c>
      <c r="BE6" s="98" t="s">
        <v>91</v>
      </c>
      <c r="BF6" s="99" t="s">
        <v>160</v>
      </c>
      <c r="BG6" s="99" t="s">
        <v>160</v>
      </c>
      <c r="BH6" s="100">
        <v>0.05</v>
      </c>
      <c r="BI6" s="100">
        <v>0.05</v>
      </c>
      <c r="BJ6" s="99" t="s">
        <v>160</v>
      </c>
      <c r="BK6" s="99" t="s">
        <v>160</v>
      </c>
      <c r="BL6" s="99" t="s">
        <v>160</v>
      </c>
      <c r="BM6" s="101" t="s">
        <v>160</v>
      </c>
      <c r="BN6" s="101" t="s">
        <v>160</v>
      </c>
      <c r="BO6" s="101" t="s">
        <v>160</v>
      </c>
      <c r="BP6" s="101" t="s">
        <v>160</v>
      </c>
      <c r="BQ6" s="124">
        <v>-0.7</v>
      </c>
      <c r="BR6" s="125">
        <v>0.51497572758334931</v>
      </c>
      <c r="BS6" s="125">
        <v>0.51497572758334931</v>
      </c>
      <c r="BT6" s="124" t="s">
        <v>160</v>
      </c>
      <c r="BU6" s="124" t="s">
        <v>160</v>
      </c>
      <c r="BV6" s="124" t="s">
        <v>160</v>
      </c>
      <c r="BW6" s="124" t="s">
        <v>160</v>
      </c>
      <c r="BX6" s="126">
        <v>0</v>
      </c>
      <c r="BY6" s="127" t="s">
        <v>160</v>
      </c>
      <c r="BZ6" s="128" t="s">
        <v>160</v>
      </c>
      <c r="CA6" s="129"/>
    </row>
    <row r="7" spans="1:79" s="70" customFormat="1" ht="17">
      <c r="A7" s="29" t="s">
        <v>169</v>
      </c>
      <c r="B7" s="29" t="s">
        <v>156</v>
      </c>
      <c r="C7" s="30">
        <v>8</v>
      </c>
      <c r="D7" s="31" t="s">
        <v>157</v>
      </c>
      <c r="E7" s="32">
        <v>3</v>
      </c>
      <c r="F7" s="32">
        <v>103.25</v>
      </c>
      <c r="G7" s="33" t="s">
        <v>158</v>
      </c>
      <c r="H7" s="34">
        <v>1260</v>
      </c>
      <c r="I7" s="34">
        <v>30</v>
      </c>
      <c r="J7" s="34">
        <v>1217</v>
      </c>
      <c r="K7" s="109">
        <v>1076</v>
      </c>
      <c r="L7" s="109">
        <v>1282</v>
      </c>
      <c r="M7" s="35" t="s">
        <v>110</v>
      </c>
      <c r="N7" s="35" t="s">
        <v>159</v>
      </c>
      <c r="O7" s="35" t="s">
        <v>160</v>
      </c>
      <c r="P7" s="35" t="s">
        <v>160</v>
      </c>
      <c r="Q7" s="35" t="s">
        <v>160</v>
      </c>
      <c r="R7" s="36">
        <v>1.71</v>
      </c>
      <c r="S7" s="36">
        <v>4</v>
      </c>
      <c r="T7" s="37" t="s">
        <v>160</v>
      </c>
      <c r="U7" s="37" t="s">
        <v>160</v>
      </c>
      <c r="V7" s="38" t="s">
        <v>160</v>
      </c>
      <c r="W7" s="37" t="s">
        <v>160</v>
      </c>
      <c r="X7" s="38" t="s">
        <v>160</v>
      </c>
      <c r="Y7" s="38" t="s">
        <v>160</v>
      </c>
      <c r="Z7" s="38">
        <v>0.01</v>
      </c>
      <c r="AA7" s="38" t="s">
        <v>160</v>
      </c>
      <c r="AB7" s="39" t="s">
        <v>160</v>
      </c>
      <c r="AC7" s="39" t="s">
        <v>160</v>
      </c>
      <c r="AD7" s="39">
        <v>0.5</v>
      </c>
      <c r="AE7" s="39">
        <v>0.01</v>
      </c>
      <c r="AF7" s="39" t="s">
        <v>88</v>
      </c>
      <c r="AG7" s="39">
        <v>0.1</v>
      </c>
      <c r="AH7" s="39" t="s">
        <v>160</v>
      </c>
      <c r="AI7" s="39" t="s">
        <v>160</v>
      </c>
      <c r="AJ7" s="39" t="s">
        <v>160</v>
      </c>
      <c r="AK7" s="39" t="s">
        <v>160</v>
      </c>
      <c r="AL7" s="39">
        <v>0.03</v>
      </c>
      <c r="AM7" s="97" t="s">
        <v>148</v>
      </c>
      <c r="AN7" s="97" t="s">
        <v>160</v>
      </c>
      <c r="AO7" s="40">
        <f t="shared" ref="AO7:AO13" si="0">SQRT(SUMSQ(IF(OR(Y7="n/a",Y7="nd"),0,Y7),IF(OR(Z7="n/a",Z7="nd"),0,Z7),IF(OR(AA7="n/a",AA7="nd"),0,AA7),IF(OR(AB7="n/a",AB7="nd"),0,AB7),IF(OR(AC7="n/a",AC7="nd"),0,AC7),IF(OR(AD7="n/a",AD7="nd"),0,AD7),IF(OR(AE7="n/a",AE7="nd"),0,AE7),IF(OR(AF7="n/a",AF7="nd"),0,AF7),IF(OR(AG7="n/a",AG7="nd"),0,AG7),IF(OR(AH7="n/a",AH7="nd"),0,AH7),IF(OR(AI7="n/a",AI7="nd"),0,AI7),IF(OR(AJ7="n/a",AJ7="nd"),0,AJ7)))</f>
        <v>0.51009802979427399</v>
      </c>
      <c r="AP7" s="41" t="s">
        <v>160</v>
      </c>
      <c r="AQ7" s="41" t="s">
        <v>160</v>
      </c>
      <c r="AR7" s="41" t="s">
        <v>160</v>
      </c>
      <c r="AS7" s="41">
        <v>-1.30816515035</v>
      </c>
      <c r="AT7" s="41">
        <v>-1.2103079916599999</v>
      </c>
      <c r="AU7" s="41">
        <v>1.9043921598600001E-2</v>
      </c>
      <c r="AV7" s="41">
        <v>1.2483958348599999</v>
      </c>
      <c r="AW7" s="41">
        <v>1.36168310225</v>
      </c>
      <c r="AX7" s="41" t="s">
        <v>160</v>
      </c>
      <c r="AY7" s="41" t="s">
        <v>160</v>
      </c>
      <c r="AZ7" s="41">
        <v>2.26300868584</v>
      </c>
      <c r="BA7" s="42">
        <v>0</v>
      </c>
      <c r="BB7" s="42" t="s">
        <v>161</v>
      </c>
      <c r="BC7" s="42"/>
      <c r="BD7" s="42" t="s">
        <v>112</v>
      </c>
      <c r="BE7" s="98" t="s">
        <v>114</v>
      </c>
      <c r="BF7" s="99">
        <f t="shared" ref="BF7:BF13" si="1">(AZ7+AU7)/2</f>
        <v>1.1410263037193</v>
      </c>
      <c r="BG7" s="99">
        <f t="shared" ref="BG7:BG13" si="2">(AZ7-AU7)/2</f>
        <v>1.1219823821207</v>
      </c>
      <c r="BH7" s="100">
        <v>0.05</v>
      </c>
      <c r="BI7" s="100">
        <v>0.05</v>
      </c>
      <c r="BJ7" s="99" t="s">
        <v>160</v>
      </c>
      <c r="BK7" s="99" t="s">
        <v>160</v>
      </c>
      <c r="BL7" s="99" t="s">
        <v>160</v>
      </c>
      <c r="BM7" s="43">
        <v>0.24</v>
      </c>
      <c r="BN7" s="43">
        <f t="shared" ref="BN7:BN13" si="3">BM7/2</f>
        <v>0.12</v>
      </c>
      <c r="BO7" s="43" t="s">
        <v>160</v>
      </c>
      <c r="BP7" s="43" t="s">
        <v>160</v>
      </c>
      <c r="BQ7" s="44">
        <f t="shared" ref="BQ7:BQ13" si="4">AL7-BF7</f>
        <v>-1.1110263037193</v>
      </c>
      <c r="BR7" s="44">
        <f t="shared" ref="BR7:BR13" si="5">SQRT(SUMSQ(AO7,BG7,IF(OR(BH7="n/a",BH7="nd"),0,BH7),IF(OR(BI7="n/a",BI7="nd"),0,BI7)))</f>
        <v>1.2345219584070752</v>
      </c>
      <c r="BS7" s="44">
        <f t="shared" ref="BS7:BS13" si="6">SQRT(SUMSQ(AP7,BG7,IF(OR(BH7="n/a",BH7="nd"),0,BH7),IF(OR(BI7="n/a",BI7="nd"),0,BI7)))</f>
        <v>1.1242083729403729</v>
      </c>
      <c r="BT7" s="45">
        <f t="shared" ref="BT7:BT13" si="7">BQ7+BM7</f>
        <v>-0.87102630371930001</v>
      </c>
      <c r="BU7" s="45">
        <f t="shared" ref="BU7:BU13" si="8">SQRT(BN7^2+BR7^2)</f>
        <v>1.2403404636587652</v>
      </c>
      <c r="BV7" s="45">
        <f t="shared" ref="BV7:BV13" si="9">SQRT(BN7^2+BS7^2)</f>
        <v>1.1305947398556393</v>
      </c>
      <c r="BW7" s="102"/>
      <c r="BX7" s="103"/>
      <c r="BY7" s="103"/>
      <c r="BZ7" s="103"/>
      <c r="CA7" s="104"/>
    </row>
    <row r="8" spans="1:79" s="70" customFormat="1" ht="17">
      <c r="A8" s="29" t="s">
        <v>167</v>
      </c>
      <c r="B8" s="29" t="s">
        <v>156</v>
      </c>
      <c r="C8" s="30">
        <v>8</v>
      </c>
      <c r="D8" s="31" t="s">
        <v>157</v>
      </c>
      <c r="E8" s="32">
        <v>3</v>
      </c>
      <c r="F8" s="32">
        <v>103.25</v>
      </c>
      <c r="G8" s="33" t="s">
        <v>158</v>
      </c>
      <c r="H8" s="34">
        <v>1310</v>
      </c>
      <c r="I8" s="34">
        <v>30</v>
      </c>
      <c r="J8" s="34">
        <v>1236</v>
      </c>
      <c r="K8" s="109">
        <v>1176</v>
      </c>
      <c r="L8" s="109">
        <v>1293</v>
      </c>
      <c r="M8" s="35" t="s">
        <v>110</v>
      </c>
      <c r="N8" s="35" t="s">
        <v>159</v>
      </c>
      <c r="O8" s="35" t="s">
        <v>160</v>
      </c>
      <c r="P8" s="35" t="s">
        <v>160</v>
      </c>
      <c r="Q8" s="35" t="s">
        <v>160</v>
      </c>
      <c r="R8" s="36">
        <v>0.88</v>
      </c>
      <c r="S8" s="36">
        <v>5</v>
      </c>
      <c r="T8" s="37" t="s">
        <v>160</v>
      </c>
      <c r="U8" s="37" t="s">
        <v>160</v>
      </c>
      <c r="V8" s="38" t="s">
        <v>160</v>
      </c>
      <c r="W8" s="37" t="s">
        <v>160</v>
      </c>
      <c r="X8" s="38" t="s">
        <v>160</v>
      </c>
      <c r="Y8" s="38" t="s">
        <v>160</v>
      </c>
      <c r="Z8" s="38">
        <v>0.01</v>
      </c>
      <c r="AA8" s="38" t="s">
        <v>160</v>
      </c>
      <c r="AB8" s="39" t="s">
        <v>160</v>
      </c>
      <c r="AC8" s="39" t="s">
        <v>160</v>
      </c>
      <c r="AD8" s="39">
        <v>0.5</v>
      </c>
      <c r="AE8" s="39">
        <v>0.01</v>
      </c>
      <c r="AF8" s="39" t="s">
        <v>88</v>
      </c>
      <c r="AG8" s="39">
        <v>0.1</v>
      </c>
      <c r="AH8" s="39" t="s">
        <v>160</v>
      </c>
      <c r="AI8" s="39" t="s">
        <v>160</v>
      </c>
      <c r="AJ8" s="39" t="s">
        <v>160</v>
      </c>
      <c r="AK8" s="39" t="s">
        <v>160</v>
      </c>
      <c r="AL8" s="39">
        <v>0.21</v>
      </c>
      <c r="AM8" s="97" t="s">
        <v>148</v>
      </c>
      <c r="AN8" s="97" t="s">
        <v>160</v>
      </c>
      <c r="AO8" s="40">
        <f t="shared" si="0"/>
        <v>0.51009802979427399</v>
      </c>
      <c r="AP8" s="41" t="s">
        <v>160</v>
      </c>
      <c r="AQ8" s="41" t="s">
        <v>160</v>
      </c>
      <c r="AR8" s="41" t="s">
        <v>160</v>
      </c>
      <c r="AS8" s="41">
        <v>-1.30816515035</v>
      </c>
      <c r="AT8" s="41">
        <v>-1.2103079916599999</v>
      </c>
      <c r="AU8" s="41">
        <v>1.9043921598600001E-2</v>
      </c>
      <c r="AV8" s="41">
        <v>1.2483958348599999</v>
      </c>
      <c r="AW8" s="41">
        <v>1.36168310225</v>
      </c>
      <c r="AX8" s="41" t="s">
        <v>160</v>
      </c>
      <c r="AY8" s="41" t="s">
        <v>160</v>
      </c>
      <c r="AZ8" s="41">
        <v>2.26300868584</v>
      </c>
      <c r="BA8" s="42">
        <v>0</v>
      </c>
      <c r="BB8" s="42" t="s">
        <v>161</v>
      </c>
      <c r="BC8" s="42"/>
      <c r="BD8" s="42" t="s">
        <v>112</v>
      </c>
      <c r="BE8" s="98" t="s">
        <v>114</v>
      </c>
      <c r="BF8" s="99">
        <f t="shared" si="1"/>
        <v>1.1410263037193</v>
      </c>
      <c r="BG8" s="99">
        <f t="shared" si="2"/>
        <v>1.1219823821207</v>
      </c>
      <c r="BH8" s="100">
        <v>0.05</v>
      </c>
      <c r="BI8" s="100">
        <v>0.05</v>
      </c>
      <c r="BJ8" s="99" t="s">
        <v>160</v>
      </c>
      <c r="BK8" s="99" t="s">
        <v>160</v>
      </c>
      <c r="BL8" s="99" t="s">
        <v>160</v>
      </c>
      <c r="BM8" s="101">
        <v>0.52</v>
      </c>
      <c r="BN8" s="43">
        <f t="shared" si="3"/>
        <v>0.26</v>
      </c>
      <c r="BO8" s="43" t="s">
        <v>160</v>
      </c>
      <c r="BP8" s="43" t="s">
        <v>160</v>
      </c>
      <c r="BQ8" s="44">
        <f t="shared" si="4"/>
        <v>-0.93102630371930006</v>
      </c>
      <c r="BR8" s="44">
        <f t="shared" si="5"/>
        <v>1.2345219584070752</v>
      </c>
      <c r="BS8" s="44">
        <f t="shared" si="6"/>
        <v>1.1242083729403729</v>
      </c>
      <c r="BT8" s="45">
        <f t="shared" si="7"/>
        <v>-0.41102630371930005</v>
      </c>
      <c r="BU8" s="45">
        <f t="shared" si="8"/>
        <v>1.261603925877389</v>
      </c>
      <c r="BV8" s="45">
        <f t="shared" si="9"/>
        <v>1.1538823448641722</v>
      </c>
      <c r="BW8" s="102"/>
      <c r="BX8" s="103"/>
      <c r="BY8" s="103"/>
      <c r="BZ8" s="103"/>
      <c r="CA8" s="104"/>
    </row>
    <row r="9" spans="1:79" s="70" customFormat="1" ht="17">
      <c r="A9" s="29" t="s">
        <v>155</v>
      </c>
      <c r="B9" s="29" t="s">
        <v>156</v>
      </c>
      <c r="C9" s="30">
        <v>8</v>
      </c>
      <c r="D9" s="31" t="s">
        <v>157</v>
      </c>
      <c r="E9" s="32">
        <v>3</v>
      </c>
      <c r="F9" s="32">
        <v>103.25</v>
      </c>
      <c r="G9" s="33" t="s">
        <v>158</v>
      </c>
      <c r="H9" s="34">
        <v>1340</v>
      </c>
      <c r="I9" s="34">
        <v>30</v>
      </c>
      <c r="J9" s="34">
        <v>1274</v>
      </c>
      <c r="K9" s="109">
        <v>1177</v>
      </c>
      <c r="L9" s="109">
        <v>1304</v>
      </c>
      <c r="M9" s="35" t="s">
        <v>110</v>
      </c>
      <c r="N9" s="35" t="s">
        <v>159</v>
      </c>
      <c r="O9" s="35" t="s">
        <v>160</v>
      </c>
      <c r="P9" s="35" t="s">
        <v>160</v>
      </c>
      <c r="Q9" s="35" t="s">
        <v>160</v>
      </c>
      <c r="R9" s="36">
        <v>0.92</v>
      </c>
      <c r="S9" s="36">
        <v>0.4</v>
      </c>
      <c r="T9" s="37" t="s">
        <v>160</v>
      </c>
      <c r="U9" s="37" t="s">
        <v>160</v>
      </c>
      <c r="V9" s="38" t="s">
        <v>160</v>
      </c>
      <c r="W9" s="37" t="s">
        <v>160</v>
      </c>
      <c r="X9" s="38" t="s">
        <v>160</v>
      </c>
      <c r="Y9" s="38" t="s">
        <v>160</v>
      </c>
      <c r="Z9" s="38">
        <v>0.01</v>
      </c>
      <c r="AA9" s="38" t="s">
        <v>160</v>
      </c>
      <c r="AB9" s="39" t="s">
        <v>160</v>
      </c>
      <c r="AC9" s="39" t="s">
        <v>160</v>
      </c>
      <c r="AD9" s="39">
        <v>0.5</v>
      </c>
      <c r="AE9" s="39">
        <v>0.01</v>
      </c>
      <c r="AF9" s="39" t="s">
        <v>88</v>
      </c>
      <c r="AG9" s="39">
        <v>0.1</v>
      </c>
      <c r="AH9" s="39" t="s">
        <v>160</v>
      </c>
      <c r="AI9" s="39" t="s">
        <v>160</v>
      </c>
      <c r="AJ9" s="39" t="s">
        <v>160</v>
      </c>
      <c r="AK9" s="39" t="s">
        <v>160</v>
      </c>
      <c r="AL9" s="39">
        <v>0.62</v>
      </c>
      <c r="AM9" s="97" t="s">
        <v>148</v>
      </c>
      <c r="AN9" s="97" t="s">
        <v>160</v>
      </c>
      <c r="AO9" s="40">
        <f t="shared" si="0"/>
        <v>0.51009802979427399</v>
      </c>
      <c r="AP9" s="41" t="s">
        <v>160</v>
      </c>
      <c r="AQ9" s="41" t="s">
        <v>160</v>
      </c>
      <c r="AR9" s="41" t="s">
        <v>160</v>
      </c>
      <c r="AS9" s="41">
        <v>-1.30816515035</v>
      </c>
      <c r="AT9" s="41">
        <v>-1.2103079916599999</v>
      </c>
      <c r="AU9" s="41">
        <v>1.9043921598600001E-2</v>
      </c>
      <c r="AV9" s="41">
        <v>1.2483958348599999</v>
      </c>
      <c r="AW9" s="41">
        <v>1.36168310225</v>
      </c>
      <c r="AX9" s="41" t="s">
        <v>160</v>
      </c>
      <c r="AY9" s="41" t="s">
        <v>160</v>
      </c>
      <c r="AZ9" s="41">
        <v>2.26300868584</v>
      </c>
      <c r="BA9" s="42">
        <v>0</v>
      </c>
      <c r="BB9" s="42" t="s">
        <v>161</v>
      </c>
      <c r="BC9" s="42"/>
      <c r="BD9" s="42" t="s">
        <v>112</v>
      </c>
      <c r="BE9" s="98" t="s">
        <v>114</v>
      </c>
      <c r="BF9" s="99">
        <f t="shared" si="1"/>
        <v>1.1410263037193</v>
      </c>
      <c r="BG9" s="99">
        <f t="shared" si="2"/>
        <v>1.1219823821207</v>
      </c>
      <c r="BH9" s="100">
        <v>0.05</v>
      </c>
      <c r="BI9" s="100">
        <v>0.05</v>
      </c>
      <c r="BJ9" s="99" t="s">
        <v>160</v>
      </c>
      <c r="BK9" s="99" t="s">
        <v>160</v>
      </c>
      <c r="BL9" s="99" t="s">
        <v>160</v>
      </c>
      <c r="BM9" s="101">
        <v>0.01</v>
      </c>
      <c r="BN9" s="43">
        <f t="shared" si="3"/>
        <v>5.0000000000000001E-3</v>
      </c>
      <c r="BO9" s="43" t="s">
        <v>160</v>
      </c>
      <c r="BP9" s="43" t="s">
        <v>160</v>
      </c>
      <c r="BQ9" s="44">
        <f t="shared" si="4"/>
        <v>-0.52102630371930003</v>
      </c>
      <c r="BR9" s="44">
        <f t="shared" si="5"/>
        <v>1.2345219584070752</v>
      </c>
      <c r="BS9" s="44">
        <f t="shared" si="6"/>
        <v>1.1242083729403729</v>
      </c>
      <c r="BT9" s="45">
        <f t="shared" si="7"/>
        <v>-0.51102630371930002</v>
      </c>
      <c r="BU9" s="45">
        <f t="shared" si="8"/>
        <v>1.2345320837423548</v>
      </c>
      <c r="BV9" s="45">
        <f t="shared" si="9"/>
        <v>1.1242194918205433</v>
      </c>
      <c r="BW9" s="102"/>
      <c r="BX9" s="103"/>
      <c r="BY9" s="103"/>
      <c r="BZ9" s="103"/>
      <c r="CA9" s="104"/>
    </row>
    <row r="10" spans="1:79" s="70" customFormat="1" ht="17">
      <c r="A10" s="29" t="s">
        <v>170</v>
      </c>
      <c r="B10" s="29" t="s">
        <v>156</v>
      </c>
      <c r="C10" s="30">
        <v>8</v>
      </c>
      <c r="D10" s="31" t="s">
        <v>157</v>
      </c>
      <c r="E10" s="32">
        <v>3</v>
      </c>
      <c r="F10" s="32">
        <v>103.25</v>
      </c>
      <c r="G10" s="33" t="s">
        <v>158</v>
      </c>
      <c r="H10" s="34">
        <v>1450</v>
      </c>
      <c r="I10" s="34">
        <v>30</v>
      </c>
      <c r="J10" s="34">
        <v>1335</v>
      </c>
      <c r="K10" s="109">
        <v>1299</v>
      </c>
      <c r="L10" s="109">
        <v>1378</v>
      </c>
      <c r="M10" s="35" t="s">
        <v>110</v>
      </c>
      <c r="N10" s="35" t="s">
        <v>159</v>
      </c>
      <c r="O10" s="35" t="s">
        <v>160</v>
      </c>
      <c r="P10" s="35" t="s">
        <v>160</v>
      </c>
      <c r="Q10" s="35" t="s">
        <v>160</v>
      </c>
      <c r="R10" s="36">
        <v>0.89</v>
      </c>
      <c r="S10" s="36">
        <v>3</v>
      </c>
      <c r="T10" s="37" t="s">
        <v>160</v>
      </c>
      <c r="U10" s="37" t="s">
        <v>160</v>
      </c>
      <c r="V10" s="38" t="s">
        <v>160</v>
      </c>
      <c r="W10" s="37" t="s">
        <v>160</v>
      </c>
      <c r="X10" s="38" t="s">
        <v>160</v>
      </c>
      <c r="Y10" s="38" t="s">
        <v>160</v>
      </c>
      <c r="Z10" s="38">
        <v>0.01</v>
      </c>
      <c r="AA10" s="38" t="s">
        <v>160</v>
      </c>
      <c r="AB10" s="39" t="s">
        <v>160</v>
      </c>
      <c r="AC10" s="39" t="s">
        <v>160</v>
      </c>
      <c r="AD10" s="39">
        <v>0.5</v>
      </c>
      <c r="AE10" s="39">
        <v>0.01</v>
      </c>
      <c r="AF10" s="39" t="s">
        <v>88</v>
      </c>
      <c r="AG10" s="39">
        <v>0.1</v>
      </c>
      <c r="AH10" s="39" t="s">
        <v>160</v>
      </c>
      <c r="AI10" s="39" t="s">
        <v>160</v>
      </c>
      <c r="AJ10" s="39" t="s">
        <v>160</v>
      </c>
      <c r="AK10" s="39" t="s">
        <v>160</v>
      </c>
      <c r="AL10" s="39">
        <v>0.59</v>
      </c>
      <c r="AM10" s="97" t="s">
        <v>148</v>
      </c>
      <c r="AN10" s="97" t="s">
        <v>160</v>
      </c>
      <c r="AO10" s="40">
        <f t="shared" si="0"/>
        <v>0.51009802979427399</v>
      </c>
      <c r="AP10" s="41" t="s">
        <v>160</v>
      </c>
      <c r="AQ10" s="41" t="s">
        <v>160</v>
      </c>
      <c r="AR10" s="41" t="s">
        <v>160</v>
      </c>
      <c r="AS10" s="41">
        <v>-1.30816515035</v>
      </c>
      <c r="AT10" s="41">
        <v>-1.2103079916599999</v>
      </c>
      <c r="AU10" s="41">
        <v>1.9043921598600001E-2</v>
      </c>
      <c r="AV10" s="41">
        <v>1.2483958348599999</v>
      </c>
      <c r="AW10" s="41">
        <v>1.36168310225</v>
      </c>
      <c r="AX10" s="41" t="s">
        <v>160</v>
      </c>
      <c r="AY10" s="41" t="s">
        <v>160</v>
      </c>
      <c r="AZ10" s="41">
        <v>2.26300868584</v>
      </c>
      <c r="BA10" s="42">
        <v>0</v>
      </c>
      <c r="BB10" s="42" t="s">
        <v>161</v>
      </c>
      <c r="BC10" s="42"/>
      <c r="BD10" s="42" t="s">
        <v>112</v>
      </c>
      <c r="BE10" s="98" t="s">
        <v>114</v>
      </c>
      <c r="BF10" s="99">
        <f t="shared" si="1"/>
        <v>1.1410263037193</v>
      </c>
      <c r="BG10" s="99">
        <f t="shared" si="2"/>
        <v>1.1219823821207</v>
      </c>
      <c r="BH10" s="100">
        <v>0.05</v>
      </c>
      <c r="BI10" s="100">
        <v>0.05</v>
      </c>
      <c r="BJ10" s="99" t="s">
        <v>160</v>
      </c>
      <c r="BK10" s="99" t="s">
        <v>160</v>
      </c>
      <c r="BL10" s="99" t="s">
        <v>160</v>
      </c>
      <c r="BM10" s="43">
        <v>0.2</v>
      </c>
      <c r="BN10" s="43">
        <f t="shared" si="3"/>
        <v>0.1</v>
      </c>
      <c r="BO10" s="43" t="s">
        <v>160</v>
      </c>
      <c r="BP10" s="43" t="s">
        <v>160</v>
      </c>
      <c r="BQ10" s="44">
        <f t="shared" si="4"/>
        <v>-0.55102630371930006</v>
      </c>
      <c r="BR10" s="44">
        <f t="shared" si="5"/>
        <v>1.2345219584070752</v>
      </c>
      <c r="BS10" s="44">
        <f t="shared" si="6"/>
        <v>1.1242083729403729</v>
      </c>
      <c r="BT10" s="45">
        <f t="shared" si="7"/>
        <v>-0.35102630371930005</v>
      </c>
      <c r="BU10" s="45">
        <f t="shared" si="8"/>
        <v>1.2385654870814222</v>
      </c>
      <c r="BV10" s="45">
        <f t="shared" si="9"/>
        <v>1.1286471839282817</v>
      </c>
      <c r="BW10" s="102"/>
      <c r="BX10" s="103"/>
      <c r="BY10" s="103"/>
      <c r="BZ10" s="103"/>
      <c r="CA10" s="104"/>
    </row>
    <row r="11" spans="1:79" s="70" customFormat="1" ht="17">
      <c r="A11" s="29" t="s">
        <v>171</v>
      </c>
      <c r="B11" s="29" t="s">
        <v>156</v>
      </c>
      <c r="C11" s="30">
        <v>8</v>
      </c>
      <c r="D11" s="31" t="s">
        <v>157</v>
      </c>
      <c r="E11" s="32">
        <v>3</v>
      </c>
      <c r="F11" s="32">
        <v>103.25</v>
      </c>
      <c r="G11" s="33" t="s">
        <v>158</v>
      </c>
      <c r="H11" s="34">
        <v>1750</v>
      </c>
      <c r="I11" s="34">
        <v>30</v>
      </c>
      <c r="J11" s="34">
        <v>1640</v>
      </c>
      <c r="K11" s="109">
        <v>1548</v>
      </c>
      <c r="L11" s="109">
        <v>1711</v>
      </c>
      <c r="M11" s="35" t="s">
        <v>110</v>
      </c>
      <c r="N11" s="35" t="s">
        <v>159</v>
      </c>
      <c r="O11" s="35" t="s">
        <v>160</v>
      </c>
      <c r="P11" s="35" t="s">
        <v>160</v>
      </c>
      <c r="Q11" s="35" t="s">
        <v>160</v>
      </c>
      <c r="R11" s="36">
        <v>0.35</v>
      </c>
      <c r="S11" s="36">
        <v>0.5</v>
      </c>
      <c r="T11" s="37" t="s">
        <v>160</v>
      </c>
      <c r="U11" s="37" t="s">
        <v>160</v>
      </c>
      <c r="V11" s="38" t="s">
        <v>160</v>
      </c>
      <c r="W11" s="37" t="s">
        <v>160</v>
      </c>
      <c r="X11" s="38" t="s">
        <v>160</v>
      </c>
      <c r="Y11" s="38" t="s">
        <v>160</v>
      </c>
      <c r="Z11" s="38">
        <v>0.01</v>
      </c>
      <c r="AA11" s="38" t="s">
        <v>160</v>
      </c>
      <c r="AB11" s="39" t="s">
        <v>160</v>
      </c>
      <c r="AC11" s="39" t="s">
        <v>160</v>
      </c>
      <c r="AD11" s="39">
        <v>0.5</v>
      </c>
      <c r="AE11" s="39">
        <v>0.01</v>
      </c>
      <c r="AF11" s="39" t="s">
        <v>88</v>
      </c>
      <c r="AG11" s="39">
        <v>0.1</v>
      </c>
      <c r="AH11" s="39" t="s">
        <v>160</v>
      </c>
      <c r="AI11" s="39" t="s">
        <v>160</v>
      </c>
      <c r="AJ11" s="39" t="s">
        <v>160</v>
      </c>
      <c r="AK11" s="39" t="s">
        <v>160</v>
      </c>
      <c r="AL11" s="39">
        <v>0.37</v>
      </c>
      <c r="AM11" s="97" t="s">
        <v>148</v>
      </c>
      <c r="AN11" s="97" t="s">
        <v>160</v>
      </c>
      <c r="AO11" s="40">
        <f t="shared" si="0"/>
        <v>0.51009802979427399</v>
      </c>
      <c r="AP11" s="41" t="s">
        <v>160</v>
      </c>
      <c r="AQ11" s="41" t="s">
        <v>160</v>
      </c>
      <c r="AR11" s="41" t="s">
        <v>160</v>
      </c>
      <c r="AS11" s="41">
        <v>-1.30816515035</v>
      </c>
      <c r="AT11" s="41">
        <v>-1.2103079916599999</v>
      </c>
      <c r="AU11" s="41">
        <v>1.9043921598600001E-2</v>
      </c>
      <c r="AV11" s="41">
        <v>1.2483958348599999</v>
      </c>
      <c r="AW11" s="41">
        <v>1.36168310225</v>
      </c>
      <c r="AX11" s="41" t="s">
        <v>160</v>
      </c>
      <c r="AY11" s="41" t="s">
        <v>160</v>
      </c>
      <c r="AZ11" s="41">
        <v>2.26300868584</v>
      </c>
      <c r="BA11" s="42">
        <v>0</v>
      </c>
      <c r="BB11" s="42" t="s">
        <v>161</v>
      </c>
      <c r="BC11" s="42"/>
      <c r="BD11" s="42" t="s">
        <v>112</v>
      </c>
      <c r="BE11" s="98" t="s">
        <v>114</v>
      </c>
      <c r="BF11" s="99">
        <f t="shared" si="1"/>
        <v>1.1410263037193</v>
      </c>
      <c r="BG11" s="99">
        <f t="shared" si="2"/>
        <v>1.1219823821207</v>
      </c>
      <c r="BH11" s="100">
        <v>0.05</v>
      </c>
      <c r="BI11" s="100">
        <v>0.05</v>
      </c>
      <c r="BJ11" s="99" t="s">
        <v>160</v>
      </c>
      <c r="BK11" s="99" t="s">
        <v>160</v>
      </c>
      <c r="BL11" s="99" t="s">
        <v>160</v>
      </c>
      <c r="BM11" s="43">
        <v>0.01</v>
      </c>
      <c r="BN11" s="43">
        <f t="shared" si="3"/>
        <v>5.0000000000000001E-3</v>
      </c>
      <c r="BO11" s="43" t="s">
        <v>160</v>
      </c>
      <c r="BP11" s="43" t="s">
        <v>160</v>
      </c>
      <c r="BQ11" s="44">
        <f t="shared" si="4"/>
        <v>-0.77102630371930003</v>
      </c>
      <c r="BR11" s="44">
        <f t="shared" si="5"/>
        <v>1.2345219584070752</v>
      </c>
      <c r="BS11" s="44">
        <f t="shared" si="6"/>
        <v>1.1242083729403729</v>
      </c>
      <c r="BT11" s="45">
        <f t="shared" si="7"/>
        <v>-0.76102630371930002</v>
      </c>
      <c r="BU11" s="45">
        <f t="shared" si="8"/>
        <v>1.2345320837423548</v>
      </c>
      <c r="BV11" s="45">
        <f t="shared" si="9"/>
        <v>1.1242194918205433</v>
      </c>
      <c r="BW11" s="102"/>
      <c r="BX11" s="103"/>
      <c r="BY11" s="103"/>
      <c r="BZ11" s="103"/>
      <c r="CA11" s="104"/>
    </row>
    <row r="12" spans="1:79" s="70" customFormat="1" ht="17">
      <c r="A12" s="29" t="s">
        <v>164</v>
      </c>
      <c r="B12" s="29" t="s">
        <v>156</v>
      </c>
      <c r="C12" s="30">
        <v>8</v>
      </c>
      <c r="D12" s="31" t="s">
        <v>157</v>
      </c>
      <c r="E12" s="32">
        <v>3</v>
      </c>
      <c r="F12" s="32">
        <v>103.25</v>
      </c>
      <c r="G12" s="33" t="s">
        <v>158</v>
      </c>
      <c r="H12" s="34">
        <v>1900</v>
      </c>
      <c r="I12" s="34">
        <v>30</v>
      </c>
      <c r="J12" s="34">
        <v>1803</v>
      </c>
      <c r="K12" s="109">
        <v>1728</v>
      </c>
      <c r="L12" s="109">
        <v>1887</v>
      </c>
      <c r="M12" s="35" t="s">
        <v>110</v>
      </c>
      <c r="N12" s="35" t="s">
        <v>159</v>
      </c>
      <c r="O12" s="35" t="s">
        <v>160</v>
      </c>
      <c r="P12" s="35" t="s">
        <v>160</v>
      </c>
      <c r="Q12" s="35" t="s">
        <v>160</v>
      </c>
      <c r="R12" s="36">
        <v>0.76</v>
      </c>
      <c r="S12" s="36">
        <v>3</v>
      </c>
      <c r="T12" s="37" t="s">
        <v>160</v>
      </c>
      <c r="U12" s="37" t="s">
        <v>160</v>
      </c>
      <c r="V12" s="38" t="s">
        <v>160</v>
      </c>
      <c r="W12" s="37" t="s">
        <v>160</v>
      </c>
      <c r="X12" s="38" t="s">
        <v>160</v>
      </c>
      <c r="Y12" s="38" t="s">
        <v>160</v>
      </c>
      <c r="Z12" s="38">
        <v>0.01</v>
      </c>
      <c r="AA12" s="38" t="s">
        <v>160</v>
      </c>
      <c r="AB12" s="39" t="s">
        <v>160</v>
      </c>
      <c r="AC12" s="39" t="s">
        <v>160</v>
      </c>
      <c r="AD12" s="39">
        <v>0.5</v>
      </c>
      <c r="AE12" s="39">
        <v>0.01</v>
      </c>
      <c r="AF12" s="39" t="s">
        <v>88</v>
      </c>
      <c r="AG12" s="39">
        <v>0.1</v>
      </c>
      <c r="AH12" s="39" t="s">
        <v>160</v>
      </c>
      <c r="AI12" s="39" t="s">
        <v>160</v>
      </c>
      <c r="AJ12" s="39" t="s">
        <v>160</v>
      </c>
      <c r="AK12" s="39" t="s">
        <v>160</v>
      </c>
      <c r="AL12" s="39">
        <v>0.62</v>
      </c>
      <c r="AM12" s="97" t="s">
        <v>148</v>
      </c>
      <c r="AN12" s="97" t="s">
        <v>160</v>
      </c>
      <c r="AO12" s="40">
        <f t="shared" si="0"/>
        <v>0.51009802979427399</v>
      </c>
      <c r="AP12" s="41" t="s">
        <v>160</v>
      </c>
      <c r="AQ12" s="41" t="s">
        <v>160</v>
      </c>
      <c r="AR12" s="41" t="s">
        <v>160</v>
      </c>
      <c r="AS12" s="41">
        <v>-1.30816515035</v>
      </c>
      <c r="AT12" s="41">
        <v>-1.2103079916599999</v>
      </c>
      <c r="AU12" s="41">
        <v>1.9043921598600001E-2</v>
      </c>
      <c r="AV12" s="41">
        <v>1.2483958348599999</v>
      </c>
      <c r="AW12" s="41">
        <v>1.36168310225</v>
      </c>
      <c r="AX12" s="41" t="s">
        <v>160</v>
      </c>
      <c r="AY12" s="41" t="s">
        <v>160</v>
      </c>
      <c r="AZ12" s="41">
        <v>2.26300868584</v>
      </c>
      <c r="BA12" s="42">
        <v>0</v>
      </c>
      <c r="BB12" s="42" t="s">
        <v>161</v>
      </c>
      <c r="BC12" s="42"/>
      <c r="BD12" s="42" t="s">
        <v>112</v>
      </c>
      <c r="BE12" s="98" t="s">
        <v>114</v>
      </c>
      <c r="BF12" s="99">
        <f t="shared" si="1"/>
        <v>1.1410263037193</v>
      </c>
      <c r="BG12" s="99">
        <f t="shared" si="2"/>
        <v>1.1219823821207</v>
      </c>
      <c r="BH12" s="100">
        <v>0.05</v>
      </c>
      <c r="BI12" s="100">
        <v>0.05</v>
      </c>
      <c r="BJ12" s="99" t="s">
        <v>160</v>
      </c>
      <c r="BK12" s="99" t="s">
        <v>160</v>
      </c>
      <c r="BL12" s="99" t="s">
        <v>160</v>
      </c>
      <c r="BM12" s="101">
        <v>0.09</v>
      </c>
      <c r="BN12" s="43">
        <f t="shared" si="3"/>
        <v>4.4999999999999998E-2</v>
      </c>
      <c r="BO12" s="43" t="s">
        <v>160</v>
      </c>
      <c r="BP12" s="43" t="s">
        <v>160</v>
      </c>
      <c r="BQ12" s="44">
        <f t="shared" si="4"/>
        <v>-0.52102630371930003</v>
      </c>
      <c r="BR12" s="44">
        <f t="shared" si="5"/>
        <v>1.2345219584070752</v>
      </c>
      <c r="BS12" s="44">
        <f t="shared" si="6"/>
        <v>1.1242083729403729</v>
      </c>
      <c r="BT12" s="45">
        <f t="shared" si="7"/>
        <v>-0.43102630371930006</v>
      </c>
      <c r="BU12" s="45">
        <f t="shared" si="8"/>
        <v>1.235341841673486</v>
      </c>
      <c r="BV12" s="45">
        <f t="shared" si="9"/>
        <v>1.1251086462156623</v>
      </c>
      <c r="BW12" s="102"/>
      <c r="BX12" s="103"/>
      <c r="BY12" s="103"/>
      <c r="BZ12" s="103"/>
      <c r="CA12" s="104"/>
    </row>
    <row r="13" spans="1:79" s="70" customFormat="1" ht="17">
      <c r="A13" s="29" t="s">
        <v>166</v>
      </c>
      <c r="B13" s="29" t="s">
        <v>156</v>
      </c>
      <c r="C13" s="30">
        <v>8</v>
      </c>
      <c r="D13" s="31" t="s">
        <v>157</v>
      </c>
      <c r="E13" s="32">
        <v>3</v>
      </c>
      <c r="F13" s="32">
        <v>103.25</v>
      </c>
      <c r="G13" s="33" t="s">
        <v>158</v>
      </c>
      <c r="H13" s="34">
        <v>1940</v>
      </c>
      <c r="I13" s="34">
        <v>30</v>
      </c>
      <c r="J13" s="34">
        <v>1864</v>
      </c>
      <c r="K13" s="109">
        <v>1746</v>
      </c>
      <c r="L13" s="109">
        <v>1940</v>
      </c>
      <c r="M13" s="35" t="s">
        <v>110</v>
      </c>
      <c r="N13" s="35" t="s">
        <v>159</v>
      </c>
      <c r="O13" s="35" t="s">
        <v>160</v>
      </c>
      <c r="P13" s="35" t="s">
        <v>160</v>
      </c>
      <c r="Q13" s="35" t="s">
        <v>160</v>
      </c>
      <c r="R13" s="36">
        <v>0.82</v>
      </c>
      <c r="S13" s="36">
        <v>1</v>
      </c>
      <c r="T13" s="37" t="s">
        <v>160</v>
      </c>
      <c r="U13" s="37" t="s">
        <v>160</v>
      </c>
      <c r="V13" s="38" t="s">
        <v>160</v>
      </c>
      <c r="W13" s="37" t="s">
        <v>160</v>
      </c>
      <c r="X13" s="38" t="s">
        <v>160</v>
      </c>
      <c r="Y13" s="38" t="s">
        <v>160</v>
      </c>
      <c r="Z13" s="38">
        <v>0.01</v>
      </c>
      <c r="AA13" s="38" t="s">
        <v>160</v>
      </c>
      <c r="AB13" s="39" t="s">
        <v>160</v>
      </c>
      <c r="AC13" s="39" t="s">
        <v>160</v>
      </c>
      <c r="AD13" s="39">
        <v>0.5</v>
      </c>
      <c r="AE13" s="39">
        <v>0.01</v>
      </c>
      <c r="AF13" s="39" t="s">
        <v>88</v>
      </c>
      <c r="AG13" s="39">
        <v>0.1</v>
      </c>
      <c r="AH13" s="39" t="s">
        <v>160</v>
      </c>
      <c r="AI13" s="39" t="s">
        <v>160</v>
      </c>
      <c r="AJ13" s="39" t="s">
        <v>160</v>
      </c>
      <c r="AK13" s="39" t="s">
        <v>160</v>
      </c>
      <c r="AL13" s="39">
        <v>0.78</v>
      </c>
      <c r="AM13" s="97" t="s">
        <v>148</v>
      </c>
      <c r="AN13" s="97" t="s">
        <v>160</v>
      </c>
      <c r="AO13" s="40">
        <f t="shared" si="0"/>
        <v>0.51009802979427399</v>
      </c>
      <c r="AP13" s="41" t="s">
        <v>160</v>
      </c>
      <c r="AQ13" s="41" t="s">
        <v>160</v>
      </c>
      <c r="AR13" s="41" t="s">
        <v>160</v>
      </c>
      <c r="AS13" s="41">
        <v>-1.30816515035</v>
      </c>
      <c r="AT13" s="41">
        <v>-1.2103079916599999</v>
      </c>
      <c r="AU13" s="41">
        <v>1.9043921598600001E-2</v>
      </c>
      <c r="AV13" s="41">
        <v>1.2483958348599999</v>
      </c>
      <c r="AW13" s="41">
        <v>1.36168310225</v>
      </c>
      <c r="AX13" s="41" t="s">
        <v>160</v>
      </c>
      <c r="AY13" s="41" t="s">
        <v>160</v>
      </c>
      <c r="AZ13" s="41">
        <v>2.26300868584</v>
      </c>
      <c r="BA13" s="42">
        <v>0</v>
      </c>
      <c r="BB13" s="42" t="s">
        <v>161</v>
      </c>
      <c r="BC13" s="42"/>
      <c r="BD13" s="42" t="s">
        <v>112</v>
      </c>
      <c r="BE13" s="98" t="s">
        <v>114</v>
      </c>
      <c r="BF13" s="99">
        <f t="shared" si="1"/>
        <v>1.1410263037193</v>
      </c>
      <c r="BG13" s="99">
        <f t="shared" si="2"/>
        <v>1.1219823821207</v>
      </c>
      <c r="BH13" s="100">
        <v>0.05</v>
      </c>
      <c r="BI13" s="100">
        <v>0.05</v>
      </c>
      <c r="BJ13" s="99" t="s">
        <v>160</v>
      </c>
      <c r="BK13" s="99" t="s">
        <v>160</v>
      </c>
      <c r="BL13" s="99" t="s">
        <v>160</v>
      </c>
      <c r="BM13" s="101">
        <v>0.03</v>
      </c>
      <c r="BN13" s="43">
        <f t="shared" si="3"/>
        <v>1.4999999999999999E-2</v>
      </c>
      <c r="BO13" s="43" t="s">
        <v>160</v>
      </c>
      <c r="BP13" s="43" t="s">
        <v>160</v>
      </c>
      <c r="BQ13" s="44">
        <f t="shared" si="4"/>
        <v>-0.3610263037193</v>
      </c>
      <c r="BR13" s="44">
        <f t="shared" si="5"/>
        <v>1.2345219584070752</v>
      </c>
      <c r="BS13" s="44">
        <f t="shared" si="6"/>
        <v>1.1242083729403729</v>
      </c>
      <c r="BT13" s="45">
        <f t="shared" si="7"/>
        <v>-0.33102630371929997</v>
      </c>
      <c r="BU13" s="45">
        <f t="shared" si="8"/>
        <v>1.2346130834351468</v>
      </c>
      <c r="BV13" s="45">
        <f t="shared" si="9"/>
        <v>1.1243084389033289</v>
      </c>
      <c r="BW13" s="102"/>
      <c r="BX13" s="103"/>
      <c r="BY13" s="103"/>
      <c r="BZ13" s="103"/>
      <c r="CA13" s="104"/>
    </row>
    <row r="14" spans="1:79" s="70" customFormat="1" ht="51">
      <c r="A14" s="105" t="s">
        <v>92</v>
      </c>
      <c r="B14" s="106" t="s">
        <v>93</v>
      </c>
      <c r="C14" s="107">
        <v>8</v>
      </c>
      <c r="D14" s="107" t="s">
        <v>85</v>
      </c>
      <c r="E14" s="108">
        <v>2.75</v>
      </c>
      <c r="F14" s="108">
        <v>104.25</v>
      </c>
      <c r="G14" s="33" t="s">
        <v>158</v>
      </c>
      <c r="H14" s="109">
        <v>2310</v>
      </c>
      <c r="I14" s="109">
        <v>114.0175425099138</v>
      </c>
      <c r="J14" s="110">
        <v>1943</v>
      </c>
      <c r="K14" s="109">
        <v>1631</v>
      </c>
      <c r="L14" s="109">
        <v>2284</v>
      </c>
      <c r="M14" s="111" t="s">
        <v>94</v>
      </c>
      <c r="N14" s="112" t="s">
        <v>160</v>
      </c>
      <c r="O14" s="112" t="s">
        <v>160</v>
      </c>
      <c r="P14" s="113" t="s">
        <v>160</v>
      </c>
      <c r="Q14" s="113" t="s">
        <v>160</v>
      </c>
      <c r="R14" s="113" t="s">
        <v>160</v>
      </c>
      <c r="S14" s="114" t="s">
        <v>160</v>
      </c>
      <c r="T14" s="115" t="s">
        <v>160</v>
      </c>
      <c r="U14" s="116" t="s">
        <v>160</v>
      </c>
      <c r="V14" s="116" t="s">
        <v>160</v>
      </c>
      <c r="W14" s="116" t="s">
        <v>160</v>
      </c>
      <c r="X14" s="116" t="s">
        <v>160</v>
      </c>
      <c r="Y14" s="116">
        <v>0.01</v>
      </c>
      <c r="Z14" s="116" t="s">
        <v>160</v>
      </c>
      <c r="AA14" s="116" t="s">
        <v>160</v>
      </c>
      <c r="AB14" s="117" t="s">
        <v>160</v>
      </c>
      <c r="AC14" s="117">
        <v>0.5</v>
      </c>
      <c r="AD14" s="117">
        <v>0.01</v>
      </c>
      <c r="AE14" s="117" t="s">
        <v>160</v>
      </c>
      <c r="AF14" s="117">
        <v>0.1</v>
      </c>
      <c r="AG14" s="118" t="s">
        <v>160</v>
      </c>
      <c r="AH14" s="118" t="s">
        <v>160</v>
      </c>
      <c r="AI14" s="118" t="s">
        <v>160</v>
      </c>
      <c r="AJ14" s="118" t="s">
        <v>160</v>
      </c>
      <c r="AK14" s="118" t="s">
        <v>160</v>
      </c>
      <c r="AL14" s="39">
        <v>1.1000000000000001</v>
      </c>
      <c r="AM14" s="97" t="s">
        <v>160</v>
      </c>
      <c r="AN14" s="40">
        <v>0.51009802979427399</v>
      </c>
      <c r="AO14" s="40">
        <v>0.51009802979427399</v>
      </c>
      <c r="AP14" s="119">
        <v>-1.77312657426</v>
      </c>
      <c r="AQ14" s="120" t="s">
        <v>160</v>
      </c>
      <c r="AR14" s="120" t="s">
        <v>160</v>
      </c>
      <c r="AS14" s="119">
        <v>-1.0035470150900001</v>
      </c>
      <c r="AT14" s="119">
        <v>-0.62061456518299996</v>
      </c>
      <c r="AU14" s="121">
        <v>1.16597927198E-2</v>
      </c>
      <c r="AV14" s="119">
        <v>0.64393415062199999</v>
      </c>
      <c r="AW14" s="119">
        <v>0.93306262256600003</v>
      </c>
      <c r="AX14" s="120" t="s">
        <v>160</v>
      </c>
      <c r="AY14" s="120" t="s">
        <v>160</v>
      </c>
      <c r="AZ14" s="119">
        <v>1.57618235398</v>
      </c>
      <c r="BA14" s="122">
        <v>-1</v>
      </c>
      <c r="BB14" s="123">
        <v>5</v>
      </c>
      <c r="BC14" s="98" t="s">
        <v>89</v>
      </c>
      <c r="BD14" s="98" t="s">
        <v>95</v>
      </c>
      <c r="BE14" s="98" t="s">
        <v>91</v>
      </c>
      <c r="BF14" s="99" t="s">
        <v>160</v>
      </c>
      <c r="BG14" s="99" t="s">
        <v>160</v>
      </c>
      <c r="BH14" s="100">
        <v>0.05</v>
      </c>
      <c r="BI14" s="100">
        <v>0.05</v>
      </c>
      <c r="BJ14" s="99" t="s">
        <v>160</v>
      </c>
      <c r="BK14" s="99" t="s">
        <v>160</v>
      </c>
      <c r="BL14" s="99" t="s">
        <v>160</v>
      </c>
      <c r="BM14" s="101" t="s">
        <v>160</v>
      </c>
      <c r="BN14" s="101" t="s">
        <v>160</v>
      </c>
      <c r="BO14" s="101" t="s">
        <v>160</v>
      </c>
      <c r="BP14" s="101" t="s">
        <v>160</v>
      </c>
      <c r="BQ14" s="124">
        <v>1.1000000000000001</v>
      </c>
      <c r="BR14" s="125">
        <v>0.51497572758334931</v>
      </c>
      <c r="BS14" s="125">
        <v>0.51497572758334931</v>
      </c>
      <c r="BT14" s="124" t="s">
        <v>160</v>
      </c>
      <c r="BU14" s="124" t="s">
        <v>160</v>
      </c>
      <c r="BV14" s="124" t="s">
        <v>160</v>
      </c>
      <c r="BW14" s="124" t="s">
        <v>160</v>
      </c>
      <c r="BX14" s="126">
        <v>0</v>
      </c>
      <c r="BY14" s="127" t="s">
        <v>160</v>
      </c>
      <c r="BZ14" s="128" t="s">
        <v>160</v>
      </c>
      <c r="CA14" s="129"/>
    </row>
    <row r="15" spans="1:79" s="70" customFormat="1" ht="17">
      <c r="A15" s="29" t="s">
        <v>172</v>
      </c>
      <c r="B15" s="29" t="s">
        <v>156</v>
      </c>
      <c r="C15" s="30">
        <v>8</v>
      </c>
      <c r="D15" s="31" t="s">
        <v>157</v>
      </c>
      <c r="E15" s="32">
        <v>3</v>
      </c>
      <c r="F15" s="32">
        <v>103.25</v>
      </c>
      <c r="G15" s="33" t="s">
        <v>158</v>
      </c>
      <c r="H15" s="34">
        <v>2060</v>
      </c>
      <c r="I15" s="34">
        <v>30</v>
      </c>
      <c r="J15" s="34">
        <v>2017</v>
      </c>
      <c r="K15" s="109">
        <v>1933</v>
      </c>
      <c r="L15" s="109">
        <v>2111</v>
      </c>
      <c r="M15" s="35" t="s">
        <v>110</v>
      </c>
      <c r="N15" s="35" t="s">
        <v>159</v>
      </c>
      <c r="O15" s="35" t="s">
        <v>160</v>
      </c>
      <c r="P15" s="35" t="s">
        <v>160</v>
      </c>
      <c r="Q15" s="35" t="s">
        <v>160</v>
      </c>
      <c r="R15" s="36">
        <v>0.56999999999999995</v>
      </c>
      <c r="S15" s="36">
        <v>0.8</v>
      </c>
      <c r="T15" s="37" t="s">
        <v>160</v>
      </c>
      <c r="U15" s="38" t="s">
        <v>160</v>
      </c>
      <c r="V15" s="37" t="s">
        <v>160</v>
      </c>
      <c r="W15" s="38" t="s">
        <v>160</v>
      </c>
      <c r="X15" s="38" t="s">
        <v>160</v>
      </c>
      <c r="Y15" s="38">
        <v>0.01</v>
      </c>
      <c r="Z15" s="38" t="s">
        <v>160</v>
      </c>
      <c r="AA15" s="38" t="s">
        <v>160</v>
      </c>
      <c r="AB15" s="39" t="s">
        <v>160</v>
      </c>
      <c r="AC15" s="39">
        <v>0.5</v>
      </c>
      <c r="AD15" s="39">
        <v>0.01</v>
      </c>
      <c r="AE15" s="39" t="s">
        <v>88</v>
      </c>
      <c r="AF15" s="39">
        <v>0.1</v>
      </c>
      <c r="AG15" s="39" t="s">
        <v>160</v>
      </c>
      <c r="AH15" s="39" t="s">
        <v>160</v>
      </c>
      <c r="AI15" s="39" t="s">
        <v>160</v>
      </c>
      <c r="AJ15" s="39" t="s">
        <v>160</v>
      </c>
      <c r="AK15" s="39" t="s">
        <v>160</v>
      </c>
      <c r="AL15" s="39">
        <v>0.24</v>
      </c>
      <c r="AM15" s="97" t="s">
        <v>148</v>
      </c>
      <c r="AN15" s="97" t="s">
        <v>160</v>
      </c>
      <c r="AO15" s="40">
        <f>SQRT(SUMSQ(IF(OR(X15="n/a",X15="nd"),0,X15),IF(OR(Y15="n/a",Y15="nd"),0,Y15),IF(OR(Z15="n/a",Z15="nd"),0,Z15),IF(OR(AA15="n/a",AA15="nd"),0,AA15),IF(OR(AB15="n/a",AB15="nd"),0,AB15),IF(OR(AC15="n/a",AC15="nd"),0,AC15),IF(OR(AD15="n/a",AD15="nd"),0,AD15),IF(OR(AE15="n/a",AE15="nd"),0,AE15),IF(OR(AF15="n/a",AF15="nd"),0,AF15),IF(OR(AG15="n/a",AG15="nd"),0,AG15),IF(OR(AH15="n/a",AH15="nd"),0,AH15),IF(OR(AI15="n/a",AI15="nd"),0,AI15)))</f>
        <v>0.51009802979427399</v>
      </c>
      <c r="AP15" s="41" t="s">
        <v>160</v>
      </c>
      <c r="AQ15" s="41" t="s">
        <v>160</v>
      </c>
      <c r="AR15" s="41" t="s">
        <v>160</v>
      </c>
      <c r="AS15" s="41">
        <v>-1.30816515035</v>
      </c>
      <c r="AT15" s="41">
        <v>-1.2103079916599999</v>
      </c>
      <c r="AU15" s="41">
        <v>1.9043921598600001E-2</v>
      </c>
      <c r="AV15" s="41">
        <v>1.2483958348599999</v>
      </c>
      <c r="AW15" s="41">
        <v>1.36168310225</v>
      </c>
      <c r="AX15" s="41" t="s">
        <v>160</v>
      </c>
      <c r="AY15" s="41" t="s">
        <v>160</v>
      </c>
      <c r="AZ15" s="41">
        <v>2.26300868584</v>
      </c>
      <c r="BA15" s="122">
        <v>0</v>
      </c>
      <c r="BB15" s="42" t="s">
        <v>161</v>
      </c>
      <c r="BC15" s="42"/>
      <c r="BD15" s="42" t="s">
        <v>112</v>
      </c>
      <c r="BE15" s="98" t="s">
        <v>114</v>
      </c>
      <c r="BF15" s="99">
        <f>(AZ15+AU15)/2</f>
        <v>1.1410263037193</v>
      </c>
      <c r="BG15" s="99">
        <f>(AZ15-AU15)/2</f>
        <v>1.1219823821207</v>
      </c>
      <c r="BH15" s="100">
        <v>0.05</v>
      </c>
      <c r="BI15" s="100">
        <v>0.05</v>
      </c>
      <c r="BJ15" s="99" t="s">
        <v>160</v>
      </c>
      <c r="BK15" s="99" t="s">
        <v>160</v>
      </c>
      <c r="BL15" s="99" t="s">
        <v>160</v>
      </c>
      <c r="BM15" s="43">
        <v>0.08</v>
      </c>
      <c r="BN15" s="43">
        <f>BM15/2</f>
        <v>0.04</v>
      </c>
      <c r="BO15" s="43" t="s">
        <v>160</v>
      </c>
      <c r="BP15" s="43" t="s">
        <v>160</v>
      </c>
      <c r="BQ15" s="44">
        <f>AL15-BF15</f>
        <v>-0.90102630371930004</v>
      </c>
      <c r="BR15" s="44">
        <f>SQRT(SUMSQ(AO15,BG15,IF(OR(BH15="n/a",BH15="nd"),0,BH15),IF(OR(BI15="n/a",BI15="nd"),0,BI15)))</f>
        <v>1.2345219584070752</v>
      </c>
      <c r="BS15" s="44">
        <f>SQRT(SUMSQ(AP15,BG15,IF(OR(BH15="n/a",BH15="nd"),0,BH15),IF(OR(BI15="n/a",BI15="nd"),0,BI15)))</f>
        <v>1.1242083729403729</v>
      </c>
      <c r="BT15" s="45">
        <f>BQ15+BM15</f>
        <v>-0.82102630371930008</v>
      </c>
      <c r="BU15" s="45">
        <f>SQRT(BN15^2+BR15^2)</f>
        <v>1.2351698125315564</v>
      </c>
      <c r="BV15" s="45">
        <f>SQRT(BN15^2+BS15^2)</f>
        <v>1.1249197597114384</v>
      </c>
      <c r="BW15" s="102"/>
      <c r="BX15" s="103"/>
      <c r="BY15" s="103"/>
      <c r="BZ15" s="103"/>
      <c r="CA15" s="104"/>
    </row>
    <row r="16" spans="1:79" s="104" customFormat="1" ht="17">
      <c r="A16" s="29" t="s">
        <v>168</v>
      </c>
      <c r="B16" s="29" t="s">
        <v>156</v>
      </c>
      <c r="C16" s="30">
        <v>8</v>
      </c>
      <c r="D16" s="31" t="s">
        <v>157</v>
      </c>
      <c r="E16" s="32">
        <v>3</v>
      </c>
      <c r="F16" s="32">
        <v>103.25</v>
      </c>
      <c r="G16" s="33" t="s">
        <v>158</v>
      </c>
      <c r="H16" s="34">
        <v>2100</v>
      </c>
      <c r="I16" s="34">
        <v>30</v>
      </c>
      <c r="J16" s="34">
        <v>2062</v>
      </c>
      <c r="K16" s="109">
        <v>1952</v>
      </c>
      <c r="L16" s="109">
        <v>2285</v>
      </c>
      <c r="M16" s="35" t="s">
        <v>110</v>
      </c>
      <c r="N16" s="35" t="s">
        <v>159</v>
      </c>
      <c r="O16" s="35" t="s">
        <v>160</v>
      </c>
      <c r="P16" s="35" t="s">
        <v>160</v>
      </c>
      <c r="Q16" s="35" t="s">
        <v>160</v>
      </c>
      <c r="R16" s="36">
        <v>0.66</v>
      </c>
      <c r="S16" s="36">
        <v>4</v>
      </c>
      <c r="T16" s="37" t="s">
        <v>160</v>
      </c>
      <c r="U16" s="38" t="s">
        <v>160</v>
      </c>
      <c r="V16" s="37" t="s">
        <v>160</v>
      </c>
      <c r="W16" s="38" t="s">
        <v>160</v>
      </c>
      <c r="X16" s="38" t="s">
        <v>160</v>
      </c>
      <c r="Y16" s="38">
        <v>0.01</v>
      </c>
      <c r="Z16" s="38" t="s">
        <v>160</v>
      </c>
      <c r="AA16" s="38" t="s">
        <v>160</v>
      </c>
      <c r="AB16" s="39" t="s">
        <v>160</v>
      </c>
      <c r="AC16" s="39">
        <v>0.5</v>
      </c>
      <c r="AD16" s="39">
        <v>0.01</v>
      </c>
      <c r="AE16" s="39" t="s">
        <v>88</v>
      </c>
      <c r="AF16" s="39">
        <v>0.1</v>
      </c>
      <c r="AG16" s="39" t="s">
        <v>160</v>
      </c>
      <c r="AH16" s="39" t="s">
        <v>160</v>
      </c>
      <c r="AI16" s="39" t="s">
        <v>160</v>
      </c>
      <c r="AJ16" s="39" t="s">
        <v>160</v>
      </c>
      <c r="AK16" s="39" t="s">
        <v>160</v>
      </c>
      <c r="AL16" s="39">
        <v>0.93</v>
      </c>
      <c r="AM16" s="97" t="s">
        <v>148</v>
      </c>
      <c r="AN16" s="97" t="s">
        <v>160</v>
      </c>
      <c r="AO16" s="40">
        <f>SQRT(SUMSQ(IF(OR(X16="n/a",X16="nd"),0,X16),IF(OR(Y16="n/a",Y16="nd"),0,Y16),IF(OR(Z16="n/a",Z16="nd"),0,Z16),IF(OR(AA16="n/a",AA16="nd"),0,AA16),IF(OR(AB16="n/a",AB16="nd"),0,AB16),IF(OR(AC16="n/a",AC16="nd"),0,AC16),IF(OR(AD16="n/a",AD16="nd"),0,AD16),IF(OR(AE16="n/a",AE16="nd"),0,AE16),IF(OR(AF16="n/a",AF16="nd"),0,AF16),IF(OR(AG16="n/a",AG16="nd"),0,AG16),IF(OR(AH16="n/a",AH16="nd"),0,AH16),IF(OR(AI16="n/a",AI16="nd"),0,AI16)))</f>
        <v>0.51009802979427399</v>
      </c>
      <c r="AP16" s="41" t="s">
        <v>160</v>
      </c>
      <c r="AQ16" s="41" t="s">
        <v>160</v>
      </c>
      <c r="AR16" s="41" t="s">
        <v>160</v>
      </c>
      <c r="AS16" s="41">
        <v>-1.30816515035</v>
      </c>
      <c r="AT16" s="41">
        <v>-1.2103079916599999</v>
      </c>
      <c r="AU16" s="41">
        <v>1.9043921598600001E-2</v>
      </c>
      <c r="AV16" s="41">
        <v>1.2483958348599999</v>
      </c>
      <c r="AW16" s="41">
        <v>1.36168310225</v>
      </c>
      <c r="AX16" s="41" t="s">
        <v>160</v>
      </c>
      <c r="AY16" s="41" t="s">
        <v>160</v>
      </c>
      <c r="AZ16" s="41">
        <v>2.26300868584</v>
      </c>
      <c r="BA16" s="122">
        <v>0</v>
      </c>
      <c r="BB16" s="42" t="s">
        <v>161</v>
      </c>
      <c r="BC16" s="42"/>
      <c r="BD16" s="42" t="s">
        <v>112</v>
      </c>
      <c r="BE16" s="98" t="s">
        <v>114</v>
      </c>
      <c r="BF16" s="99">
        <f>(AZ16+AU16)/2</f>
        <v>1.1410263037193</v>
      </c>
      <c r="BG16" s="99">
        <f>(AZ16-AU16)/2</f>
        <v>1.1219823821207</v>
      </c>
      <c r="BH16" s="100">
        <v>0.05</v>
      </c>
      <c r="BI16" s="100">
        <v>0.05</v>
      </c>
      <c r="BJ16" s="99" t="s">
        <v>160</v>
      </c>
      <c r="BK16" s="99" t="s">
        <v>160</v>
      </c>
      <c r="BL16" s="99" t="s">
        <v>160</v>
      </c>
      <c r="BM16" s="43">
        <v>0.41</v>
      </c>
      <c r="BN16" s="43">
        <f>BM16/2</f>
        <v>0.20499999999999999</v>
      </c>
      <c r="BO16" s="43" t="s">
        <v>160</v>
      </c>
      <c r="BP16" s="43" t="s">
        <v>160</v>
      </c>
      <c r="BQ16" s="44">
        <f>AL16-BF16</f>
        <v>-0.21102630371929998</v>
      </c>
      <c r="BR16" s="44">
        <f>SQRT(SUMSQ(AO16,BG16,IF(OR(BH16="n/a",BH16="nd"),0,BH16),IF(OR(BI16="n/a",BI16="nd"),0,BI16)))</f>
        <v>1.2345219584070752</v>
      </c>
      <c r="BS16" s="44">
        <f>SQRT(SUMSQ(AP16,BG16,IF(OR(BH16="n/a",BH16="nd"),0,BH16),IF(OR(BI16="n/a",BI16="nd"),0,BI16)))</f>
        <v>1.1242083729403729</v>
      </c>
      <c r="BT16" s="45">
        <f>BQ16+BM16</f>
        <v>0.1989736962807</v>
      </c>
      <c r="BU16" s="45">
        <f>SQRT(BN16^2+BR16^2)</f>
        <v>1.2514269718162705</v>
      </c>
      <c r="BV16" s="45">
        <f>SQRT(BN16^2+BS16^2)</f>
        <v>1.1427464573514285</v>
      </c>
      <c r="BW16" s="102"/>
      <c r="BX16" s="103"/>
      <c r="BY16" s="103"/>
      <c r="BZ16" s="103"/>
    </row>
    <row r="17" spans="1:79" s="104" customFormat="1" ht="17">
      <c r="A17" s="29" t="s">
        <v>165</v>
      </c>
      <c r="B17" s="29" t="s">
        <v>156</v>
      </c>
      <c r="C17" s="30">
        <v>8</v>
      </c>
      <c r="D17" s="31" t="s">
        <v>157</v>
      </c>
      <c r="E17" s="32">
        <v>3</v>
      </c>
      <c r="F17" s="32">
        <v>103.25</v>
      </c>
      <c r="G17" s="33" t="s">
        <v>158</v>
      </c>
      <c r="H17" s="34">
        <v>2270</v>
      </c>
      <c r="I17" s="34">
        <v>30</v>
      </c>
      <c r="J17" s="34">
        <v>2242</v>
      </c>
      <c r="K17" s="109">
        <v>2156</v>
      </c>
      <c r="L17" s="109">
        <v>2346</v>
      </c>
      <c r="M17" s="35" t="s">
        <v>110</v>
      </c>
      <c r="N17" s="35" t="s">
        <v>159</v>
      </c>
      <c r="O17" s="35" t="s">
        <v>160</v>
      </c>
      <c r="P17" s="35" t="s">
        <v>160</v>
      </c>
      <c r="Q17" s="35" t="s">
        <v>160</v>
      </c>
      <c r="R17" s="36">
        <v>0.9</v>
      </c>
      <c r="S17" s="36">
        <v>2</v>
      </c>
      <c r="T17" s="37" t="s">
        <v>160</v>
      </c>
      <c r="U17" s="38" t="s">
        <v>160</v>
      </c>
      <c r="V17" s="37" t="s">
        <v>160</v>
      </c>
      <c r="W17" s="38" t="s">
        <v>160</v>
      </c>
      <c r="X17" s="38" t="s">
        <v>160</v>
      </c>
      <c r="Y17" s="38">
        <v>0.01</v>
      </c>
      <c r="Z17" s="38" t="s">
        <v>160</v>
      </c>
      <c r="AA17" s="38" t="s">
        <v>160</v>
      </c>
      <c r="AB17" s="39" t="s">
        <v>160</v>
      </c>
      <c r="AC17" s="39">
        <v>0.5</v>
      </c>
      <c r="AD17" s="39">
        <v>0.01</v>
      </c>
      <c r="AE17" s="39" t="s">
        <v>88</v>
      </c>
      <c r="AF17" s="39">
        <v>0.1</v>
      </c>
      <c r="AG17" s="39" t="s">
        <v>160</v>
      </c>
      <c r="AH17" s="39" t="s">
        <v>160</v>
      </c>
      <c r="AI17" s="39" t="s">
        <v>160</v>
      </c>
      <c r="AJ17" s="39" t="s">
        <v>160</v>
      </c>
      <c r="AK17" s="39" t="s">
        <v>160</v>
      </c>
      <c r="AL17" s="39">
        <v>0.84</v>
      </c>
      <c r="AM17" s="97" t="s">
        <v>148</v>
      </c>
      <c r="AN17" s="97" t="s">
        <v>160</v>
      </c>
      <c r="AO17" s="40">
        <f>SQRT(SUMSQ(IF(OR(X17="n/a",X17="nd"),0,X17),IF(OR(Y17="n/a",Y17="nd"),0,Y17),IF(OR(Z17="n/a",Z17="nd"),0,Z17),IF(OR(AA17="n/a",AA17="nd"),0,AA17),IF(OR(AB17="n/a",AB17="nd"),0,AB17),IF(OR(AC17="n/a",AC17="nd"),0,AC17),IF(OR(AD17="n/a",AD17="nd"),0,AD17),IF(OR(AE17="n/a",AE17="nd"),0,AE17),IF(OR(AF17="n/a",AF17="nd"),0,AF17),IF(OR(AG17="n/a",AG17="nd"),0,AG17),IF(OR(AH17="n/a",AH17="nd"),0,AH17),IF(OR(AI17="n/a",AI17="nd"),0,AI17)))</f>
        <v>0.51009802979427399</v>
      </c>
      <c r="AP17" s="41" t="s">
        <v>160</v>
      </c>
      <c r="AQ17" s="41" t="s">
        <v>160</v>
      </c>
      <c r="AR17" s="41" t="s">
        <v>160</v>
      </c>
      <c r="AS17" s="41">
        <v>-1.30816515035</v>
      </c>
      <c r="AT17" s="41">
        <v>-1.2103079916599999</v>
      </c>
      <c r="AU17" s="41">
        <v>1.9043921598600001E-2</v>
      </c>
      <c r="AV17" s="41">
        <v>1.2483958348599999</v>
      </c>
      <c r="AW17" s="41">
        <v>1.36168310225</v>
      </c>
      <c r="AX17" s="41" t="s">
        <v>160</v>
      </c>
      <c r="AY17" s="41" t="s">
        <v>160</v>
      </c>
      <c r="AZ17" s="41">
        <v>2.26300868584</v>
      </c>
      <c r="BA17" s="122">
        <v>0</v>
      </c>
      <c r="BB17" s="42" t="s">
        <v>161</v>
      </c>
      <c r="BC17" s="42"/>
      <c r="BD17" s="42" t="s">
        <v>112</v>
      </c>
      <c r="BE17" s="98" t="s">
        <v>114</v>
      </c>
      <c r="BF17" s="99">
        <f>(AZ17+AU17)/2</f>
        <v>1.1410263037193</v>
      </c>
      <c r="BG17" s="99">
        <f>(AZ17-AU17)/2</f>
        <v>1.1219823821207</v>
      </c>
      <c r="BH17" s="100">
        <v>0.05</v>
      </c>
      <c r="BI17" s="100">
        <v>0.05</v>
      </c>
      <c r="BJ17" s="99" t="s">
        <v>160</v>
      </c>
      <c r="BK17" s="99" t="s">
        <v>160</v>
      </c>
      <c r="BL17" s="99" t="s">
        <v>160</v>
      </c>
      <c r="BM17" s="101">
        <v>0.08</v>
      </c>
      <c r="BN17" s="43">
        <f>BM17/2</f>
        <v>0.04</v>
      </c>
      <c r="BO17" s="43" t="s">
        <v>160</v>
      </c>
      <c r="BP17" s="43" t="s">
        <v>160</v>
      </c>
      <c r="BQ17" s="44">
        <f>AL17-BF17</f>
        <v>-0.30102630371930006</v>
      </c>
      <c r="BR17" s="44">
        <f>SQRT(SUMSQ(AO17,BG17,IF(OR(BH17="n/a",BH17="nd"),0,BH17),IF(OR(BI17="n/a",BI17="nd"),0,BI17)))</f>
        <v>1.2345219584070752</v>
      </c>
      <c r="BS17" s="44">
        <f>SQRT(SUMSQ(AP17,BG17,IF(OR(BH17="n/a",BH17="nd"),0,BH17),IF(OR(BI17="n/a",BI17="nd"),0,BI17)))</f>
        <v>1.1242083729403729</v>
      </c>
      <c r="BT17" s="45">
        <f>BQ17+BM17</f>
        <v>-0.22102630371930004</v>
      </c>
      <c r="BU17" s="45">
        <f>SQRT(BN17^2+BR17^2)</f>
        <v>1.2351698125315564</v>
      </c>
      <c r="BV17" s="45">
        <f>SQRT(BN17^2+BS17^2)</f>
        <v>1.1249197597114384</v>
      </c>
      <c r="BW17" s="102"/>
      <c r="BX17" s="103"/>
      <c r="BY17" s="103"/>
      <c r="BZ17" s="103"/>
    </row>
    <row r="18" spans="1:79" s="104" customFormat="1" ht="17">
      <c r="A18" s="105" t="s">
        <v>138</v>
      </c>
      <c r="B18" s="106" t="s">
        <v>139</v>
      </c>
      <c r="C18" s="107">
        <v>8</v>
      </c>
      <c r="D18" s="107" t="s">
        <v>140</v>
      </c>
      <c r="E18" s="108">
        <v>7.75</v>
      </c>
      <c r="F18" s="108">
        <v>100.166667</v>
      </c>
      <c r="G18" s="33" t="s">
        <v>158</v>
      </c>
      <c r="H18" s="109">
        <v>2435</v>
      </c>
      <c r="I18" s="109">
        <v>111.80339887498948</v>
      </c>
      <c r="J18" s="110">
        <v>2515</v>
      </c>
      <c r="K18" s="109">
        <v>2161</v>
      </c>
      <c r="L18" s="109">
        <v>2756</v>
      </c>
      <c r="M18" s="111" t="s">
        <v>141</v>
      </c>
      <c r="N18" s="112" t="s">
        <v>142</v>
      </c>
      <c r="O18" s="112" t="s">
        <v>143</v>
      </c>
      <c r="P18" s="113" t="s">
        <v>160</v>
      </c>
      <c r="Q18" s="113">
        <v>1.47</v>
      </c>
      <c r="R18" s="113">
        <v>5.53</v>
      </c>
      <c r="S18" s="114" t="s">
        <v>160</v>
      </c>
      <c r="T18" s="115" t="s">
        <v>144</v>
      </c>
      <c r="U18" s="116">
        <v>0.01</v>
      </c>
      <c r="V18" s="116" t="s">
        <v>145</v>
      </c>
      <c r="W18" s="116" t="s">
        <v>160</v>
      </c>
      <c r="X18" s="116" t="s">
        <v>160</v>
      </c>
      <c r="Y18" s="116">
        <v>0.01</v>
      </c>
      <c r="Z18" s="116" t="s">
        <v>160</v>
      </c>
      <c r="AA18" s="116" t="s">
        <v>160</v>
      </c>
      <c r="AB18" s="117" t="s">
        <v>160</v>
      </c>
      <c r="AC18" s="117">
        <v>0.5</v>
      </c>
      <c r="AD18" s="117">
        <v>0.01</v>
      </c>
      <c r="AE18" s="117" t="s">
        <v>160</v>
      </c>
      <c r="AF18" s="117">
        <v>0.1</v>
      </c>
      <c r="AG18" s="118" t="s">
        <v>160</v>
      </c>
      <c r="AH18" s="118" t="s">
        <v>160</v>
      </c>
      <c r="AI18" s="118" t="s">
        <v>160</v>
      </c>
      <c r="AJ18" s="118" t="s">
        <v>160</v>
      </c>
      <c r="AK18" s="118" t="s">
        <v>160</v>
      </c>
      <c r="AL18" s="118">
        <v>2.37</v>
      </c>
      <c r="AM18" s="97" t="s">
        <v>160</v>
      </c>
      <c r="AN18" s="40">
        <f>SQRT(SUMSQ(IF(OR(X18="n/a",X18="nd"),0,X18),IF(OR(Y18="n/a",Y18="nd"),0,Y18),IF(OR(Z18="n/a",Z18="nd"),0,Z18),IF(OR(AA18="n/a",AA18="nd"),0,AA18),IF(OR(AB18="n/a",AB18="nd"),0,AB18),IF(OR(AC18="n/a",AC18="nd"),0,AC18),IF(OR(AD18="n/a",AD18="nd"),0,AD18),IF(OR(AE18="n/a",AE18="nd"),0,AE18),IF(OR(AF18="n/a",AF18="nd"),0,AF18),IF(OR(AG18="n/a",AG18="nd"),0,AG18),IF(OR(AH18="n/a",AH18="nd"),0,AH18),IF(OR(AI18="n/a",AI18="nd"),0,AI18)))</f>
        <v>0.51009802979427399</v>
      </c>
      <c r="AO18" s="40">
        <f>SQRT(SUMSQ(IF(OR(X18="n/a",X18="nd"),0,X18),IF(OR(Y18="n/a",Y18="nd"),0,Y18),IF(OR(Z18="n/a",Z18="nd"),0,Z18),IF(OR(AB18="n/a",AB18="nd"),0,AB18),IF(OR(AC18="n/a",AC18="nd"),0,AC18),IF(OR(AD18="n/a",AD18="nd"),0,AD18),IF(OR(AE18="n/a",AE18="nd"),0,AE18),IF(OR(AF18="n/a",AF18="nd"),0,AF18),IF(OR(AG18="n/a",AG18="nd"),0,AG18),IF(OR(AH18="n/a",AH18="nd"),0,AH18),IF(OR(AI18="n/a",AI18="nd"),0,AI18)))</f>
        <v>0.51009802979427399</v>
      </c>
      <c r="AP18" s="119">
        <v>-0.39370519999999998</v>
      </c>
      <c r="AQ18" s="120">
        <v>-2</v>
      </c>
      <c r="AR18" s="120">
        <v>-0.2</v>
      </c>
      <c r="AS18" s="119">
        <v>-0.22063840000000001</v>
      </c>
      <c r="AT18" s="119">
        <v>-0.1556671</v>
      </c>
      <c r="AU18" s="121">
        <v>3.5152999999999998E-3</v>
      </c>
      <c r="AV18" s="119">
        <v>0.1626977</v>
      </c>
      <c r="AW18" s="119">
        <v>0.1781065</v>
      </c>
      <c r="AX18" s="120">
        <v>0.1</v>
      </c>
      <c r="AY18" s="120" t="s">
        <v>160</v>
      </c>
      <c r="AZ18" s="119">
        <v>0.3174747</v>
      </c>
      <c r="BA18" s="122">
        <v>1</v>
      </c>
      <c r="BB18" s="123">
        <v>5</v>
      </c>
      <c r="BC18" s="98" t="s">
        <v>135</v>
      </c>
      <c r="BD18" s="98" t="s">
        <v>146</v>
      </c>
      <c r="BE18" s="98" t="s">
        <v>137</v>
      </c>
      <c r="BF18" s="130" t="s">
        <v>160</v>
      </c>
      <c r="BG18" s="130" t="s">
        <v>160</v>
      </c>
      <c r="BH18" s="100">
        <v>0.05</v>
      </c>
      <c r="BI18" s="100">
        <v>0.05</v>
      </c>
      <c r="BJ18" s="99" t="s">
        <v>160</v>
      </c>
      <c r="BK18" s="99" t="s">
        <v>160</v>
      </c>
      <c r="BL18" s="99" t="s">
        <v>160</v>
      </c>
      <c r="BM18" s="101" t="s">
        <v>160</v>
      </c>
      <c r="BN18" s="101" t="s">
        <v>160</v>
      </c>
      <c r="BO18" s="101" t="s">
        <v>160</v>
      </c>
      <c r="BP18" s="101" t="s">
        <v>160</v>
      </c>
      <c r="BQ18" s="124">
        <v>2.37</v>
      </c>
      <c r="BR18" s="125">
        <f>SQRT(SUMSQ(AN18,BG18,IF(OR(BH18="n/a",BH18="nd"),0,BH18),IF(OR(BI18="n/a",BI18="nd"),0,BI18)))</f>
        <v>0.51497572758334931</v>
      </c>
      <c r="BS18" s="125">
        <f>SQRT(SUMSQ(AO18,BG18,IF(OR(BH18="n/a",BH18="nd"),0,BH18),IF(OR(BI18="n/a",BI18="nd"),0,BI18)))</f>
        <v>0.51497572758334931</v>
      </c>
      <c r="BT18" s="124" t="s">
        <v>160</v>
      </c>
      <c r="BU18" s="124" t="s">
        <v>160</v>
      </c>
      <c r="BV18" s="124" t="s">
        <v>160</v>
      </c>
      <c r="BW18" s="124" t="s">
        <v>160</v>
      </c>
      <c r="BX18" s="126">
        <v>0</v>
      </c>
      <c r="BY18" s="127" t="s">
        <v>160</v>
      </c>
      <c r="BZ18" s="128" t="s">
        <v>160</v>
      </c>
      <c r="CA18" s="129"/>
    </row>
    <row r="19" spans="1:79" s="104" customFormat="1" ht="34">
      <c r="A19" s="105" t="s">
        <v>96</v>
      </c>
      <c r="B19" s="106" t="s">
        <v>93</v>
      </c>
      <c r="C19" s="107">
        <v>8</v>
      </c>
      <c r="D19" s="107" t="s">
        <v>85</v>
      </c>
      <c r="E19" s="108">
        <v>2.75</v>
      </c>
      <c r="F19" s="108">
        <v>104.25</v>
      </c>
      <c r="G19" s="33" t="s">
        <v>158</v>
      </c>
      <c r="H19" s="109">
        <v>2780</v>
      </c>
      <c r="I19" s="109">
        <v>138.92443989449805</v>
      </c>
      <c r="J19" s="110">
        <v>2525</v>
      </c>
      <c r="K19" s="109">
        <v>2133</v>
      </c>
      <c r="L19" s="109">
        <v>2877</v>
      </c>
      <c r="M19" s="111" t="s">
        <v>97</v>
      </c>
      <c r="N19" s="112" t="s">
        <v>160</v>
      </c>
      <c r="O19" s="112" t="s">
        <v>160</v>
      </c>
      <c r="P19" s="113" t="s">
        <v>160</v>
      </c>
      <c r="Q19" s="113" t="s">
        <v>160</v>
      </c>
      <c r="R19" s="113" t="s">
        <v>160</v>
      </c>
      <c r="S19" s="114" t="s">
        <v>160</v>
      </c>
      <c r="T19" s="115" t="s">
        <v>160</v>
      </c>
      <c r="U19" s="116" t="s">
        <v>160</v>
      </c>
      <c r="V19" s="116" t="s">
        <v>160</v>
      </c>
      <c r="W19" s="116" t="s">
        <v>160</v>
      </c>
      <c r="X19" s="116" t="s">
        <v>160</v>
      </c>
      <c r="Y19" s="116">
        <v>0.01</v>
      </c>
      <c r="Z19" s="116" t="s">
        <v>160</v>
      </c>
      <c r="AA19" s="116" t="s">
        <v>160</v>
      </c>
      <c r="AB19" s="117" t="s">
        <v>160</v>
      </c>
      <c r="AC19" s="117">
        <v>0.5</v>
      </c>
      <c r="AD19" s="117">
        <v>0.01</v>
      </c>
      <c r="AE19" s="117" t="s">
        <v>88</v>
      </c>
      <c r="AF19" s="117">
        <v>0.1</v>
      </c>
      <c r="AG19" s="118" t="s">
        <v>160</v>
      </c>
      <c r="AH19" s="118" t="s">
        <v>160</v>
      </c>
      <c r="AI19" s="118" t="s">
        <v>160</v>
      </c>
      <c r="AJ19" s="118" t="s">
        <v>160</v>
      </c>
      <c r="AK19" s="118" t="s">
        <v>160</v>
      </c>
      <c r="AL19" s="118">
        <v>1.6</v>
      </c>
      <c r="AM19" s="97" t="s">
        <v>160</v>
      </c>
      <c r="AN19" s="40">
        <v>0.51009802979427399</v>
      </c>
      <c r="AO19" s="40">
        <v>0.51009802979427399</v>
      </c>
      <c r="AP19" s="119">
        <v>-1.77312657426</v>
      </c>
      <c r="AQ19" s="120" t="s">
        <v>160</v>
      </c>
      <c r="AR19" s="120" t="s">
        <v>160</v>
      </c>
      <c r="AS19" s="119">
        <v>-1.0035470150900001</v>
      </c>
      <c r="AT19" s="119">
        <v>-0.62061456518299996</v>
      </c>
      <c r="AU19" s="121">
        <v>1.16597927198E-2</v>
      </c>
      <c r="AV19" s="119">
        <v>0.64393415062199999</v>
      </c>
      <c r="AW19" s="119">
        <v>0.93306262256600003</v>
      </c>
      <c r="AX19" s="120" t="s">
        <v>160</v>
      </c>
      <c r="AY19" s="120" t="s">
        <v>160</v>
      </c>
      <c r="AZ19" s="119">
        <v>1.57618235398</v>
      </c>
      <c r="BA19" s="122">
        <v>-1</v>
      </c>
      <c r="BB19" s="123">
        <v>5</v>
      </c>
      <c r="BC19" s="98" t="s">
        <v>89</v>
      </c>
      <c r="BD19" s="98" t="s">
        <v>95</v>
      </c>
      <c r="BE19" s="98" t="s">
        <v>91</v>
      </c>
      <c r="BF19" s="99" t="s">
        <v>160</v>
      </c>
      <c r="BG19" s="99" t="s">
        <v>160</v>
      </c>
      <c r="BH19" s="100">
        <v>0.05</v>
      </c>
      <c r="BI19" s="100">
        <v>0.05</v>
      </c>
      <c r="BJ19" s="99" t="s">
        <v>160</v>
      </c>
      <c r="BK19" s="99" t="s">
        <v>160</v>
      </c>
      <c r="BL19" s="99" t="s">
        <v>160</v>
      </c>
      <c r="BM19" s="101" t="s">
        <v>160</v>
      </c>
      <c r="BN19" s="101" t="s">
        <v>160</v>
      </c>
      <c r="BO19" s="101" t="s">
        <v>160</v>
      </c>
      <c r="BP19" s="101" t="s">
        <v>160</v>
      </c>
      <c r="BQ19" s="124">
        <v>1.6</v>
      </c>
      <c r="BR19" s="125">
        <v>0.51497572758334931</v>
      </c>
      <c r="BS19" s="125">
        <v>0.51497572758334931</v>
      </c>
      <c r="BT19" s="124" t="s">
        <v>160</v>
      </c>
      <c r="BU19" s="124" t="s">
        <v>160</v>
      </c>
      <c r="BV19" s="124" t="s">
        <v>160</v>
      </c>
      <c r="BW19" s="124" t="s">
        <v>160</v>
      </c>
      <c r="BX19" s="126">
        <v>0</v>
      </c>
      <c r="BY19" s="127" t="s">
        <v>160</v>
      </c>
      <c r="BZ19" s="128" t="s">
        <v>160</v>
      </c>
      <c r="CA19" s="129"/>
    </row>
    <row r="20" spans="1:79" s="70" customFormat="1" ht="34">
      <c r="A20" s="105"/>
      <c r="B20" s="106" t="s">
        <v>84</v>
      </c>
      <c r="C20" s="107">
        <v>8</v>
      </c>
      <c r="D20" s="107" t="s">
        <v>85</v>
      </c>
      <c r="E20" s="108">
        <v>2.75</v>
      </c>
      <c r="F20" s="108">
        <v>104.25</v>
      </c>
      <c r="G20" s="33" t="s">
        <v>158</v>
      </c>
      <c r="H20" s="109">
        <v>3050</v>
      </c>
      <c r="I20" s="109">
        <v>138.92443989449805</v>
      </c>
      <c r="J20" s="110">
        <v>2860</v>
      </c>
      <c r="K20" s="109">
        <v>2468</v>
      </c>
      <c r="L20" s="109">
        <v>3242</v>
      </c>
      <c r="M20" s="111" t="s">
        <v>97</v>
      </c>
      <c r="N20" s="112" t="s">
        <v>160</v>
      </c>
      <c r="O20" s="112" t="s">
        <v>160</v>
      </c>
      <c r="P20" s="113" t="s">
        <v>160</v>
      </c>
      <c r="Q20" s="113" t="s">
        <v>160</v>
      </c>
      <c r="R20" s="113" t="s">
        <v>160</v>
      </c>
      <c r="S20" s="114" t="s">
        <v>160</v>
      </c>
      <c r="T20" s="115" t="s">
        <v>87</v>
      </c>
      <c r="U20" s="116" t="s">
        <v>160</v>
      </c>
      <c r="V20" s="116" t="s">
        <v>160</v>
      </c>
      <c r="W20" s="116" t="s">
        <v>160</v>
      </c>
      <c r="X20" s="116" t="s">
        <v>160</v>
      </c>
      <c r="Y20" s="116">
        <v>0.01</v>
      </c>
      <c r="Z20" s="116" t="s">
        <v>160</v>
      </c>
      <c r="AA20" s="116" t="s">
        <v>160</v>
      </c>
      <c r="AB20" s="117" t="s">
        <v>160</v>
      </c>
      <c r="AC20" s="117">
        <v>0.5</v>
      </c>
      <c r="AD20" s="117">
        <v>0.01</v>
      </c>
      <c r="AE20" s="117" t="s">
        <v>88</v>
      </c>
      <c r="AF20" s="117">
        <v>0.1</v>
      </c>
      <c r="AG20" s="118" t="s">
        <v>160</v>
      </c>
      <c r="AH20" s="118" t="s">
        <v>160</v>
      </c>
      <c r="AI20" s="118" t="s">
        <v>160</v>
      </c>
      <c r="AJ20" s="118" t="s">
        <v>160</v>
      </c>
      <c r="AK20" s="118" t="s">
        <v>160</v>
      </c>
      <c r="AL20" s="118">
        <v>1.4</v>
      </c>
      <c r="AM20" s="97" t="s">
        <v>160</v>
      </c>
      <c r="AN20" s="40">
        <v>0.51009802979427399</v>
      </c>
      <c r="AO20" s="40">
        <v>0.51009802979427399</v>
      </c>
      <c r="AP20" s="119">
        <v>-1.77312657426</v>
      </c>
      <c r="AQ20" s="120" t="s">
        <v>160</v>
      </c>
      <c r="AR20" s="120" t="s">
        <v>160</v>
      </c>
      <c r="AS20" s="119">
        <v>-1.0035470150900001</v>
      </c>
      <c r="AT20" s="119">
        <v>-0.62061456518299996</v>
      </c>
      <c r="AU20" s="121">
        <v>1.16597927198E-2</v>
      </c>
      <c r="AV20" s="119">
        <v>0.64393415062199999</v>
      </c>
      <c r="AW20" s="119">
        <v>0.93306262256600003</v>
      </c>
      <c r="AX20" s="120" t="s">
        <v>160</v>
      </c>
      <c r="AY20" s="120" t="s">
        <v>160</v>
      </c>
      <c r="AZ20" s="119">
        <v>1.57618235398</v>
      </c>
      <c r="BA20" s="122">
        <v>-1</v>
      </c>
      <c r="BB20" s="123">
        <v>5</v>
      </c>
      <c r="BC20" s="98" t="s">
        <v>89</v>
      </c>
      <c r="BD20" s="98" t="s">
        <v>98</v>
      </c>
      <c r="BE20" s="98" t="s">
        <v>91</v>
      </c>
      <c r="BF20" s="99" t="s">
        <v>160</v>
      </c>
      <c r="BG20" s="99" t="s">
        <v>160</v>
      </c>
      <c r="BH20" s="100">
        <v>0.05</v>
      </c>
      <c r="BI20" s="100">
        <v>0.05</v>
      </c>
      <c r="BJ20" s="99" t="s">
        <v>160</v>
      </c>
      <c r="BK20" s="99" t="s">
        <v>160</v>
      </c>
      <c r="BL20" s="99" t="s">
        <v>160</v>
      </c>
      <c r="BM20" s="101" t="s">
        <v>160</v>
      </c>
      <c r="BN20" s="101" t="s">
        <v>160</v>
      </c>
      <c r="BO20" s="101" t="s">
        <v>160</v>
      </c>
      <c r="BP20" s="101" t="s">
        <v>160</v>
      </c>
      <c r="BQ20" s="124">
        <v>1.4</v>
      </c>
      <c r="BR20" s="125">
        <v>0.51497572758334931</v>
      </c>
      <c r="BS20" s="125">
        <v>0.51497572758334931</v>
      </c>
      <c r="BT20" s="124" t="s">
        <v>160</v>
      </c>
      <c r="BU20" s="124" t="s">
        <v>160</v>
      </c>
      <c r="BV20" s="124" t="s">
        <v>160</v>
      </c>
      <c r="BW20" s="124" t="s">
        <v>160</v>
      </c>
      <c r="BX20" s="126">
        <v>0</v>
      </c>
      <c r="BY20" s="127" t="s">
        <v>160</v>
      </c>
      <c r="BZ20" s="128" t="s">
        <v>160</v>
      </c>
      <c r="CA20" s="129"/>
    </row>
    <row r="21" spans="1:79" s="70" customFormat="1" ht="34">
      <c r="A21" s="105" t="s">
        <v>99</v>
      </c>
      <c r="B21" s="106" t="s">
        <v>93</v>
      </c>
      <c r="C21" s="107">
        <v>8</v>
      </c>
      <c r="D21" s="107" t="s">
        <v>85</v>
      </c>
      <c r="E21" s="108">
        <v>2.75</v>
      </c>
      <c r="F21" s="108">
        <v>104.25</v>
      </c>
      <c r="G21" s="33" t="s">
        <v>158</v>
      </c>
      <c r="H21" s="109">
        <v>3570</v>
      </c>
      <c r="I21" s="109">
        <v>183.84776310850236</v>
      </c>
      <c r="J21" s="110">
        <v>3491</v>
      </c>
      <c r="K21" s="109">
        <v>2988</v>
      </c>
      <c r="L21" s="109">
        <v>3981</v>
      </c>
      <c r="M21" s="111" t="s">
        <v>97</v>
      </c>
      <c r="N21" s="112" t="s">
        <v>160</v>
      </c>
      <c r="O21" s="112" t="s">
        <v>160</v>
      </c>
      <c r="P21" s="113" t="s">
        <v>160</v>
      </c>
      <c r="Q21" s="113" t="s">
        <v>160</v>
      </c>
      <c r="R21" s="113" t="s">
        <v>160</v>
      </c>
      <c r="S21" s="114" t="s">
        <v>160</v>
      </c>
      <c r="T21" s="115" t="s">
        <v>160</v>
      </c>
      <c r="U21" s="116" t="s">
        <v>160</v>
      </c>
      <c r="V21" s="116" t="s">
        <v>160</v>
      </c>
      <c r="W21" s="116" t="s">
        <v>160</v>
      </c>
      <c r="X21" s="116" t="s">
        <v>160</v>
      </c>
      <c r="Y21" s="116">
        <v>0.01</v>
      </c>
      <c r="Z21" s="116" t="s">
        <v>160</v>
      </c>
      <c r="AA21" s="116" t="s">
        <v>160</v>
      </c>
      <c r="AB21" s="117" t="s">
        <v>160</v>
      </c>
      <c r="AC21" s="117">
        <v>0.5</v>
      </c>
      <c r="AD21" s="117">
        <v>0.01</v>
      </c>
      <c r="AE21" s="117" t="s">
        <v>88</v>
      </c>
      <c r="AF21" s="117">
        <v>0.1</v>
      </c>
      <c r="AG21" s="118" t="s">
        <v>160</v>
      </c>
      <c r="AH21" s="118" t="s">
        <v>160</v>
      </c>
      <c r="AI21" s="118" t="s">
        <v>160</v>
      </c>
      <c r="AJ21" s="118" t="s">
        <v>160</v>
      </c>
      <c r="AK21" s="118" t="s">
        <v>160</v>
      </c>
      <c r="AL21" s="118">
        <v>0.9</v>
      </c>
      <c r="AM21" s="97" t="s">
        <v>160</v>
      </c>
      <c r="AN21" s="40">
        <v>0.51009802979427399</v>
      </c>
      <c r="AO21" s="40">
        <v>0.51009802979427399</v>
      </c>
      <c r="AP21" s="119">
        <v>-1.77312657426</v>
      </c>
      <c r="AQ21" s="120" t="s">
        <v>160</v>
      </c>
      <c r="AR21" s="120" t="s">
        <v>160</v>
      </c>
      <c r="AS21" s="119">
        <v>-1.0035470150900001</v>
      </c>
      <c r="AT21" s="119">
        <v>-0.62061456518299996</v>
      </c>
      <c r="AU21" s="121">
        <v>1.16597927198E-2</v>
      </c>
      <c r="AV21" s="119">
        <v>0.64393415062199999</v>
      </c>
      <c r="AW21" s="119">
        <v>0.93306262256600003</v>
      </c>
      <c r="AX21" s="120" t="s">
        <v>160</v>
      </c>
      <c r="AY21" s="120" t="s">
        <v>160</v>
      </c>
      <c r="AZ21" s="119">
        <v>1.57618235398</v>
      </c>
      <c r="BA21" s="122">
        <v>-1</v>
      </c>
      <c r="BB21" s="123">
        <v>5</v>
      </c>
      <c r="BC21" s="98" t="s">
        <v>89</v>
      </c>
      <c r="BD21" s="98" t="s">
        <v>98</v>
      </c>
      <c r="BE21" s="98" t="s">
        <v>91</v>
      </c>
      <c r="BF21" s="99" t="s">
        <v>160</v>
      </c>
      <c r="BG21" s="99" t="s">
        <v>160</v>
      </c>
      <c r="BH21" s="100">
        <v>0.05</v>
      </c>
      <c r="BI21" s="100">
        <v>0.05</v>
      </c>
      <c r="BJ21" s="99" t="s">
        <v>160</v>
      </c>
      <c r="BK21" s="99" t="s">
        <v>160</v>
      </c>
      <c r="BL21" s="99" t="s">
        <v>160</v>
      </c>
      <c r="BM21" s="101" t="s">
        <v>160</v>
      </c>
      <c r="BN21" s="101" t="s">
        <v>160</v>
      </c>
      <c r="BO21" s="101" t="s">
        <v>160</v>
      </c>
      <c r="BP21" s="101" t="s">
        <v>160</v>
      </c>
      <c r="BQ21" s="124">
        <v>0.9</v>
      </c>
      <c r="BR21" s="125">
        <v>0.51497572758334931</v>
      </c>
      <c r="BS21" s="125">
        <v>0.51497572758334931</v>
      </c>
      <c r="BT21" s="124" t="s">
        <v>160</v>
      </c>
      <c r="BU21" s="124" t="s">
        <v>160</v>
      </c>
      <c r="BV21" s="124" t="s">
        <v>160</v>
      </c>
      <c r="BW21" s="124" t="s">
        <v>160</v>
      </c>
      <c r="BX21" s="126">
        <v>0</v>
      </c>
      <c r="BY21" s="127" t="s">
        <v>160</v>
      </c>
      <c r="BZ21" s="128" t="s">
        <v>160</v>
      </c>
      <c r="CA21" s="129"/>
    </row>
    <row r="22" spans="1:79" s="70" customFormat="1" ht="34">
      <c r="A22" s="105" t="s">
        <v>100</v>
      </c>
      <c r="B22" s="106" t="s">
        <v>93</v>
      </c>
      <c r="C22" s="107">
        <v>8</v>
      </c>
      <c r="D22" s="107" t="s">
        <v>85</v>
      </c>
      <c r="E22" s="108">
        <v>2.75</v>
      </c>
      <c r="F22" s="108">
        <v>104.25</v>
      </c>
      <c r="G22" s="33" t="s">
        <v>158</v>
      </c>
      <c r="H22" s="109">
        <v>4570</v>
      </c>
      <c r="I22" s="109">
        <v>165.5294535724685</v>
      </c>
      <c r="J22" s="110">
        <v>4775</v>
      </c>
      <c r="K22" s="109">
        <v>4340</v>
      </c>
      <c r="L22" s="109">
        <v>5261</v>
      </c>
      <c r="M22" s="111" t="s">
        <v>97</v>
      </c>
      <c r="N22" s="112" t="s">
        <v>160</v>
      </c>
      <c r="O22" s="112" t="s">
        <v>160</v>
      </c>
      <c r="P22" s="113" t="s">
        <v>160</v>
      </c>
      <c r="Q22" s="113" t="s">
        <v>160</v>
      </c>
      <c r="R22" s="113" t="s">
        <v>160</v>
      </c>
      <c r="S22" s="114" t="s">
        <v>160</v>
      </c>
      <c r="T22" s="115" t="s">
        <v>160</v>
      </c>
      <c r="U22" s="116" t="s">
        <v>160</v>
      </c>
      <c r="V22" s="116" t="s">
        <v>160</v>
      </c>
      <c r="W22" s="116" t="s">
        <v>160</v>
      </c>
      <c r="X22" s="116" t="s">
        <v>160</v>
      </c>
      <c r="Y22" s="116">
        <v>0.01</v>
      </c>
      <c r="Z22" s="116" t="s">
        <v>160</v>
      </c>
      <c r="AA22" s="116" t="s">
        <v>160</v>
      </c>
      <c r="AB22" s="117" t="s">
        <v>160</v>
      </c>
      <c r="AC22" s="117">
        <v>0.5</v>
      </c>
      <c r="AD22" s="117">
        <v>0.01</v>
      </c>
      <c r="AE22" s="117" t="s">
        <v>88</v>
      </c>
      <c r="AF22" s="117">
        <v>0.1</v>
      </c>
      <c r="AG22" s="118" t="s">
        <v>160</v>
      </c>
      <c r="AH22" s="118" t="s">
        <v>160</v>
      </c>
      <c r="AI22" s="118" t="s">
        <v>160</v>
      </c>
      <c r="AJ22" s="118" t="s">
        <v>160</v>
      </c>
      <c r="AK22" s="118" t="s">
        <v>160</v>
      </c>
      <c r="AL22" s="118">
        <v>1.7</v>
      </c>
      <c r="AM22" s="97" t="s">
        <v>160</v>
      </c>
      <c r="AN22" s="40">
        <v>0.51009802979427399</v>
      </c>
      <c r="AO22" s="40">
        <v>0.51009802979427399</v>
      </c>
      <c r="AP22" s="119">
        <v>-1.77312657426</v>
      </c>
      <c r="AQ22" s="120" t="s">
        <v>160</v>
      </c>
      <c r="AR22" s="120" t="s">
        <v>160</v>
      </c>
      <c r="AS22" s="119">
        <v>-1.0035470150900001</v>
      </c>
      <c r="AT22" s="119">
        <v>-0.62061456518299996</v>
      </c>
      <c r="AU22" s="121">
        <v>1.16597927198E-2</v>
      </c>
      <c r="AV22" s="119">
        <v>0.64393415062199999</v>
      </c>
      <c r="AW22" s="119">
        <v>0.93306262256600003</v>
      </c>
      <c r="AX22" s="120" t="s">
        <v>160</v>
      </c>
      <c r="AY22" s="120" t="s">
        <v>160</v>
      </c>
      <c r="AZ22" s="119">
        <v>1.57618235398</v>
      </c>
      <c r="BA22" s="122">
        <v>-1</v>
      </c>
      <c r="BB22" s="123">
        <v>5</v>
      </c>
      <c r="BC22" s="98" t="s">
        <v>89</v>
      </c>
      <c r="BD22" s="98" t="s">
        <v>98</v>
      </c>
      <c r="BE22" s="98" t="s">
        <v>91</v>
      </c>
      <c r="BF22" s="99" t="s">
        <v>160</v>
      </c>
      <c r="BG22" s="99" t="s">
        <v>160</v>
      </c>
      <c r="BH22" s="100">
        <v>0.05</v>
      </c>
      <c r="BI22" s="100">
        <v>0.05</v>
      </c>
      <c r="BJ22" s="99" t="s">
        <v>160</v>
      </c>
      <c r="BK22" s="99" t="s">
        <v>160</v>
      </c>
      <c r="BL22" s="99" t="s">
        <v>160</v>
      </c>
      <c r="BM22" s="101" t="s">
        <v>160</v>
      </c>
      <c r="BN22" s="101" t="s">
        <v>160</v>
      </c>
      <c r="BO22" s="101" t="s">
        <v>160</v>
      </c>
      <c r="BP22" s="101" t="s">
        <v>160</v>
      </c>
      <c r="BQ22" s="124">
        <v>1.7</v>
      </c>
      <c r="BR22" s="125">
        <v>0.51497572758334931</v>
      </c>
      <c r="BS22" s="125">
        <v>0.51497572758334931</v>
      </c>
      <c r="BT22" s="124" t="s">
        <v>160</v>
      </c>
      <c r="BU22" s="124" t="s">
        <v>160</v>
      </c>
      <c r="BV22" s="124" t="s">
        <v>160</v>
      </c>
      <c r="BW22" s="124" t="s">
        <v>160</v>
      </c>
      <c r="BX22" s="126">
        <v>0</v>
      </c>
      <c r="BY22" s="127" t="s">
        <v>160</v>
      </c>
      <c r="BZ22" s="128" t="s">
        <v>160</v>
      </c>
      <c r="CA22" s="129"/>
    </row>
    <row r="23" spans="1:79" s="70" customFormat="1" ht="34">
      <c r="A23" s="105" t="s">
        <v>229</v>
      </c>
      <c r="B23" s="106" t="s">
        <v>215</v>
      </c>
      <c r="C23" s="107">
        <v>8</v>
      </c>
      <c r="D23" s="107" t="s">
        <v>230</v>
      </c>
      <c r="E23" s="108">
        <v>2.7166670000000002</v>
      </c>
      <c r="F23" s="108">
        <v>104.166667</v>
      </c>
      <c r="G23" s="77">
        <v>1</v>
      </c>
      <c r="H23" s="109">
        <v>4240</v>
      </c>
      <c r="I23" s="109">
        <v>120</v>
      </c>
      <c r="J23" s="110">
        <v>4352</v>
      </c>
      <c r="K23" s="109">
        <v>3980</v>
      </c>
      <c r="L23" s="109">
        <v>4725</v>
      </c>
      <c r="M23" s="111" t="s">
        <v>231</v>
      </c>
      <c r="N23" s="112" t="s">
        <v>160</v>
      </c>
      <c r="O23" s="112" t="s">
        <v>160</v>
      </c>
      <c r="P23" s="113" t="s">
        <v>160</v>
      </c>
      <c r="Q23" s="113" t="s">
        <v>160</v>
      </c>
      <c r="R23" s="113" t="s">
        <v>160</v>
      </c>
      <c r="S23" s="114" t="s">
        <v>160</v>
      </c>
      <c r="T23" s="115" t="s">
        <v>160</v>
      </c>
      <c r="U23" s="116" t="s">
        <v>160</v>
      </c>
      <c r="V23" s="116" t="s">
        <v>160</v>
      </c>
      <c r="W23" s="116" t="s">
        <v>160</v>
      </c>
      <c r="X23" s="116" t="s">
        <v>160</v>
      </c>
      <c r="Y23" s="116">
        <v>0.01</v>
      </c>
      <c r="Z23" s="116" t="s">
        <v>160</v>
      </c>
      <c r="AA23" s="116" t="s">
        <v>160</v>
      </c>
      <c r="AB23" s="117" t="s">
        <v>160</v>
      </c>
      <c r="AC23" s="117">
        <v>0.5</v>
      </c>
      <c r="AD23" s="117">
        <v>0.03</v>
      </c>
      <c r="AE23" s="117" t="s">
        <v>88</v>
      </c>
      <c r="AF23" s="117">
        <v>0.1</v>
      </c>
      <c r="AG23" s="118" t="s">
        <v>160</v>
      </c>
      <c r="AH23" s="118" t="s">
        <v>160</v>
      </c>
      <c r="AI23" s="118" t="s">
        <v>160</v>
      </c>
      <c r="AJ23" s="118" t="s">
        <v>160</v>
      </c>
      <c r="AK23" s="118" t="s">
        <v>160</v>
      </c>
      <c r="AL23" s="118">
        <v>1.6496741673984445</v>
      </c>
      <c r="AM23" s="97" t="s">
        <v>160</v>
      </c>
      <c r="AN23" s="40">
        <v>0.51088159097779207</v>
      </c>
      <c r="AO23" s="40">
        <v>0.51088159097779207</v>
      </c>
      <c r="AP23" s="119">
        <v>-1.7841455927991909</v>
      </c>
      <c r="AQ23" s="120" t="s">
        <v>160</v>
      </c>
      <c r="AR23" s="120" t="s">
        <v>160</v>
      </c>
      <c r="AS23" s="119">
        <v>-1.0099697351544905</v>
      </c>
      <c r="AT23" s="119">
        <v>-0.6246527768614879</v>
      </c>
      <c r="AU23" s="121">
        <v>1.2510695268478367E-2</v>
      </c>
      <c r="AV23" s="119">
        <v>0.64967416739844464</v>
      </c>
      <c r="AW23" s="119">
        <v>0.9385238312107933</v>
      </c>
      <c r="AX23" s="120" t="s">
        <v>160</v>
      </c>
      <c r="AY23" s="120" t="s">
        <v>160</v>
      </c>
      <c r="AZ23" s="119">
        <v>1.5861916169196157</v>
      </c>
      <c r="BA23" s="122">
        <v>-1</v>
      </c>
      <c r="BB23" s="123">
        <v>5</v>
      </c>
      <c r="BC23" s="98" t="s">
        <v>89</v>
      </c>
      <c r="BD23" s="98" t="s">
        <v>232</v>
      </c>
      <c r="BE23" s="98" t="s">
        <v>91</v>
      </c>
      <c r="BF23" s="99" t="s">
        <v>160</v>
      </c>
      <c r="BG23" s="99" t="s">
        <v>160</v>
      </c>
      <c r="BH23" s="100">
        <v>0.05</v>
      </c>
      <c r="BI23" s="100">
        <v>0.05</v>
      </c>
      <c r="BJ23" s="99" t="s">
        <v>160</v>
      </c>
      <c r="BK23" s="99" t="s">
        <v>160</v>
      </c>
      <c r="BL23" s="99" t="s">
        <v>160</v>
      </c>
      <c r="BM23" s="101" t="s">
        <v>160</v>
      </c>
      <c r="BN23" s="101" t="s">
        <v>160</v>
      </c>
      <c r="BO23" s="101" t="s">
        <v>160</v>
      </c>
      <c r="BP23" s="101" t="s">
        <v>160</v>
      </c>
      <c r="BQ23" s="131">
        <v>1.64967</v>
      </c>
      <c r="BR23" s="125">
        <v>0.51575187832910507</v>
      </c>
      <c r="BS23" s="125">
        <v>0.51575187832910507</v>
      </c>
      <c r="BT23" s="124" t="s">
        <v>160</v>
      </c>
      <c r="BU23" s="124" t="s">
        <v>160</v>
      </c>
      <c r="BV23" s="124" t="s">
        <v>160</v>
      </c>
      <c r="BW23" s="124" t="s">
        <v>160</v>
      </c>
      <c r="BX23" s="126">
        <v>0</v>
      </c>
      <c r="BY23" s="127" t="s">
        <v>160</v>
      </c>
      <c r="BZ23" s="128" t="s">
        <v>233</v>
      </c>
      <c r="CA23" s="129"/>
    </row>
    <row r="24" spans="1:79" s="70" customFormat="1" ht="51">
      <c r="A24" s="105"/>
      <c r="B24" s="106" t="s">
        <v>84</v>
      </c>
      <c r="C24" s="107">
        <v>8</v>
      </c>
      <c r="D24" s="107" t="s">
        <v>85</v>
      </c>
      <c r="E24" s="108">
        <v>2.75</v>
      </c>
      <c r="F24" s="108">
        <v>104.25</v>
      </c>
      <c r="G24" s="33" t="s">
        <v>158</v>
      </c>
      <c r="H24" s="109">
        <v>4890</v>
      </c>
      <c r="I24" s="109">
        <v>165.5294535724685</v>
      </c>
      <c r="J24" s="110">
        <v>5167</v>
      </c>
      <c r="K24" s="109">
        <v>4740</v>
      </c>
      <c r="L24" s="109">
        <v>5583</v>
      </c>
      <c r="M24" s="111" t="s">
        <v>101</v>
      </c>
      <c r="N24" s="112" t="s">
        <v>160</v>
      </c>
      <c r="O24" s="112" t="s">
        <v>160</v>
      </c>
      <c r="P24" s="113" t="s">
        <v>160</v>
      </c>
      <c r="Q24" s="113" t="s">
        <v>160</v>
      </c>
      <c r="R24" s="113" t="s">
        <v>160</v>
      </c>
      <c r="S24" s="114" t="s">
        <v>160</v>
      </c>
      <c r="T24" s="115" t="s">
        <v>87</v>
      </c>
      <c r="U24" s="116" t="s">
        <v>160</v>
      </c>
      <c r="V24" s="116" t="s">
        <v>160</v>
      </c>
      <c r="W24" s="116" t="s">
        <v>160</v>
      </c>
      <c r="X24" s="116" t="s">
        <v>160</v>
      </c>
      <c r="Y24" s="116">
        <v>0.01</v>
      </c>
      <c r="Z24" s="116" t="s">
        <v>160</v>
      </c>
      <c r="AA24" s="116" t="s">
        <v>160</v>
      </c>
      <c r="AB24" s="117" t="s">
        <v>160</v>
      </c>
      <c r="AC24" s="117">
        <v>0.5</v>
      </c>
      <c r="AD24" s="117">
        <v>0.01</v>
      </c>
      <c r="AE24" s="117" t="s">
        <v>88</v>
      </c>
      <c r="AF24" s="117">
        <v>0.1</v>
      </c>
      <c r="AG24" s="118" t="s">
        <v>160</v>
      </c>
      <c r="AH24" s="118" t="s">
        <v>160</v>
      </c>
      <c r="AI24" s="118" t="s">
        <v>160</v>
      </c>
      <c r="AJ24" s="118" t="s">
        <v>160</v>
      </c>
      <c r="AK24" s="118" t="s">
        <v>160</v>
      </c>
      <c r="AL24" s="118">
        <v>1.5</v>
      </c>
      <c r="AM24" s="97" t="s">
        <v>160</v>
      </c>
      <c r="AN24" s="40">
        <v>0.51009802979427399</v>
      </c>
      <c r="AO24" s="40">
        <v>0.51009802979427399</v>
      </c>
      <c r="AP24" s="119">
        <v>-1.77312657426</v>
      </c>
      <c r="AQ24" s="120" t="s">
        <v>160</v>
      </c>
      <c r="AR24" s="120" t="s">
        <v>160</v>
      </c>
      <c r="AS24" s="119">
        <v>-1.0035470150900001</v>
      </c>
      <c r="AT24" s="119">
        <v>-0.62061456518299996</v>
      </c>
      <c r="AU24" s="121">
        <v>1.16597927198E-2</v>
      </c>
      <c r="AV24" s="119">
        <v>0.64393415062199999</v>
      </c>
      <c r="AW24" s="119">
        <v>0.93306262256600003</v>
      </c>
      <c r="AX24" s="120" t="s">
        <v>160</v>
      </c>
      <c r="AY24" s="120" t="s">
        <v>160</v>
      </c>
      <c r="AZ24" s="119">
        <v>1.57618235398</v>
      </c>
      <c r="BA24" s="122">
        <v>-1</v>
      </c>
      <c r="BB24" s="123">
        <v>5</v>
      </c>
      <c r="BC24" s="98" t="s">
        <v>89</v>
      </c>
      <c r="BD24" s="98" t="s">
        <v>102</v>
      </c>
      <c r="BE24" s="98" t="s">
        <v>91</v>
      </c>
      <c r="BF24" s="99" t="s">
        <v>160</v>
      </c>
      <c r="BG24" s="99" t="s">
        <v>160</v>
      </c>
      <c r="BH24" s="100">
        <v>0.05</v>
      </c>
      <c r="BI24" s="100">
        <v>0.05</v>
      </c>
      <c r="BJ24" s="99" t="s">
        <v>160</v>
      </c>
      <c r="BK24" s="99" t="s">
        <v>160</v>
      </c>
      <c r="BL24" s="99" t="s">
        <v>160</v>
      </c>
      <c r="BM24" s="101" t="s">
        <v>160</v>
      </c>
      <c r="BN24" s="101" t="s">
        <v>160</v>
      </c>
      <c r="BO24" s="101" t="s">
        <v>160</v>
      </c>
      <c r="BP24" s="101" t="s">
        <v>160</v>
      </c>
      <c r="BQ24" s="124">
        <v>1.5</v>
      </c>
      <c r="BR24" s="125">
        <v>0.51497572758334931</v>
      </c>
      <c r="BS24" s="125">
        <v>0.51497572758334931</v>
      </c>
      <c r="BT24" s="124" t="s">
        <v>160</v>
      </c>
      <c r="BU24" s="124" t="s">
        <v>160</v>
      </c>
      <c r="BV24" s="124" t="s">
        <v>160</v>
      </c>
      <c r="BW24" s="124" t="s">
        <v>160</v>
      </c>
      <c r="BX24" s="126">
        <v>0</v>
      </c>
      <c r="BY24" s="127" t="s">
        <v>160</v>
      </c>
      <c r="BZ24" s="128" t="s">
        <v>160</v>
      </c>
      <c r="CA24" s="129"/>
    </row>
    <row r="25" spans="1:79" s="70" customFormat="1" ht="34">
      <c r="A25" s="105" t="s">
        <v>224</v>
      </c>
      <c r="B25" s="106" t="s">
        <v>215</v>
      </c>
      <c r="C25" s="107">
        <v>8</v>
      </c>
      <c r="D25" s="107" t="s">
        <v>225</v>
      </c>
      <c r="E25" s="108">
        <v>2.8883329999999998</v>
      </c>
      <c r="F25" s="108">
        <v>104.155</v>
      </c>
      <c r="G25" s="33" t="s">
        <v>158</v>
      </c>
      <c r="H25" s="109">
        <v>5170</v>
      </c>
      <c r="I25" s="109">
        <v>110</v>
      </c>
      <c r="J25" s="110">
        <v>5498</v>
      </c>
      <c r="K25" s="109">
        <v>5215</v>
      </c>
      <c r="L25" s="109">
        <v>5814</v>
      </c>
      <c r="M25" s="111" t="s">
        <v>226</v>
      </c>
      <c r="N25" s="112" t="s">
        <v>160</v>
      </c>
      <c r="O25" s="112" t="s">
        <v>160</v>
      </c>
      <c r="P25" s="113" t="s">
        <v>160</v>
      </c>
      <c r="Q25" s="113" t="s">
        <v>160</v>
      </c>
      <c r="R25" s="113" t="s">
        <v>160</v>
      </c>
      <c r="S25" s="114" t="s">
        <v>160</v>
      </c>
      <c r="T25" s="115" t="s">
        <v>160</v>
      </c>
      <c r="U25" s="116" t="s">
        <v>160</v>
      </c>
      <c r="V25" s="116" t="s">
        <v>160</v>
      </c>
      <c r="W25" s="116" t="s">
        <v>160</v>
      </c>
      <c r="X25" s="116" t="s">
        <v>160</v>
      </c>
      <c r="Y25" s="116">
        <v>0.01</v>
      </c>
      <c r="Z25" s="116" t="s">
        <v>160</v>
      </c>
      <c r="AA25" s="116" t="s">
        <v>160</v>
      </c>
      <c r="AB25" s="117" t="s">
        <v>160</v>
      </c>
      <c r="AC25" s="117">
        <v>0.5</v>
      </c>
      <c r="AD25" s="117">
        <v>0.03</v>
      </c>
      <c r="AE25" s="117" t="s">
        <v>88</v>
      </c>
      <c r="AF25" s="117">
        <v>0.1</v>
      </c>
      <c r="AG25" s="118" t="s">
        <v>160</v>
      </c>
      <c r="AH25" s="118" t="s">
        <v>160</v>
      </c>
      <c r="AI25" s="118" t="s">
        <v>160</v>
      </c>
      <c r="AJ25" s="118" t="s">
        <v>160</v>
      </c>
      <c r="AK25" s="118" t="s">
        <v>160</v>
      </c>
      <c r="AL25" s="118">
        <v>2.1547737588464373</v>
      </c>
      <c r="AM25" s="97" t="s">
        <v>160</v>
      </c>
      <c r="AN25" s="40">
        <v>0.51088159097779207</v>
      </c>
      <c r="AO25" s="40">
        <v>0.51088159097779207</v>
      </c>
      <c r="AP25" s="119">
        <v>-1.7915261084672436</v>
      </c>
      <c r="AQ25" s="120" t="s">
        <v>160</v>
      </c>
      <c r="AR25" s="120" t="s">
        <v>160</v>
      </c>
      <c r="AS25" s="119">
        <v>-1.0154217358313034</v>
      </c>
      <c r="AT25" s="119">
        <v>-0.63274647881715507</v>
      </c>
      <c r="AU25" s="121">
        <v>1.1013640014641113E-2</v>
      </c>
      <c r="AV25" s="119">
        <v>0.65477375884643729</v>
      </c>
      <c r="AW25" s="119">
        <v>0.9559883520114616</v>
      </c>
      <c r="AX25" s="120" t="s">
        <v>160</v>
      </c>
      <c r="AY25" s="120" t="s">
        <v>160</v>
      </c>
      <c r="AZ25" s="119">
        <v>1.6185318013580905</v>
      </c>
      <c r="BA25" s="122">
        <v>-1</v>
      </c>
      <c r="BB25" s="123">
        <v>5</v>
      </c>
      <c r="BC25" s="98" t="s">
        <v>89</v>
      </c>
      <c r="BD25" s="98" t="s">
        <v>227</v>
      </c>
      <c r="BE25" s="98" t="s">
        <v>91</v>
      </c>
      <c r="BF25" s="99" t="s">
        <v>160</v>
      </c>
      <c r="BG25" s="99" t="s">
        <v>160</v>
      </c>
      <c r="BH25" s="100">
        <v>0.05</v>
      </c>
      <c r="BI25" s="100">
        <v>0.05</v>
      </c>
      <c r="BJ25" s="99" t="s">
        <v>160</v>
      </c>
      <c r="BK25" s="99" t="s">
        <v>160</v>
      </c>
      <c r="BL25" s="99" t="s">
        <v>160</v>
      </c>
      <c r="BM25" s="101" t="s">
        <v>160</v>
      </c>
      <c r="BN25" s="101" t="s">
        <v>160</v>
      </c>
      <c r="BO25" s="101" t="s">
        <v>160</v>
      </c>
      <c r="BP25" s="101" t="s">
        <v>160</v>
      </c>
      <c r="BQ25" s="131">
        <v>2.1547700000000001</v>
      </c>
      <c r="BR25" s="125">
        <v>0.51575187832910507</v>
      </c>
      <c r="BS25" s="125">
        <v>0.51575187832910507</v>
      </c>
      <c r="BT25" s="124" t="s">
        <v>160</v>
      </c>
      <c r="BU25" s="124" t="s">
        <v>160</v>
      </c>
      <c r="BV25" s="124" t="s">
        <v>160</v>
      </c>
      <c r="BW25" s="124" t="s">
        <v>160</v>
      </c>
      <c r="BX25" s="126">
        <v>0</v>
      </c>
      <c r="BY25" s="127" t="s">
        <v>160</v>
      </c>
      <c r="BZ25" s="128" t="s">
        <v>228</v>
      </c>
      <c r="CA25" s="129"/>
    </row>
    <row r="26" spans="1:79" s="70" customFormat="1" ht="51">
      <c r="A26" s="105"/>
      <c r="B26" s="106" t="s">
        <v>84</v>
      </c>
      <c r="C26" s="107">
        <v>8</v>
      </c>
      <c r="D26" s="107" t="s">
        <v>85</v>
      </c>
      <c r="E26" s="108">
        <v>2.75</v>
      </c>
      <c r="F26" s="108">
        <v>104.25</v>
      </c>
      <c r="G26" s="33" t="s">
        <v>158</v>
      </c>
      <c r="H26" s="109">
        <v>5740</v>
      </c>
      <c r="I26" s="109">
        <v>156.52475842498527</v>
      </c>
      <c r="J26" s="110">
        <v>6110</v>
      </c>
      <c r="K26" s="109">
        <v>5727</v>
      </c>
      <c r="L26" s="109">
        <v>6477</v>
      </c>
      <c r="M26" s="111" t="s">
        <v>103</v>
      </c>
      <c r="N26" s="112" t="s">
        <v>160</v>
      </c>
      <c r="O26" s="112" t="s">
        <v>160</v>
      </c>
      <c r="P26" s="113" t="s">
        <v>160</v>
      </c>
      <c r="Q26" s="113" t="s">
        <v>160</v>
      </c>
      <c r="R26" s="113" t="s">
        <v>160</v>
      </c>
      <c r="S26" s="114" t="s">
        <v>160</v>
      </c>
      <c r="T26" s="115" t="s">
        <v>87</v>
      </c>
      <c r="U26" s="116" t="s">
        <v>160</v>
      </c>
      <c r="V26" s="116" t="s">
        <v>160</v>
      </c>
      <c r="W26" s="116" t="s">
        <v>160</v>
      </c>
      <c r="X26" s="116" t="s">
        <v>160</v>
      </c>
      <c r="Y26" s="116">
        <v>0.01</v>
      </c>
      <c r="Z26" s="116" t="s">
        <v>160</v>
      </c>
      <c r="AA26" s="116" t="s">
        <v>160</v>
      </c>
      <c r="AB26" s="117" t="s">
        <v>160</v>
      </c>
      <c r="AC26" s="117">
        <v>0.5</v>
      </c>
      <c r="AD26" s="117">
        <v>0.01</v>
      </c>
      <c r="AE26" s="117" t="s">
        <v>88</v>
      </c>
      <c r="AF26" s="117">
        <v>0.1</v>
      </c>
      <c r="AG26" s="118" t="s">
        <v>160</v>
      </c>
      <c r="AH26" s="118" t="s">
        <v>160</v>
      </c>
      <c r="AI26" s="118" t="s">
        <v>160</v>
      </c>
      <c r="AJ26" s="118" t="s">
        <v>160</v>
      </c>
      <c r="AK26" s="118" t="s">
        <v>160</v>
      </c>
      <c r="AL26" s="118">
        <v>2.7</v>
      </c>
      <c r="AM26" s="97" t="s">
        <v>160</v>
      </c>
      <c r="AN26" s="40">
        <v>0.51009802979427399</v>
      </c>
      <c r="AO26" s="40">
        <v>0.51009802979427399</v>
      </c>
      <c r="AP26" s="119">
        <v>-1.77312657426</v>
      </c>
      <c r="AQ26" s="120" t="s">
        <v>160</v>
      </c>
      <c r="AR26" s="120" t="s">
        <v>160</v>
      </c>
      <c r="AS26" s="119">
        <v>-1.0035470150900001</v>
      </c>
      <c r="AT26" s="119">
        <v>-0.62061456518299996</v>
      </c>
      <c r="AU26" s="121">
        <v>1.16597927198E-2</v>
      </c>
      <c r="AV26" s="119">
        <v>0.64393415062199999</v>
      </c>
      <c r="AW26" s="119">
        <v>0.93306262256600003</v>
      </c>
      <c r="AX26" s="120" t="s">
        <v>160</v>
      </c>
      <c r="AY26" s="120" t="s">
        <v>160</v>
      </c>
      <c r="AZ26" s="119">
        <v>1.57618235398</v>
      </c>
      <c r="BA26" s="122">
        <v>-1</v>
      </c>
      <c r="BB26" s="123">
        <v>5</v>
      </c>
      <c r="BC26" s="98" t="s">
        <v>89</v>
      </c>
      <c r="BD26" s="98" t="s">
        <v>102</v>
      </c>
      <c r="BE26" s="98" t="s">
        <v>91</v>
      </c>
      <c r="BF26" s="99" t="s">
        <v>160</v>
      </c>
      <c r="BG26" s="99" t="s">
        <v>160</v>
      </c>
      <c r="BH26" s="100">
        <v>0.05</v>
      </c>
      <c r="BI26" s="100">
        <v>0.05</v>
      </c>
      <c r="BJ26" s="99" t="s">
        <v>160</v>
      </c>
      <c r="BK26" s="99" t="s">
        <v>160</v>
      </c>
      <c r="BL26" s="99" t="s">
        <v>160</v>
      </c>
      <c r="BM26" s="101" t="s">
        <v>160</v>
      </c>
      <c r="BN26" s="101" t="s">
        <v>160</v>
      </c>
      <c r="BO26" s="101" t="s">
        <v>160</v>
      </c>
      <c r="BP26" s="101" t="s">
        <v>160</v>
      </c>
      <c r="BQ26" s="124">
        <v>2.7</v>
      </c>
      <c r="BR26" s="125">
        <v>0.51497572758334931</v>
      </c>
      <c r="BS26" s="125">
        <v>0.51497572758334931</v>
      </c>
      <c r="BT26" s="124" t="s">
        <v>160</v>
      </c>
      <c r="BU26" s="124" t="s">
        <v>160</v>
      </c>
      <c r="BV26" s="124" t="s">
        <v>160</v>
      </c>
      <c r="BW26" s="124" t="s">
        <v>160</v>
      </c>
      <c r="BX26" s="126">
        <v>0</v>
      </c>
      <c r="BY26" s="127" t="s">
        <v>160</v>
      </c>
      <c r="BZ26" s="128" t="s">
        <v>160</v>
      </c>
      <c r="CA26" s="129"/>
    </row>
    <row r="27" spans="1:79" s="70" customFormat="1" ht="17">
      <c r="A27" s="105" t="s">
        <v>132</v>
      </c>
      <c r="B27" s="106" t="s">
        <v>122</v>
      </c>
      <c r="C27" s="107">
        <v>8</v>
      </c>
      <c r="D27" s="107" t="s">
        <v>133</v>
      </c>
      <c r="E27" s="108">
        <v>5.7134669999999996</v>
      </c>
      <c r="F27" s="108">
        <v>102.64635</v>
      </c>
      <c r="G27" s="77" t="s">
        <v>248</v>
      </c>
      <c r="H27" s="109" t="s">
        <v>160</v>
      </c>
      <c r="I27" s="109" t="s">
        <v>160</v>
      </c>
      <c r="J27" s="109" t="s">
        <v>160</v>
      </c>
      <c r="K27" s="109"/>
      <c r="L27" s="109"/>
      <c r="M27" s="111" t="s">
        <v>134</v>
      </c>
      <c r="N27" s="112" t="s">
        <v>160</v>
      </c>
      <c r="O27" s="112" t="s">
        <v>160</v>
      </c>
      <c r="P27" s="113" t="s">
        <v>160</v>
      </c>
      <c r="Q27" s="113" t="s">
        <v>160</v>
      </c>
      <c r="R27" s="113" t="s">
        <v>160</v>
      </c>
      <c r="S27" s="114" t="s">
        <v>160</v>
      </c>
      <c r="T27" s="115" t="s">
        <v>160</v>
      </c>
      <c r="U27" s="116" t="s">
        <v>160</v>
      </c>
      <c r="V27" s="116" t="s">
        <v>160</v>
      </c>
      <c r="W27" s="116" t="s">
        <v>160</v>
      </c>
      <c r="X27" s="116" t="s">
        <v>160</v>
      </c>
      <c r="Y27" s="116">
        <v>0.01</v>
      </c>
      <c r="Z27" s="116" t="s">
        <v>160</v>
      </c>
      <c r="AA27" s="116" t="s">
        <v>160</v>
      </c>
      <c r="AB27" s="117" t="s">
        <v>160</v>
      </c>
      <c r="AC27" s="117">
        <v>0.5</v>
      </c>
      <c r="AD27" s="117">
        <v>0.03</v>
      </c>
      <c r="AE27" s="117" t="s">
        <v>160</v>
      </c>
      <c r="AF27" s="117">
        <v>0.1</v>
      </c>
      <c r="AG27" s="118" t="s">
        <v>160</v>
      </c>
      <c r="AH27" s="118" t="s">
        <v>160</v>
      </c>
      <c r="AI27" s="118" t="s">
        <v>160</v>
      </c>
      <c r="AJ27" s="118" t="s">
        <v>160</v>
      </c>
      <c r="AK27" s="118" t="s">
        <v>126</v>
      </c>
      <c r="AL27" s="118">
        <v>3.08</v>
      </c>
      <c r="AM27" s="97" t="s">
        <v>160</v>
      </c>
      <c r="AN27" s="40">
        <f>SQRT(SUMSQ(IF(OR(X27="n/a",X27="nd"),0,X27),IF(OR(Y27="n/a",Y27="nd"),0,Y27),IF(OR(Z27="n/a",Z27="nd"),0,Z27),IF(OR(AA27="n/a",AA27="nd"),0,AA27),IF(OR(AB27="n/a",AB27="nd"),0,AB27),IF(OR(AC27="n/a",AC27="nd"),0,AC27),IF(OR(AD27="n/a",AD27="nd"),0,AD27),IF(OR(AE27="n/a",AE27="nd"),0,AE27),IF(OR(AF27="n/a",AF27="nd"),0,AF27),IF(OR(AG27="n/a",AG27="nd"),0,AG27),IF(OR(AH27="n/a",AH27="nd"),0,AH27),IF(OR(AI27="n/a",AI27="nd"),0,AI27)))</f>
        <v>0.51088159097779207</v>
      </c>
      <c r="AO27" s="40">
        <f>SQRT(SUMSQ(IF(OR(X27="n/a",X27="nd"),0,X27),IF(OR(Y27="n/a",Y27="nd"),0,Y27),IF(OR(Z27="n/a",Z27="nd"),0,Z27),IF(OR(AB27="n/a",AB27="nd"),0,AB27),IF(OR(AC27="n/a",AC27="nd"),0,AC27),IF(OR(AD27="n/a",AD27="nd"),0,AD27),IF(OR(AE27="n/a",AE27="nd"),0,AE27),IF(OR(AF27="n/a",AF27="nd"),0,AF27),IF(OR(AG27="n/a",AG27="nd"),0,AG27),IF(OR(AH27="n/a",AH27="nd"),0,AH27),IF(OR(AI27="n/a",AI27="nd"),0,AI27)))</f>
        <v>0.51088159097779207</v>
      </c>
      <c r="AP27" s="119">
        <v>-1.0883632000000001</v>
      </c>
      <c r="AQ27" s="120" t="s">
        <v>160</v>
      </c>
      <c r="AR27" s="120" t="s">
        <v>160</v>
      </c>
      <c r="AS27" s="119">
        <v>-0.58467480000000005</v>
      </c>
      <c r="AT27" s="119">
        <v>-0.43603219999999998</v>
      </c>
      <c r="AU27" s="121">
        <v>4.2481999999999997E-3</v>
      </c>
      <c r="AV27" s="119">
        <v>0.4445286</v>
      </c>
      <c r="AW27" s="119">
        <v>0.61699700000000002</v>
      </c>
      <c r="AX27" s="120" t="s">
        <v>160</v>
      </c>
      <c r="AY27" s="120" t="s">
        <v>160</v>
      </c>
      <c r="AZ27" s="119">
        <v>1.150342</v>
      </c>
      <c r="BA27" s="122">
        <v>1</v>
      </c>
      <c r="BB27" s="123">
        <v>5</v>
      </c>
      <c r="BC27" s="98" t="s">
        <v>135</v>
      </c>
      <c r="BD27" s="98" t="s">
        <v>136</v>
      </c>
      <c r="BE27" s="98" t="s">
        <v>137</v>
      </c>
      <c r="BF27" s="99" t="s">
        <v>160</v>
      </c>
      <c r="BG27" s="99" t="s">
        <v>160</v>
      </c>
      <c r="BH27" s="100">
        <v>0.05</v>
      </c>
      <c r="BI27" s="100">
        <v>0.05</v>
      </c>
      <c r="BJ27" s="99" t="s">
        <v>160</v>
      </c>
      <c r="BK27" s="99" t="s">
        <v>160</v>
      </c>
      <c r="BL27" s="99" t="s">
        <v>160</v>
      </c>
      <c r="BM27" s="101" t="s">
        <v>160</v>
      </c>
      <c r="BN27" s="101" t="s">
        <v>160</v>
      </c>
      <c r="BO27" s="101" t="s">
        <v>160</v>
      </c>
      <c r="BP27" s="101" t="s">
        <v>160</v>
      </c>
      <c r="BQ27" s="124">
        <v>3.08</v>
      </c>
      <c r="BR27" s="125">
        <f>SQRT(SUMSQ(AN27,BG27,IF(OR(BH27="n/a",BH27="nd"),0,BH27),IF(OR(BI27="n/a",BI27="nd"),0,BI27)))</f>
        <v>0.51575187832910507</v>
      </c>
      <c r="BS27" s="125">
        <f>SQRT(SUMSQ(AO27,BG27,IF(OR(BH27="n/a",BH27="nd"),0,BH27),IF(OR(BI27="n/a",BI27="nd"),0,BI27)))</f>
        <v>0.51575187832910507</v>
      </c>
      <c r="BT27" s="124" t="s">
        <v>160</v>
      </c>
      <c r="BU27" s="124" t="s">
        <v>160</v>
      </c>
      <c r="BV27" s="124" t="s">
        <v>160</v>
      </c>
      <c r="BW27" s="124" t="s">
        <v>160</v>
      </c>
      <c r="BX27" s="126">
        <v>0</v>
      </c>
      <c r="BY27" s="127" t="s">
        <v>160</v>
      </c>
      <c r="BZ27" s="128" t="s">
        <v>160</v>
      </c>
      <c r="CA27" s="129"/>
    </row>
    <row r="28" spans="1:79" s="70" customFormat="1" ht="51">
      <c r="A28" s="105"/>
      <c r="B28" s="106" t="s">
        <v>84</v>
      </c>
      <c r="C28" s="107">
        <v>8</v>
      </c>
      <c r="D28" s="107" t="s">
        <v>85</v>
      </c>
      <c r="E28" s="108">
        <v>2.75</v>
      </c>
      <c r="F28" s="108">
        <v>104.25</v>
      </c>
      <c r="G28" s="77" t="s">
        <v>158</v>
      </c>
      <c r="H28" s="109">
        <v>6350</v>
      </c>
      <c r="I28" s="109">
        <v>174.64249196572982</v>
      </c>
      <c r="J28" s="143">
        <v>6779</v>
      </c>
      <c r="K28" s="109">
        <v>6361</v>
      </c>
      <c r="L28" s="109">
        <v>7196</v>
      </c>
      <c r="M28" s="111" t="s">
        <v>104</v>
      </c>
      <c r="N28" s="112" t="s">
        <v>160</v>
      </c>
      <c r="O28" s="112" t="s">
        <v>160</v>
      </c>
      <c r="P28" s="113" t="s">
        <v>160</v>
      </c>
      <c r="Q28" s="113" t="s">
        <v>160</v>
      </c>
      <c r="R28" s="113" t="s">
        <v>160</v>
      </c>
      <c r="S28" s="114" t="s">
        <v>160</v>
      </c>
      <c r="T28" s="115" t="s">
        <v>87</v>
      </c>
      <c r="U28" s="116" t="s">
        <v>160</v>
      </c>
      <c r="V28" s="116" t="s">
        <v>160</v>
      </c>
      <c r="W28" s="116" t="s">
        <v>160</v>
      </c>
      <c r="X28" s="116" t="s">
        <v>160</v>
      </c>
      <c r="Y28" s="116">
        <v>0.01</v>
      </c>
      <c r="Z28" s="116" t="s">
        <v>160</v>
      </c>
      <c r="AA28" s="116" t="s">
        <v>160</v>
      </c>
      <c r="AB28" s="117" t="s">
        <v>160</v>
      </c>
      <c r="AC28" s="117">
        <v>0.5</v>
      </c>
      <c r="AD28" s="117">
        <v>0.01</v>
      </c>
      <c r="AE28" s="117" t="s">
        <v>88</v>
      </c>
      <c r="AF28" s="117">
        <v>0.1</v>
      </c>
      <c r="AG28" s="118" t="s">
        <v>160</v>
      </c>
      <c r="AH28" s="118" t="s">
        <v>160</v>
      </c>
      <c r="AI28" s="118" t="s">
        <v>160</v>
      </c>
      <c r="AJ28" s="118" t="s">
        <v>160</v>
      </c>
      <c r="AK28" s="118" t="s">
        <v>160</v>
      </c>
      <c r="AL28" s="118">
        <v>0.4</v>
      </c>
      <c r="AM28" s="97" t="s">
        <v>160</v>
      </c>
      <c r="AN28" s="40">
        <v>0.51009802979427399</v>
      </c>
      <c r="AO28" s="40">
        <v>0.51009802979427399</v>
      </c>
      <c r="AP28" s="119">
        <v>-1.77312657426</v>
      </c>
      <c r="AQ28" s="120" t="s">
        <v>160</v>
      </c>
      <c r="AR28" s="120" t="s">
        <v>160</v>
      </c>
      <c r="AS28" s="119">
        <v>-1.0035470150900001</v>
      </c>
      <c r="AT28" s="119">
        <v>-0.62061456518299996</v>
      </c>
      <c r="AU28" s="121">
        <v>1.16597927198E-2</v>
      </c>
      <c r="AV28" s="119">
        <v>0.64393415062199999</v>
      </c>
      <c r="AW28" s="119">
        <v>0.93306262256600003</v>
      </c>
      <c r="AX28" s="120" t="s">
        <v>160</v>
      </c>
      <c r="AY28" s="120" t="s">
        <v>160</v>
      </c>
      <c r="AZ28" s="119">
        <v>1.57618235398</v>
      </c>
      <c r="BA28" s="122">
        <v>-1</v>
      </c>
      <c r="BB28" s="123">
        <v>1</v>
      </c>
      <c r="BC28" s="98" t="s">
        <v>89</v>
      </c>
      <c r="BD28" s="98" t="s">
        <v>105</v>
      </c>
      <c r="BE28" s="98" t="s">
        <v>91</v>
      </c>
      <c r="BF28" s="99" t="s">
        <v>160</v>
      </c>
      <c r="BG28" s="99" t="s">
        <v>160</v>
      </c>
      <c r="BH28" s="100">
        <v>0.05</v>
      </c>
      <c r="BI28" s="100">
        <v>0.05</v>
      </c>
      <c r="BJ28" s="99" t="s">
        <v>160</v>
      </c>
      <c r="BK28" s="99" t="s">
        <v>160</v>
      </c>
      <c r="BL28" s="99" t="s">
        <v>160</v>
      </c>
      <c r="BM28" s="101" t="s">
        <v>160</v>
      </c>
      <c r="BN28" s="101" t="s">
        <v>160</v>
      </c>
      <c r="BO28" s="101" t="s">
        <v>160</v>
      </c>
      <c r="BP28" s="101" t="s">
        <v>160</v>
      </c>
      <c r="BQ28" s="124">
        <v>0.4</v>
      </c>
      <c r="BR28" s="125">
        <v>0.51497572758334931</v>
      </c>
      <c r="BS28" s="125">
        <v>0.51497572758334931</v>
      </c>
      <c r="BT28" s="124" t="s">
        <v>160</v>
      </c>
      <c r="BU28" s="124" t="s">
        <v>160</v>
      </c>
      <c r="BV28" s="124" t="s">
        <v>160</v>
      </c>
      <c r="BW28" s="124" t="s">
        <v>160</v>
      </c>
      <c r="BX28" s="126">
        <v>0</v>
      </c>
      <c r="BY28" s="127" t="s">
        <v>160</v>
      </c>
      <c r="BZ28" s="128" t="s">
        <v>160</v>
      </c>
      <c r="CA28" s="129"/>
    </row>
    <row r="29" spans="1:79" s="70" customFormat="1" ht="51">
      <c r="A29" s="105" t="s">
        <v>128</v>
      </c>
      <c r="B29" s="106" t="s">
        <v>122</v>
      </c>
      <c r="C29" s="107">
        <v>8</v>
      </c>
      <c r="D29" s="107" t="s">
        <v>129</v>
      </c>
      <c r="E29" s="108">
        <v>5.4938330000000004</v>
      </c>
      <c r="F29" s="108">
        <v>102.89448299999999</v>
      </c>
      <c r="G29" s="77" t="s">
        <v>158</v>
      </c>
      <c r="H29" s="109">
        <v>6520</v>
      </c>
      <c r="I29" s="109">
        <v>30</v>
      </c>
      <c r="J29" s="110">
        <v>6976</v>
      </c>
      <c r="K29" s="109">
        <v>6783</v>
      </c>
      <c r="L29" s="109">
        <v>7158</v>
      </c>
      <c r="M29" s="111" t="s">
        <v>124</v>
      </c>
      <c r="N29" s="112" t="s">
        <v>160</v>
      </c>
      <c r="O29" s="112" t="s">
        <v>160</v>
      </c>
      <c r="P29" s="113" t="s">
        <v>160</v>
      </c>
      <c r="Q29" s="113" t="s">
        <v>160</v>
      </c>
      <c r="R29" s="113" t="s">
        <v>160</v>
      </c>
      <c r="S29" s="114" t="s">
        <v>160</v>
      </c>
      <c r="T29" s="115" t="s">
        <v>125</v>
      </c>
      <c r="U29" s="116" t="s">
        <v>160</v>
      </c>
      <c r="V29" s="116" t="s">
        <v>160</v>
      </c>
      <c r="W29" s="116" t="s">
        <v>160</v>
      </c>
      <c r="X29" s="116" t="s">
        <v>160</v>
      </c>
      <c r="Y29" s="116">
        <v>0.01</v>
      </c>
      <c r="Z29" s="116" t="s">
        <v>160</v>
      </c>
      <c r="AA29" s="116" t="s">
        <v>160</v>
      </c>
      <c r="AB29" s="117" t="s">
        <v>160</v>
      </c>
      <c r="AC29" s="117">
        <v>0.5</v>
      </c>
      <c r="AD29" s="117">
        <v>0.03</v>
      </c>
      <c r="AE29" s="117" t="s">
        <v>160</v>
      </c>
      <c r="AF29" s="117">
        <v>0.1</v>
      </c>
      <c r="AG29" s="118" t="s">
        <v>160</v>
      </c>
      <c r="AH29" s="118" t="s">
        <v>160</v>
      </c>
      <c r="AI29" s="118" t="s">
        <v>160</v>
      </c>
      <c r="AJ29" s="118" t="s">
        <v>160</v>
      </c>
      <c r="AK29" s="118" t="s">
        <v>126</v>
      </c>
      <c r="AL29" s="118">
        <v>2.5000000000000001E-2</v>
      </c>
      <c r="AM29" s="97" t="s">
        <v>160</v>
      </c>
      <c r="AN29" s="40">
        <f>SQRT(SUMSQ(IF(OR(X29="n/a",X29="nd"),0,X29),IF(OR(Y29="n/a",Y29="nd"),0,Y29),IF(OR(Z29="n/a",Z29="nd"),0,Z29),IF(OR(AA29="n/a",AA29="nd"),0,AA29),IF(OR(AB29="n/a",AB29="nd"),0,AB29),IF(OR(AC29="n/a",AC29="nd"),0,AC29),IF(OR(AD29="n/a",AD29="nd"),0,AD29),IF(OR(AE29="n/a",AE29="nd"),0,AE29),IF(OR(AF29="n/a",AF29="nd"),0,AF29),IF(OR(AG29="n/a",AG29="nd"),0,AG29),IF(OR(AH29="n/a",AH29="nd"),0,AH29),IF(OR(AI29="n/a",AI29="nd"),0,AI29)))</f>
        <v>0.51088159097779207</v>
      </c>
      <c r="AO29" s="40">
        <f>SQRT(SUMSQ(IF(OR(X29="n/a",X29="nd"),0,X29),IF(OR(Y29="n/a",Y29="nd"),0,Y29),IF(OR(Z29="n/a",Z29="nd"),0,Z29),IF(OR(AB29="n/a",AB29="nd"),0,AB29),IF(OR(AC29="n/a",AC29="nd"),0,AC29),IF(OR(AD29="n/a",AD29="nd"),0,AD29),IF(OR(AE29="n/a",AE29="nd"),0,AE29),IF(OR(AF29="n/a",AF29="nd"),0,AF29),IF(OR(AG29="n/a",AG29="nd"),0,AG29),IF(OR(AH29="n/a",AH29="nd"),0,AH29),IF(OR(AI29="n/a",AI29="nd"),0,AI29)))</f>
        <v>0.51088159097779207</v>
      </c>
      <c r="AP29" s="119">
        <v>-1.0883632000000001</v>
      </c>
      <c r="AQ29" s="120" t="s">
        <v>160</v>
      </c>
      <c r="AR29" s="120" t="s">
        <v>160</v>
      </c>
      <c r="AS29" s="119">
        <v>-0.58467480000000005</v>
      </c>
      <c r="AT29" s="119">
        <v>-0.43603219999999998</v>
      </c>
      <c r="AU29" s="121">
        <v>4.2481999999999997E-3</v>
      </c>
      <c r="AV29" s="119">
        <v>0.4445286</v>
      </c>
      <c r="AW29" s="119">
        <v>0.61699700000000002</v>
      </c>
      <c r="AX29" s="120" t="s">
        <v>160</v>
      </c>
      <c r="AY29" s="120" t="s">
        <v>160</v>
      </c>
      <c r="AZ29" s="119">
        <v>1.150342</v>
      </c>
      <c r="BA29" s="122">
        <v>-1</v>
      </c>
      <c r="BB29" s="123">
        <v>1</v>
      </c>
      <c r="BC29" s="98" t="s">
        <v>89</v>
      </c>
      <c r="BD29" s="98" t="s">
        <v>130</v>
      </c>
      <c r="BE29" s="98" t="s">
        <v>91</v>
      </c>
      <c r="BF29" s="99" t="s">
        <v>160</v>
      </c>
      <c r="BG29" s="99" t="s">
        <v>160</v>
      </c>
      <c r="BH29" s="100">
        <v>0.05</v>
      </c>
      <c r="BI29" s="100">
        <v>0.05</v>
      </c>
      <c r="BJ29" s="99" t="s">
        <v>160</v>
      </c>
      <c r="BK29" s="99" t="s">
        <v>160</v>
      </c>
      <c r="BL29" s="99" t="s">
        <v>160</v>
      </c>
      <c r="BM29" s="101" t="s">
        <v>160</v>
      </c>
      <c r="BN29" s="101" t="s">
        <v>160</v>
      </c>
      <c r="BO29" s="101" t="s">
        <v>160</v>
      </c>
      <c r="BP29" s="101" t="s">
        <v>160</v>
      </c>
      <c r="BQ29" s="124">
        <v>2.5000000000000001E-2</v>
      </c>
      <c r="BR29" s="125">
        <f>SQRT(SUMSQ(AN29,BG29,IF(OR(BH29="n/a",BH29="nd"),0,BH29),IF(OR(BI29="n/a",BI29="nd"),0,BI29)))</f>
        <v>0.51575187832910507</v>
      </c>
      <c r="BS29" s="125">
        <f>SQRT(SUMSQ(AO29,BG29,IF(OR(BH29="n/a",BH29="nd"),0,BH29),IF(OR(BI29="n/a",BI29="nd"),0,BI29)))</f>
        <v>0.51575187832910507</v>
      </c>
      <c r="BT29" s="124" t="s">
        <v>160</v>
      </c>
      <c r="BU29" s="124" t="s">
        <v>160</v>
      </c>
      <c r="BV29" s="124" t="s">
        <v>160</v>
      </c>
      <c r="BW29" s="124" t="s">
        <v>160</v>
      </c>
      <c r="BX29" s="126">
        <v>0</v>
      </c>
      <c r="BY29" s="127" t="s">
        <v>160</v>
      </c>
      <c r="BZ29" s="128" t="s">
        <v>131</v>
      </c>
      <c r="CA29" s="129"/>
    </row>
    <row r="30" spans="1:79" s="70" customFormat="1" ht="17">
      <c r="A30" s="105" t="s">
        <v>121</v>
      </c>
      <c r="B30" s="106" t="s">
        <v>122</v>
      </c>
      <c r="C30" s="107">
        <v>8</v>
      </c>
      <c r="D30" s="107" t="s">
        <v>123</v>
      </c>
      <c r="E30" s="108">
        <v>5.4938330000000004</v>
      </c>
      <c r="F30" s="108">
        <v>102.89448299999999</v>
      </c>
      <c r="G30" s="77" t="s">
        <v>158</v>
      </c>
      <c r="H30" s="109">
        <v>6580</v>
      </c>
      <c r="I30" s="109">
        <v>30</v>
      </c>
      <c r="J30" s="110">
        <v>7043</v>
      </c>
      <c r="K30" s="109">
        <v>6859</v>
      </c>
      <c r="L30" s="109">
        <v>7229</v>
      </c>
      <c r="M30" s="111" t="s">
        <v>124</v>
      </c>
      <c r="N30" s="112" t="s">
        <v>160</v>
      </c>
      <c r="O30" s="112" t="s">
        <v>160</v>
      </c>
      <c r="P30" s="113" t="s">
        <v>160</v>
      </c>
      <c r="Q30" s="113" t="s">
        <v>160</v>
      </c>
      <c r="R30" s="113" t="s">
        <v>160</v>
      </c>
      <c r="S30" s="114" t="s">
        <v>160</v>
      </c>
      <c r="T30" s="115" t="s">
        <v>125</v>
      </c>
      <c r="U30" s="116" t="s">
        <v>160</v>
      </c>
      <c r="V30" s="116" t="s">
        <v>160</v>
      </c>
      <c r="W30" s="116" t="s">
        <v>160</v>
      </c>
      <c r="X30" s="116" t="s">
        <v>160</v>
      </c>
      <c r="Y30" s="116">
        <v>0.01</v>
      </c>
      <c r="Z30" s="116" t="s">
        <v>160</v>
      </c>
      <c r="AA30" s="116" t="s">
        <v>160</v>
      </c>
      <c r="AB30" s="117" t="s">
        <v>160</v>
      </c>
      <c r="AC30" s="117">
        <v>0.5</v>
      </c>
      <c r="AD30" s="117">
        <v>0.03</v>
      </c>
      <c r="AE30" s="117" t="s">
        <v>160</v>
      </c>
      <c r="AF30" s="117">
        <v>0.1</v>
      </c>
      <c r="AG30" s="118" t="s">
        <v>160</v>
      </c>
      <c r="AH30" s="118" t="s">
        <v>160</v>
      </c>
      <c r="AI30" s="118" t="s">
        <v>160</v>
      </c>
      <c r="AJ30" s="118" t="s">
        <v>160</v>
      </c>
      <c r="AK30" s="118" t="s">
        <v>126</v>
      </c>
      <c r="AL30" s="118">
        <v>2.5000000000000001E-2</v>
      </c>
      <c r="AM30" s="97" t="s">
        <v>160</v>
      </c>
      <c r="AN30" s="40">
        <f>SQRT(SUMSQ(IF(OR(X30="n/a",X30="nd"),0,X30),IF(OR(Y30="n/a",Y30="nd"),0,Y30),IF(OR(Z30="n/a",Z30="nd"),0,Z30),IF(OR(AA30="n/a",AA30="nd"),0,AA30),IF(OR(AB30="n/a",AB30="nd"),0,AB30),IF(OR(AC30="n/a",AC30="nd"),0,AC30),IF(OR(AD30="n/a",AD30="nd"),0,AD30),IF(OR(AE30="n/a",AE30="nd"),0,AE30),IF(OR(AF30="n/a",AF30="nd"),0,AF30),IF(OR(AG30="n/a",AG30="nd"),0,AG30),IF(OR(AH30="n/a",AH30="nd"),0,AH30),IF(OR(AI30="n/a",AI30="nd"),0,AI30)))</f>
        <v>0.51088159097779207</v>
      </c>
      <c r="AO30" s="40">
        <f>SQRT(SUMSQ(IF(OR(X30="n/a",X30="nd"),0,X30),IF(OR(Y30="n/a",Y30="nd"),0,Y30),IF(OR(Z30="n/a",Z30="nd"),0,Z30),IF(OR(AB30="n/a",AB30="nd"),0,AB30),IF(OR(AC30="n/a",AC30="nd"),0,AC30),IF(OR(AD30="n/a",AD30="nd"),0,AD30),IF(OR(AE30="n/a",AE30="nd"),0,AE30),IF(OR(AF30="n/a",AF30="nd"),0,AF30),IF(OR(AG30="n/a",AG30="nd"),0,AG30),IF(OR(AH30="n/a",AH30="nd"),0,AH30),IF(OR(AI30="n/a",AI30="nd"),0,AI30)))</f>
        <v>0.51088159097779207</v>
      </c>
      <c r="AP30" s="119">
        <v>-1.0883632000000001</v>
      </c>
      <c r="AQ30" s="120" t="s">
        <v>160</v>
      </c>
      <c r="AR30" s="120" t="s">
        <v>160</v>
      </c>
      <c r="AS30" s="119">
        <v>-0.58467480000000005</v>
      </c>
      <c r="AT30" s="119">
        <v>-0.43603219999999998</v>
      </c>
      <c r="AU30" s="121">
        <v>4.2481999999999997E-3</v>
      </c>
      <c r="AV30" s="119">
        <v>0.4445286</v>
      </c>
      <c r="AW30" s="119">
        <v>0.61699700000000002</v>
      </c>
      <c r="AX30" s="120" t="s">
        <v>160</v>
      </c>
      <c r="AY30" s="120" t="s">
        <v>160</v>
      </c>
      <c r="AZ30" s="119">
        <v>1.150342</v>
      </c>
      <c r="BA30" s="122">
        <v>-1</v>
      </c>
      <c r="BB30" s="123">
        <v>1</v>
      </c>
      <c r="BC30" s="98" t="s">
        <v>89</v>
      </c>
      <c r="BD30" s="98" t="s">
        <v>127</v>
      </c>
      <c r="BE30" s="98" t="s">
        <v>91</v>
      </c>
      <c r="BF30" s="99" t="s">
        <v>160</v>
      </c>
      <c r="BG30" s="99" t="s">
        <v>160</v>
      </c>
      <c r="BH30" s="100">
        <v>0.05</v>
      </c>
      <c r="BI30" s="100">
        <v>0.05</v>
      </c>
      <c r="BJ30" s="99" t="s">
        <v>160</v>
      </c>
      <c r="BK30" s="99" t="s">
        <v>160</v>
      </c>
      <c r="BL30" s="99" t="s">
        <v>160</v>
      </c>
      <c r="BM30" s="101" t="s">
        <v>160</v>
      </c>
      <c r="BN30" s="101" t="s">
        <v>160</v>
      </c>
      <c r="BO30" s="101" t="s">
        <v>160</v>
      </c>
      <c r="BP30" s="101" t="s">
        <v>160</v>
      </c>
      <c r="BQ30" s="124">
        <v>2.5000000000000001E-2</v>
      </c>
      <c r="BR30" s="125">
        <f>SQRT(SUMSQ(AN30,BG30,IF(OR(BH30="n/a",BH30="nd"),0,BH30),IF(OR(BI30="n/a",BI30="nd"),0,BI30)))</f>
        <v>0.51575187832910507</v>
      </c>
      <c r="BS30" s="125">
        <f>SQRT(SUMSQ(AO30,BG30,IF(OR(BH30="n/a",BH30="nd"),0,BH30),IF(OR(BI30="n/a",BI30="nd"),0,BI30)))</f>
        <v>0.51575187832910507</v>
      </c>
      <c r="BT30" s="124" t="s">
        <v>160</v>
      </c>
      <c r="BU30" s="124" t="s">
        <v>160</v>
      </c>
      <c r="BV30" s="124" t="s">
        <v>160</v>
      </c>
      <c r="BW30" s="124" t="s">
        <v>160</v>
      </c>
      <c r="BX30" s="126">
        <v>0</v>
      </c>
      <c r="BY30" s="127" t="s">
        <v>160</v>
      </c>
      <c r="BZ30" s="128" t="s">
        <v>160</v>
      </c>
      <c r="CA30" s="132"/>
    </row>
    <row r="31" spans="1:79" s="70" customFormat="1" ht="51">
      <c r="A31" s="105"/>
      <c r="B31" s="106" t="s">
        <v>84</v>
      </c>
      <c r="C31" s="107">
        <v>8</v>
      </c>
      <c r="D31" s="107" t="s">
        <v>85</v>
      </c>
      <c r="E31" s="108">
        <v>2.75</v>
      </c>
      <c r="F31" s="108">
        <v>104.25</v>
      </c>
      <c r="G31" s="77" t="s">
        <v>158</v>
      </c>
      <c r="H31" s="109">
        <v>6950</v>
      </c>
      <c r="I31" s="109">
        <v>202.48456731316588</v>
      </c>
      <c r="J31" s="110">
        <v>7402</v>
      </c>
      <c r="K31" s="109">
        <v>6959</v>
      </c>
      <c r="L31" s="109">
        <v>7826</v>
      </c>
      <c r="M31" s="111" t="s">
        <v>106</v>
      </c>
      <c r="N31" s="112" t="s">
        <v>160</v>
      </c>
      <c r="O31" s="112" t="s">
        <v>160</v>
      </c>
      <c r="P31" s="113" t="s">
        <v>160</v>
      </c>
      <c r="Q31" s="113" t="s">
        <v>160</v>
      </c>
      <c r="R31" s="113" t="s">
        <v>160</v>
      </c>
      <c r="S31" s="114" t="s">
        <v>160</v>
      </c>
      <c r="T31" s="115" t="s">
        <v>87</v>
      </c>
      <c r="U31" s="116" t="s">
        <v>160</v>
      </c>
      <c r="V31" s="116" t="s">
        <v>160</v>
      </c>
      <c r="W31" s="116" t="s">
        <v>160</v>
      </c>
      <c r="X31" s="116" t="s">
        <v>160</v>
      </c>
      <c r="Y31" s="116">
        <v>0.01</v>
      </c>
      <c r="Z31" s="116" t="s">
        <v>160</v>
      </c>
      <c r="AA31" s="116" t="s">
        <v>160</v>
      </c>
      <c r="AB31" s="117" t="s">
        <v>160</v>
      </c>
      <c r="AC31" s="117">
        <v>0.5</v>
      </c>
      <c r="AD31" s="117">
        <v>0.01</v>
      </c>
      <c r="AE31" s="117" t="s">
        <v>88</v>
      </c>
      <c r="AF31" s="117">
        <v>0.1</v>
      </c>
      <c r="AG31" s="118" t="s">
        <v>160</v>
      </c>
      <c r="AH31" s="118" t="s">
        <v>160</v>
      </c>
      <c r="AI31" s="118" t="s">
        <v>160</v>
      </c>
      <c r="AJ31" s="118" t="s">
        <v>160</v>
      </c>
      <c r="AK31" s="118" t="s">
        <v>160</v>
      </c>
      <c r="AL31" s="118">
        <v>0.5</v>
      </c>
      <c r="AM31" s="97" t="s">
        <v>160</v>
      </c>
      <c r="AN31" s="40">
        <v>0.51009802979427399</v>
      </c>
      <c r="AO31" s="40">
        <v>0.51009802979427399</v>
      </c>
      <c r="AP31" s="119">
        <v>-1.77312657426</v>
      </c>
      <c r="AQ31" s="120" t="s">
        <v>160</v>
      </c>
      <c r="AR31" s="120" t="s">
        <v>160</v>
      </c>
      <c r="AS31" s="119">
        <v>-1.0035470150900001</v>
      </c>
      <c r="AT31" s="119">
        <v>-0.62061456518299996</v>
      </c>
      <c r="AU31" s="121">
        <v>1.16597927198E-2</v>
      </c>
      <c r="AV31" s="119">
        <v>0.64393415062199999</v>
      </c>
      <c r="AW31" s="119">
        <v>0.93306262256600003</v>
      </c>
      <c r="AX31" s="120" t="s">
        <v>160</v>
      </c>
      <c r="AY31" s="120" t="s">
        <v>160</v>
      </c>
      <c r="AZ31" s="119">
        <v>1.57618235398</v>
      </c>
      <c r="BA31" s="122">
        <v>-1</v>
      </c>
      <c r="BB31" s="123">
        <v>1</v>
      </c>
      <c r="BC31" s="98" t="s">
        <v>89</v>
      </c>
      <c r="BD31" s="98" t="s">
        <v>105</v>
      </c>
      <c r="BE31" s="98" t="s">
        <v>91</v>
      </c>
      <c r="BF31" s="99" t="s">
        <v>160</v>
      </c>
      <c r="BG31" s="99" t="s">
        <v>160</v>
      </c>
      <c r="BH31" s="100">
        <v>0.05</v>
      </c>
      <c r="BI31" s="100">
        <v>0.05</v>
      </c>
      <c r="BJ31" s="99" t="s">
        <v>160</v>
      </c>
      <c r="BK31" s="99" t="s">
        <v>160</v>
      </c>
      <c r="BL31" s="99" t="s">
        <v>160</v>
      </c>
      <c r="BM31" s="101" t="s">
        <v>160</v>
      </c>
      <c r="BN31" s="101" t="s">
        <v>160</v>
      </c>
      <c r="BO31" s="101" t="s">
        <v>160</v>
      </c>
      <c r="BP31" s="101" t="s">
        <v>160</v>
      </c>
      <c r="BQ31" s="124">
        <v>0.5</v>
      </c>
      <c r="BR31" s="125">
        <v>0.51497572758334931</v>
      </c>
      <c r="BS31" s="125">
        <v>0.51497572758334931</v>
      </c>
      <c r="BT31" s="124" t="s">
        <v>160</v>
      </c>
      <c r="BU31" s="124" t="s">
        <v>160</v>
      </c>
      <c r="BV31" s="124" t="s">
        <v>160</v>
      </c>
      <c r="BW31" s="124" t="s">
        <v>160</v>
      </c>
      <c r="BX31" s="126">
        <v>0</v>
      </c>
      <c r="BY31" s="127" t="s">
        <v>160</v>
      </c>
      <c r="BZ31" s="128" t="s">
        <v>160</v>
      </c>
      <c r="CA31" s="129"/>
    </row>
    <row r="32" spans="1:79" s="70" customFormat="1" ht="34">
      <c r="A32" s="105" t="s">
        <v>147</v>
      </c>
      <c r="B32" s="106" t="s">
        <v>139</v>
      </c>
      <c r="C32" s="107">
        <v>8</v>
      </c>
      <c r="D32" s="107" t="s">
        <v>140</v>
      </c>
      <c r="E32" s="108">
        <v>7.75</v>
      </c>
      <c r="F32" s="108">
        <v>100.166667</v>
      </c>
      <c r="G32" s="77" t="s">
        <v>158</v>
      </c>
      <c r="H32" s="109">
        <v>6980</v>
      </c>
      <c r="I32" s="109">
        <v>111.80339887498948</v>
      </c>
      <c r="J32" s="110">
        <v>7810</v>
      </c>
      <c r="K32" s="109">
        <v>7614</v>
      </c>
      <c r="L32" s="109">
        <v>8007</v>
      </c>
      <c r="M32" s="111" t="s">
        <v>141</v>
      </c>
      <c r="N32" s="112" t="s">
        <v>142</v>
      </c>
      <c r="O32" s="112" t="s">
        <v>143</v>
      </c>
      <c r="P32" s="113" t="s">
        <v>160</v>
      </c>
      <c r="Q32" s="113">
        <v>2.56</v>
      </c>
      <c r="R32" s="113">
        <v>4.4400000000000004</v>
      </c>
      <c r="S32" s="114" t="s">
        <v>160</v>
      </c>
      <c r="T32" s="115" t="s">
        <v>144</v>
      </c>
      <c r="U32" s="116">
        <v>0.01</v>
      </c>
      <c r="V32" s="116" t="s">
        <v>145</v>
      </c>
      <c r="W32" s="116" t="s">
        <v>160</v>
      </c>
      <c r="X32" s="116" t="s">
        <v>160</v>
      </c>
      <c r="Y32" s="116">
        <v>0.01</v>
      </c>
      <c r="Z32" s="116" t="s">
        <v>160</v>
      </c>
      <c r="AA32" s="116" t="s">
        <v>160</v>
      </c>
      <c r="AB32" s="117" t="s">
        <v>160</v>
      </c>
      <c r="AC32" s="117">
        <v>0.5</v>
      </c>
      <c r="AD32" s="117">
        <v>0.01</v>
      </c>
      <c r="AE32" s="117" t="s">
        <v>160</v>
      </c>
      <c r="AF32" s="117">
        <v>0.1</v>
      </c>
      <c r="AG32" s="118" t="s">
        <v>160</v>
      </c>
      <c r="AH32" s="118" t="s">
        <v>160</v>
      </c>
      <c r="AI32" s="118" t="s">
        <v>160</v>
      </c>
      <c r="AJ32" s="118" t="s">
        <v>160</v>
      </c>
      <c r="AK32" s="118" t="s">
        <v>160</v>
      </c>
      <c r="AL32" s="118">
        <v>-2.56</v>
      </c>
      <c r="AM32" s="97" t="s">
        <v>148</v>
      </c>
      <c r="AN32" s="40">
        <f>SQRT(SUMSQ(IF(OR(X32="n/a",X32="nd"),0,X32),IF(OR(Y32="n/a",Y32="nd"),0,Y32),IF(OR(Z32="n/a",Z32="nd"),0,Z32),IF(OR(AA32="n/a",AA32="nd"),0,AA32),IF(OR(AB32="n/a",AB32="nd"),0,AB32),IF(OR(AC32="n/a",AC32="nd"),0,AC32),IF(OR(AD32="n/a",AD32="nd"),0,AD32),IF(OR(AE32="n/a",AE32="nd"),0,AE32),IF(OR(AF32="n/a",AF32="nd"),0,AF32),IF(OR(AG32="n/a",AG32="nd"),0,AG32),IF(OR(AH32="n/a",AH32="nd"),0,AH32),IF(OR(AI32="n/a",AI32="nd"),0,AI32)))</f>
        <v>0.51009802979427399</v>
      </c>
      <c r="AO32" s="40">
        <f>SQRT(SUMSQ(IF(OR(X32="n/a",X32="nd"),0,X32),IF(OR(Y32="n/a",Y32="nd"),0,Y32),IF(OR(Z32="n/a",Z32="nd"),0,Z32),IF(OR(AB32="n/a",AB32="nd"),0,AB32),IF(OR(AC32="n/a",AC32="nd"),0,AC32),IF(OR(AD32="n/a",AD32="nd"),0,AD32),IF(OR(AE32="n/a",AE32="nd"),0,AE32),IF(OR(AF32="n/a",AF32="nd"),0,AF32),IF(OR(AG32="n/a",AG32="nd"),0,AG32),IF(OR(AH32="n/a",AH32="nd"),0,AH32),IF(OR(AI32="n/a",AI32="nd"),0,AI32)))</f>
        <v>0.51009802979427399</v>
      </c>
      <c r="AP32" s="119">
        <v>-0.39370519999999998</v>
      </c>
      <c r="AQ32" s="120">
        <v>-2</v>
      </c>
      <c r="AR32" s="120">
        <v>-0.2</v>
      </c>
      <c r="AS32" s="119">
        <v>-0.22063840000000001</v>
      </c>
      <c r="AT32" s="119">
        <v>-0.1556671</v>
      </c>
      <c r="AU32" s="121">
        <v>3.5152999999999998E-3</v>
      </c>
      <c r="AV32" s="119">
        <v>0.1626977</v>
      </c>
      <c r="AW32" s="119">
        <v>0.1781065</v>
      </c>
      <c r="AX32" s="120">
        <v>0.1</v>
      </c>
      <c r="AY32" s="120" t="s">
        <v>160</v>
      </c>
      <c r="AZ32" s="119">
        <v>0.3174747</v>
      </c>
      <c r="BA32" s="122">
        <v>0</v>
      </c>
      <c r="BB32" s="123">
        <v>5</v>
      </c>
      <c r="BC32" s="98" t="s">
        <v>112</v>
      </c>
      <c r="BD32" s="98" t="s">
        <v>149</v>
      </c>
      <c r="BE32" s="98" t="s">
        <v>150</v>
      </c>
      <c r="BF32" s="130">
        <f>(AW32+AZ32)/2</f>
        <v>0.2477906</v>
      </c>
      <c r="BG32" s="130">
        <f>(AZ32-AW32)/2</f>
        <v>6.9684099999999999E-2</v>
      </c>
      <c r="BH32" s="100">
        <v>0.05</v>
      </c>
      <c r="BI32" s="100">
        <v>0.05</v>
      </c>
      <c r="BJ32" s="99" t="s">
        <v>160</v>
      </c>
      <c r="BK32" s="99" t="s">
        <v>160</v>
      </c>
      <c r="BL32" s="99" t="s">
        <v>160</v>
      </c>
      <c r="BM32" s="101" t="s">
        <v>160</v>
      </c>
      <c r="BN32" s="101" t="s">
        <v>160</v>
      </c>
      <c r="BO32" s="101" t="s">
        <v>160</v>
      </c>
      <c r="BP32" s="101" t="s">
        <v>160</v>
      </c>
      <c r="BQ32" s="131">
        <f>AL32-BF32</f>
        <v>-2.8077906000000001</v>
      </c>
      <c r="BR32" s="125">
        <f>SQRT(SUMSQ(AN32,BG32,IF(OR(BH32="n/a",BH32="nd"),0,BH32),IF(OR(BI32="n/a",BI32="nd"),0,BI32)))</f>
        <v>0.51966900407163985</v>
      </c>
      <c r="BS32" s="125">
        <f>SQRT(SUMSQ(AO32,BG32,IF(OR(BH32="n/a",BH32="nd"),0,BH32),IF(OR(BI32="n/a",BI32="nd"),0,BI32)))</f>
        <v>0.51966900407163985</v>
      </c>
      <c r="BT32" s="124" t="s">
        <v>160</v>
      </c>
      <c r="BU32" s="124" t="s">
        <v>160</v>
      </c>
      <c r="BV32" s="124" t="s">
        <v>160</v>
      </c>
      <c r="BW32" s="124" t="s">
        <v>160</v>
      </c>
      <c r="BX32" s="126">
        <v>0</v>
      </c>
      <c r="BY32" s="127" t="s">
        <v>160</v>
      </c>
      <c r="BZ32" s="128" t="s">
        <v>160</v>
      </c>
      <c r="CA32" s="129"/>
    </row>
    <row r="33" spans="1:79" s="70" customFormat="1" ht="34">
      <c r="A33" s="105" t="s">
        <v>151</v>
      </c>
      <c r="B33" s="106" t="s">
        <v>139</v>
      </c>
      <c r="C33" s="107">
        <v>8</v>
      </c>
      <c r="D33" s="107" t="s">
        <v>140</v>
      </c>
      <c r="E33" s="108">
        <v>7.75</v>
      </c>
      <c r="F33" s="108">
        <v>100.166667</v>
      </c>
      <c r="G33" s="77" t="s">
        <v>158</v>
      </c>
      <c r="H33" s="109">
        <v>7535</v>
      </c>
      <c r="I33" s="109">
        <v>114.12712210513327</v>
      </c>
      <c r="J33" s="110">
        <v>8330</v>
      </c>
      <c r="K33" s="109">
        <v>8038</v>
      </c>
      <c r="L33" s="109">
        <v>8583</v>
      </c>
      <c r="M33" s="111" t="s">
        <v>143</v>
      </c>
      <c r="N33" s="112" t="s">
        <v>152</v>
      </c>
      <c r="O33" s="112" t="s">
        <v>153</v>
      </c>
      <c r="P33" s="113" t="s">
        <v>160</v>
      </c>
      <c r="Q33" s="113">
        <v>5.27</v>
      </c>
      <c r="R33" s="113">
        <v>1.73</v>
      </c>
      <c r="S33" s="114" t="s">
        <v>160</v>
      </c>
      <c r="T33" s="115" t="s">
        <v>144</v>
      </c>
      <c r="U33" s="116">
        <v>0.01</v>
      </c>
      <c r="V33" s="116" t="s">
        <v>145</v>
      </c>
      <c r="W33" s="116" t="s">
        <v>160</v>
      </c>
      <c r="X33" s="116" t="s">
        <v>160</v>
      </c>
      <c r="Y33" s="116">
        <v>0.01</v>
      </c>
      <c r="Z33" s="116" t="s">
        <v>160</v>
      </c>
      <c r="AA33" s="116" t="s">
        <v>160</v>
      </c>
      <c r="AB33" s="117" t="s">
        <v>160</v>
      </c>
      <c r="AC33" s="117">
        <v>0.5</v>
      </c>
      <c r="AD33" s="117">
        <v>0.01</v>
      </c>
      <c r="AE33" s="117" t="s">
        <v>160</v>
      </c>
      <c r="AF33" s="117">
        <v>0.1</v>
      </c>
      <c r="AG33" s="118" t="s">
        <v>160</v>
      </c>
      <c r="AH33" s="118" t="s">
        <v>160</v>
      </c>
      <c r="AI33" s="118" t="s">
        <v>160</v>
      </c>
      <c r="AJ33" s="118" t="s">
        <v>160</v>
      </c>
      <c r="AK33" s="118" t="s">
        <v>160</v>
      </c>
      <c r="AL33" s="118">
        <v>-5.27</v>
      </c>
      <c r="AM33" s="97" t="s">
        <v>148</v>
      </c>
      <c r="AN33" s="40">
        <f>SQRT(SUMSQ(IF(OR(X33="n/a",X33="nd"),0,X33),IF(OR(Y33="n/a",Y33="nd"),0,Y33),IF(OR(Z33="n/a",Z33="nd"),0,Z33),IF(OR(AA33="n/a",AA33="nd"),0,AA33),IF(OR(AB33="n/a",AB33="nd"),0,AB33),IF(OR(AC33="n/a",AC33="nd"),0,AC33),IF(OR(AD33="n/a",AD33="nd"),0,AD33),IF(OR(AE33="n/a",AE33="nd"),0,AE33),IF(OR(AF33="n/a",AF33="nd"),0,AF33),IF(OR(AG33="n/a",AG33="nd"),0,AG33),IF(OR(AH33="n/a",AH33="nd"),0,AH33),IF(OR(AI33="n/a",AI33="nd"),0,AI33)))</f>
        <v>0.51009802979427399</v>
      </c>
      <c r="AO33" s="40">
        <f>SQRT(SUMSQ(IF(OR(X33="n/a",X33="nd"),0,X33),IF(OR(Y33="n/a",Y33="nd"),0,Y33),IF(OR(Z33="n/a",Z33="nd"),0,Z33),IF(OR(AB33="n/a",AB33="nd"),0,AB33),IF(OR(AC33="n/a",AC33="nd"),0,AC33),IF(OR(AD33="n/a",AD33="nd"),0,AD33),IF(OR(AE33="n/a",AE33="nd"),0,AE33),IF(OR(AF33="n/a",AF33="nd"),0,AF33),IF(OR(AG33="n/a",AG33="nd"),0,AG33),IF(OR(AH33="n/a",AH33="nd"),0,AH33),IF(OR(AI33="n/a",AI33="nd"),0,AI33)))</f>
        <v>0.51009802979427399</v>
      </c>
      <c r="AP33" s="119">
        <v>-0.39370519999999998</v>
      </c>
      <c r="AQ33" s="120">
        <v>-2</v>
      </c>
      <c r="AR33" s="120">
        <v>-0.2</v>
      </c>
      <c r="AS33" s="119">
        <v>-0.22063840000000001</v>
      </c>
      <c r="AT33" s="119">
        <v>-0.1556671</v>
      </c>
      <c r="AU33" s="121">
        <v>3.5152999999999998E-3</v>
      </c>
      <c r="AV33" s="119">
        <v>0.1626977</v>
      </c>
      <c r="AW33" s="119">
        <v>0.1781065</v>
      </c>
      <c r="AX33" s="120">
        <v>0.1</v>
      </c>
      <c r="AY33" s="120" t="s">
        <v>160</v>
      </c>
      <c r="AZ33" s="119">
        <v>0.3174747</v>
      </c>
      <c r="BA33" s="122">
        <v>0</v>
      </c>
      <c r="BB33" s="123">
        <v>5</v>
      </c>
      <c r="BC33" s="98" t="s">
        <v>112</v>
      </c>
      <c r="BD33" s="98" t="s">
        <v>154</v>
      </c>
      <c r="BE33" s="98" t="s">
        <v>150</v>
      </c>
      <c r="BF33" s="130">
        <f>(AW33+AZ33)/2</f>
        <v>0.2477906</v>
      </c>
      <c r="BG33" s="130">
        <f>(AZ33-AW33)/2</f>
        <v>6.9684099999999999E-2</v>
      </c>
      <c r="BH33" s="100">
        <v>0.05</v>
      </c>
      <c r="BI33" s="100">
        <v>0.05</v>
      </c>
      <c r="BJ33" s="99" t="s">
        <v>160</v>
      </c>
      <c r="BK33" s="99" t="s">
        <v>160</v>
      </c>
      <c r="BL33" s="99" t="s">
        <v>160</v>
      </c>
      <c r="BM33" s="101" t="s">
        <v>160</v>
      </c>
      <c r="BN33" s="101" t="s">
        <v>160</v>
      </c>
      <c r="BO33" s="101" t="s">
        <v>160</v>
      </c>
      <c r="BP33" s="101" t="s">
        <v>160</v>
      </c>
      <c r="BQ33" s="131">
        <f>AL33-BF33</f>
        <v>-5.5177905999999997</v>
      </c>
      <c r="BR33" s="125">
        <f>SQRT(SUMSQ(AN33,BG33,IF(OR(BH33="n/a",BH33="nd"),0,BH33),IF(OR(BI33="n/a",BI33="nd"),0,BI33)))</f>
        <v>0.51966900407163985</v>
      </c>
      <c r="BS33" s="125">
        <f>SQRT(SUMSQ(AO33,BG33,IF(OR(BH33="n/a",BH33="nd"),0,BH33),IF(OR(BI33="n/a",BI33="nd"),0,BI33)))</f>
        <v>0.51966900407163985</v>
      </c>
      <c r="BT33" s="124" t="s">
        <v>160</v>
      </c>
      <c r="BU33" s="124" t="s">
        <v>160</v>
      </c>
      <c r="BV33" s="124" t="s">
        <v>160</v>
      </c>
      <c r="BW33" s="124" t="s">
        <v>160</v>
      </c>
      <c r="BX33" s="126">
        <v>0</v>
      </c>
      <c r="BY33" s="127" t="s">
        <v>160</v>
      </c>
      <c r="BZ33" s="128" t="s">
        <v>160</v>
      </c>
      <c r="CA33" s="129"/>
    </row>
    <row r="34" spans="1:79">
      <c r="K34" s="141"/>
      <c r="L34" s="141"/>
    </row>
  </sheetData>
  <mergeCells count="10">
    <mergeCell ref="BA1:BL1"/>
    <mergeCell ref="BM1:BP1"/>
    <mergeCell ref="BQ1:BW1"/>
    <mergeCell ref="BX1:BZ1"/>
    <mergeCell ref="AB1:AO1"/>
    <mergeCell ref="A1:B1"/>
    <mergeCell ref="C1:F1"/>
    <mergeCell ref="T1:AA1"/>
    <mergeCell ref="M1:S1"/>
    <mergeCell ref="G1:I1"/>
  </mergeCells>
  <phoneticPr fontId="8" type="noConversion"/>
  <dataValidations count="2">
    <dataValidation type="list" allowBlank="1" showInputMessage="1" showErrorMessage="1" errorTitle="If dating method not listed" error="please select '9 = Other' and specify the dating method in the 'Notes' field" sqref="G4:G33" xr:uid="{00000000-0002-0000-0100-000000000000}">
      <formula1>DatingMeth</formula1>
    </dataValidation>
    <dataValidation type="list" errorStyle="warning" allowBlank="1" showInputMessage="1" showErrorMessage="1" errorTitle="Warning" error="Entry doesn't appear in list" promptTitle="Please enter primary type." prompt="1) Coral reefs, 2) Other bioconstructed reefs, 3) Fixed biological indicators, 4) Archeological, 5) Sedimentary (e.g., deltaic, estuarine, wetland, lacustrine, marine facies), 6) Beach rock, 7) Isolation basin, 8) Marine terrace, 9) Raised/storm beach_x000a_" sqref="BB4:BB33" xr:uid="{00000000-0002-0000-0100-000001000000}">
      <formula1>PrimaryIndicator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A31"/>
  <sheetViews>
    <sheetView topLeftCell="BK3" zoomScaleNormal="100" workbookViewId="0">
      <selection activeCell="O10" sqref="O10"/>
    </sheetView>
  </sheetViews>
  <sheetFormatPr baseColWidth="10" defaultColWidth="9.1640625" defaultRowHeight="16"/>
  <cols>
    <col min="1" max="1" width="19.33203125" style="136" bestFit="1" customWidth="1"/>
    <col min="2" max="2" width="21.5" style="136" bestFit="1" customWidth="1"/>
    <col min="3" max="3" width="16.83203125" style="136" bestFit="1" customWidth="1"/>
    <col min="4" max="4" width="17.1640625" style="136" bestFit="1" customWidth="1"/>
    <col min="5" max="5" width="12.83203125" style="136" bestFit="1" customWidth="1"/>
    <col min="6" max="6" width="14.5" style="136" bestFit="1" customWidth="1"/>
    <col min="7" max="7" width="16.83203125" style="136" bestFit="1" customWidth="1"/>
    <col min="8" max="8" width="17.33203125" style="136" customWidth="1"/>
    <col min="9" max="9" width="19.83203125" style="136" bestFit="1" customWidth="1"/>
    <col min="10" max="12" width="15.1640625" style="137" customWidth="1"/>
    <col min="13" max="13" width="30.5" style="136" bestFit="1" customWidth="1"/>
    <col min="14" max="15" width="18.83203125" style="136" bestFit="1" customWidth="1"/>
    <col min="16" max="16" width="13.5" style="136" bestFit="1" customWidth="1"/>
    <col min="17" max="17" width="18.83203125" style="136" bestFit="1" customWidth="1"/>
    <col min="18" max="18" width="17.83203125" style="136" bestFit="1" customWidth="1"/>
    <col min="19" max="19" width="13.33203125" style="136" bestFit="1" customWidth="1"/>
    <col min="20" max="20" width="35.33203125" style="136" bestFit="1" customWidth="1"/>
    <col min="21" max="22" width="13.1640625" style="136" bestFit="1" customWidth="1"/>
    <col min="23" max="33" width="9.1640625" style="136"/>
    <col min="34" max="35" width="12.83203125" style="136" bestFit="1" customWidth="1"/>
    <col min="36" max="36" width="17.5" style="136" bestFit="1" customWidth="1"/>
    <col min="37" max="37" width="15.83203125" style="136" bestFit="1" customWidth="1"/>
    <col min="38" max="38" width="15.1640625" style="136" bestFit="1" customWidth="1"/>
    <col min="39" max="39" width="12.33203125" style="136" bestFit="1" customWidth="1"/>
    <col min="40" max="40" width="21.1640625" style="136" bestFit="1" customWidth="1"/>
    <col min="41" max="41" width="20.83203125" style="136" bestFit="1" customWidth="1"/>
    <col min="42" max="52" width="9.1640625" style="136"/>
    <col min="53" max="53" width="31.5" style="136" bestFit="1" customWidth="1"/>
    <col min="54" max="54" width="13.1640625" style="136" bestFit="1" customWidth="1"/>
    <col min="55" max="55" width="17.83203125" style="136" bestFit="1" customWidth="1"/>
    <col min="56" max="56" width="55.5" style="136" bestFit="1" customWidth="1"/>
    <col min="57" max="57" width="13.83203125" style="136" bestFit="1" customWidth="1"/>
    <col min="58" max="58" width="15.1640625" style="136" bestFit="1" customWidth="1"/>
    <col min="59" max="59" width="20.1640625" style="136" bestFit="1" customWidth="1"/>
    <col min="60" max="60" width="19.5" style="136" bestFit="1" customWidth="1"/>
    <col min="61" max="61" width="16.5" style="136" bestFit="1" customWidth="1"/>
    <col min="62" max="62" width="20.83203125" style="136" bestFit="1" customWidth="1"/>
    <col min="63" max="63" width="24.1640625" style="136" bestFit="1" customWidth="1"/>
    <col min="64" max="64" width="26.5" style="136" bestFit="1" customWidth="1"/>
    <col min="65" max="65" width="22.83203125" style="136" customWidth="1"/>
    <col min="66" max="66" width="14.1640625" style="136" customWidth="1"/>
    <col min="67" max="67" width="16.1640625" style="136" customWidth="1"/>
    <col min="68" max="68" width="13.83203125" style="136" customWidth="1"/>
    <col min="69" max="69" width="20.5" style="136" customWidth="1"/>
    <col min="70" max="70" width="13.83203125" style="136" bestFit="1" customWidth="1"/>
    <col min="71" max="71" width="13.1640625" style="136" bestFit="1" customWidth="1"/>
    <col min="72" max="72" width="16.83203125" style="136" bestFit="1" customWidth="1"/>
    <col min="73" max="73" width="18.1640625" style="136" customWidth="1"/>
    <col min="74" max="74" width="17.83203125" style="136" customWidth="1"/>
    <col min="75" max="75" width="13" style="136" bestFit="1" customWidth="1"/>
    <col min="76" max="76" width="11.5" style="136" bestFit="1" customWidth="1"/>
    <col min="77" max="77" width="13" style="136" bestFit="1" customWidth="1"/>
    <col min="78" max="78" width="13.5" style="136" bestFit="1" customWidth="1"/>
    <col min="79" max="16384" width="9.1640625" style="136"/>
  </cols>
  <sheetData>
    <row r="1" spans="1:79" s="70" customFormat="1" ht="30" customHeight="1">
      <c r="A1" s="145" t="s">
        <v>0</v>
      </c>
      <c r="B1" s="145"/>
      <c r="C1" s="146" t="s">
        <v>1</v>
      </c>
      <c r="D1" s="146"/>
      <c r="E1" s="146"/>
      <c r="F1" s="146"/>
      <c r="G1" s="147" t="s">
        <v>2</v>
      </c>
      <c r="H1" s="147"/>
      <c r="I1" s="147"/>
      <c r="J1" s="142"/>
      <c r="K1" s="142"/>
      <c r="L1" s="142"/>
      <c r="M1" s="148" t="s">
        <v>3</v>
      </c>
      <c r="N1" s="148"/>
      <c r="O1" s="148"/>
      <c r="P1" s="148"/>
      <c r="Q1" s="148"/>
      <c r="R1" s="148"/>
      <c r="S1" s="148"/>
      <c r="T1" s="149" t="s">
        <v>4</v>
      </c>
      <c r="U1" s="149"/>
      <c r="V1" s="149"/>
      <c r="W1" s="149"/>
      <c r="X1" s="149"/>
      <c r="Y1" s="149"/>
      <c r="Z1" s="149"/>
      <c r="AA1" s="149"/>
      <c r="AB1" s="144" t="s">
        <v>5</v>
      </c>
      <c r="AC1" s="144"/>
      <c r="AD1" s="144"/>
      <c r="AE1" s="144"/>
      <c r="AF1" s="144"/>
      <c r="AG1" s="144"/>
      <c r="AH1" s="144"/>
      <c r="AI1" s="144"/>
      <c r="AJ1" s="144"/>
      <c r="AK1" s="144"/>
      <c r="AL1" s="144"/>
      <c r="AM1" s="144"/>
      <c r="AN1" s="144"/>
      <c r="AO1" s="144"/>
      <c r="AP1" s="139" t="s">
        <v>6</v>
      </c>
      <c r="AQ1" s="139"/>
      <c r="AR1" s="139"/>
      <c r="AS1" s="139"/>
      <c r="AT1" s="139"/>
      <c r="AU1" s="139"/>
      <c r="AV1" s="139"/>
      <c r="AW1" s="139"/>
      <c r="AX1" s="139"/>
      <c r="AY1" s="139"/>
      <c r="AZ1" s="139"/>
      <c r="BA1" s="151" t="s">
        <v>7</v>
      </c>
      <c r="BB1" s="151"/>
      <c r="BC1" s="151"/>
      <c r="BD1" s="151"/>
      <c r="BE1" s="151"/>
      <c r="BF1" s="151"/>
      <c r="BG1" s="151"/>
      <c r="BH1" s="151"/>
      <c r="BI1" s="151"/>
      <c r="BJ1" s="151"/>
      <c r="BK1" s="151"/>
      <c r="BL1" s="151"/>
      <c r="BM1" s="152" t="s">
        <v>8</v>
      </c>
      <c r="BN1" s="152"/>
      <c r="BO1" s="152"/>
      <c r="BP1" s="152"/>
      <c r="BQ1" s="153" t="s">
        <v>9</v>
      </c>
      <c r="BR1" s="153"/>
      <c r="BS1" s="153"/>
      <c r="BT1" s="153"/>
      <c r="BU1" s="153"/>
      <c r="BV1" s="153"/>
      <c r="BW1" s="153"/>
      <c r="BX1" s="154" t="s">
        <v>10</v>
      </c>
      <c r="BY1" s="154"/>
      <c r="BZ1" s="154"/>
    </row>
    <row r="2" spans="1:79" s="134" customFormat="1" ht="66" customHeight="1">
      <c r="A2" s="2" t="s">
        <v>11</v>
      </c>
      <c r="B2" s="2" t="s">
        <v>12</v>
      </c>
      <c r="C2" s="3" t="s">
        <v>13</v>
      </c>
      <c r="D2" s="3" t="s">
        <v>14</v>
      </c>
      <c r="E2" s="3" t="s">
        <v>15</v>
      </c>
      <c r="F2" s="3" t="s">
        <v>16</v>
      </c>
      <c r="G2" s="4" t="s">
        <v>17</v>
      </c>
      <c r="H2" s="5" t="s">
        <v>18</v>
      </c>
      <c r="I2" s="5" t="s">
        <v>19</v>
      </c>
      <c r="J2" s="4" t="s">
        <v>241</v>
      </c>
      <c r="K2" s="4" t="s">
        <v>20</v>
      </c>
      <c r="L2" s="4" t="s">
        <v>21</v>
      </c>
      <c r="M2" s="6" t="s">
        <v>22</v>
      </c>
      <c r="N2" s="6" t="s">
        <v>23</v>
      </c>
      <c r="O2" s="6" t="s">
        <v>24</v>
      </c>
      <c r="P2" s="7" t="s">
        <v>25</v>
      </c>
      <c r="Q2" s="6" t="s">
        <v>26</v>
      </c>
      <c r="R2" s="6" t="s">
        <v>27</v>
      </c>
      <c r="S2" s="6" t="s">
        <v>28</v>
      </c>
      <c r="T2" s="8" t="s">
        <v>29</v>
      </c>
      <c r="U2" s="8" t="s">
        <v>30</v>
      </c>
      <c r="V2" s="8" t="s">
        <v>31</v>
      </c>
      <c r="W2" s="8" t="s">
        <v>32</v>
      </c>
      <c r="X2" s="8" t="s">
        <v>33</v>
      </c>
      <c r="Y2" s="8" t="s">
        <v>34</v>
      </c>
      <c r="Z2" s="8" t="s">
        <v>243</v>
      </c>
      <c r="AA2" s="8" t="s">
        <v>244</v>
      </c>
      <c r="AB2" s="9" t="s">
        <v>35</v>
      </c>
      <c r="AC2" s="9" t="s">
        <v>245</v>
      </c>
      <c r="AD2" s="9" t="s">
        <v>36</v>
      </c>
      <c r="AE2" s="9" t="s">
        <v>37</v>
      </c>
      <c r="AF2" s="9" t="s">
        <v>38</v>
      </c>
      <c r="AG2" s="9" t="s">
        <v>39</v>
      </c>
      <c r="AH2" s="9" t="s">
        <v>40</v>
      </c>
      <c r="AI2" s="9" t="s">
        <v>41</v>
      </c>
      <c r="AJ2" s="9" t="s">
        <v>42</v>
      </c>
      <c r="AK2" s="9" t="s">
        <v>43</v>
      </c>
      <c r="AL2" s="9" t="s">
        <v>44</v>
      </c>
      <c r="AM2" s="9" t="s">
        <v>45</v>
      </c>
      <c r="AN2" s="10" t="s">
        <v>46</v>
      </c>
      <c r="AO2" s="10" t="s">
        <v>47</v>
      </c>
      <c r="AP2" s="96" t="s">
        <v>48</v>
      </c>
      <c r="AQ2" s="11" t="s">
        <v>49</v>
      </c>
      <c r="AR2" s="12" t="s">
        <v>50</v>
      </c>
      <c r="AS2" s="12" t="s">
        <v>51</v>
      </c>
      <c r="AT2" s="12" t="s">
        <v>52</v>
      </c>
      <c r="AU2" s="12" t="s">
        <v>53</v>
      </c>
      <c r="AV2" s="12" t="s">
        <v>54</v>
      </c>
      <c r="AW2" s="12" t="s">
        <v>55</v>
      </c>
      <c r="AX2" s="12" t="s">
        <v>56</v>
      </c>
      <c r="AY2" s="12" t="s">
        <v>57</v>
      </c>
      <c r="AZ2" s="12" t="s">
        <v>246</v>
      </c>
      <c r="BA2" s="13" t="s">
        <v>58</v>
      </c>
      <c r="BB2" s="13" t="s">
        <v>59</v>
      </c>
      <c r="BC2" s="13" t="s">
        <v>60</v>
      </c>
      <c r="BD2" s="13" t="s">
        <v>61</v>
      </c>
      <c r="BE2" s="13" t="s">
        <v>62</v>
      </c>
      <c r="BF2" s="13" t="s">
        <v>63</v>
      </c>
      <c r="BG2" s="13" t="s">
        <v>64</v>
      </c>
      <c r="BH2" s="13" t="s">
        <v>65</v>
      </c>
      <c r="BI2" s="13" t="s">
        <v>66</v>
      </c>
      <c r="BJ2" s="13" t="s">
        <v>67</v>
      </c>
      <c r="BK2" s="13" t="s">
        <v>68</v>
      </c>
      <c r="BL2" s="133" t="s">
        <v>69</v>
      </c>
      <c r="BM2" s="15" t="s">
        <v>70</v>
      </c>
      <c r="BN2" s="15" t="s">
        <v>71</v>
      </c>
      <c r="BO2" s="15" t="s">
        <v>72</v>
      </c>
      <c r="BP2" s="15" t="s">
        <v>73</v>
      </c>
      <c r="BQ2" s="16" t="s">
        <v>74</v>
      </c>
      <c r="BR2" s="17" t="s">
        <v>75</v>
      </c>
      <c r="BS2" s="17" t="s">
        <v>76</v>
      </c>
      <c r="BT2" s="18" t="s">
        <v>77</v>
      </c>
      <c r="BU2" s="18" t="s">
        <v>78</v>
      </c>
      <c r="BV2" s="18" t="s">
        <v>79</v>
      </c>
      <c r="BW2" s="18" t="s">
        <v>80</v>
      </c>
      <c r="BX2" s="19" t="s">
        <v>81</v>
      </c>
      <c r="BY2" s="19" t="s">
        <v>82</v>
      </c>
      <c r="BZ2" s="20" t="s">
        <v>83</v>
      </c>
    </row>
    <row r="3" spans="1:79" s="135" customFormat="1" ht="16.75" customHeight="1">
      <c r="A3" s="2">
        <v>1</v>
      </c>
      <c r="B3" s="2">
        <v>2</v>
      </c>
      <c r="C3" s="3">
        <v>3</v>
      </c>
      <c r="D3" s="3">
        <v>4</v>
      </c>
      <c r="E3" s="3">
        <v>5</v>
      </c>
      <c r="F3" s="3">
        <v>6</v>
      </c>
      <c r="G3" s="4">
        <v>7</v>
      </c>
      <c r="H3" s="4">
        <v>8</v>
      </c>
      <c r="I3" s="4">
        <v>9</v>
      </c>
      <c r="J3" s="4">
        <v>10</v>
      </c>
      <c r="K3" s="4">
        <v>11</v>
      </c>
      <c r="L3" s="4">
        <v>12</v>
      </c>
      <c r="M3" s="6">
        <v>13</v>
      </c>
      <c r="N3" s="6">
        <v>14</v>
      </c>
      <c r="O3" s="6">
        <v>15</v>
      </c>
      <c r="P3" s="6">
        <v>16</v>
      </c>
      <c r="Q3" s="6">
        <v>17</v>
      </c>
      <c r="R3" s="6">
        <v>18</v>
      </c>
      <c r="S3" s="6">
        <v>19</v>
      </c>
      <c r="T3" s="8">
        <v>20</v>
      </c>
      <c r="U3" s="8">
        <v>21</v>
      </c>
      <c r="V3" s="8">
        <v>22</v>
      </c>
      <c r="W3" s="8">
        <v>23</v>
      </c>
      <c r="X3" s="8">
        <v>24</v>
      </c>
      <c r="Y3" s="8">
        <v>25</v>
      </c>
      <c r="Z3" s="8">
        <v>26</v>
      </c>
      <c r="AA3" s="8">
        <v>27</v>
      </c>
      <c r="AB3" s="9">
        <v>28</v>
      </c>
      <c r="AC3" s="9">
        <v>29</v>
      </c>
      <c r="AD3" s="9">
        <v>30</v>
      </c>
      <c r="AE3" s="9">
        <v>31</v>
      </c>
      <c r="AF3" s="9">
        <v>32</v>
      </c>
      <c r="AG3" s="9">
        <v>33</v>
      </c>
      <c r="AH3" s="9">
        <v>34</v>
      </c>
      <c r="AI3" s="9">
        <v>35</v>
      </c>
      <c r="AJ3" s="9">
        <v>36</v>
      </c>
      <c r="AK3" s="9">
        <v>37</v>
      </c>
      <c r="AL3" s="9">
        <v>38</v>
      </c>
      <c r="AM3" s="9">
        <v>39</v>
      </c>
      <c r="AN3" s="10">
        <v>40</v>
      </c>
      <c r="AO3" s="10">
        <v>41</v>
      </c>
      <c r="AP3" s="22">
        <v>42</v>
      </c>
      <c r="AQ3" s="22" t="s">
        <v>367</v>
      </c>
      <c r="AR3" s="22">
        <v>43</v>
      </c>
      <c r="AS3" s="22">
        <v>44</v>
      </c>
      <c r="AT3" s="22">
        <v>45</v>
      </c>
      <c r="AU3" s="22">
        <v>46</v>
      </c>
      <c r="AV3" s="22">
        <v>47</v>
      </c>
      <c r="AW3" s="22">
        <v>48</v>
      </c>
      <c r="AX3" s="22">
        <v>49</v>
      </c>
      <c r="AY3" s="22">
        <v>50</v>
      </c>
      <c r="AZ3" s="22">
        <v>51</v>
      </c>
      <c r="BA3" s="23">
        <v>52</v>
      </c>
      <c r="BB3" s="23">
        <v>53</v>
      </c>
      <c r="BC3" s="23">
        <v>54</v>
      </c>
      <c r="BD3" s="23">
        <v>55</v>
      </c>
      <c r="BE3" s="23">
        <v>56</v>
      </c>
      <c r="BF3" s="23">
        <v>57</v>
      </c>
      <c r="BG3" s="23">
        <v>58</v>
      </c>
      <c r="BH3" s="23">
        <v>59</v>
      </c>
      <c r="BI3" s="23">
        <v>60</v>
      </c>
      <c r="BJ3" s="23">
        <v>61</v>
      </c>
      <c r="BK3" s="23">
        <v>62</v>
      </c>
      <c r="BL3" s="23">
        <v>63</v>
      </c>
      <c r="BM3" s="24">
        <v>64</v>
      </c>
      <c r="BN3" s="24">
        <v>65</v>
      </c>
      <c r="BO3" s="24">
        <v>66</v>
      </c>
      <c r="BP3" s="24">
        <v>67</v>
      </c>
      <c r="BQ3" s="25">
        <v>68</v>
      </c>
      <c r="BR3" s="25">
        <v>69</v>
      </c>
      <c r="BS3" s="25">
        <v>70</v>
      </c>
      <c r="BT3" s="26">
        <v>71</v>
      </c>
      <c r="BU3" s="26">
        <v>72</v>
      </c>
      <c r="BV3" s="26">
        <v>73</v>
      </c>
      <c r="BW3" s="26">
        <v>74</v>
      </c>
      <c r="BX3" s="27">
        <v>75</v>
      </c>
      <c r="BY3" s="27">
        <v>76</v>
      </c>
      <c r="BZ3" s="27">
        <v>77</v>
      </c>
    </row>
    <row r="4" spans="1:79" s="70" customFormat="1" ht="34">
      <c r="A4" s="105" t="s">
        <v>214</v>
      </c>
      <c r="B4" s="106" t="s">
        <v>215</v>
      </c>
      <c r="C4" s="107">
        <v>8</v>
      </c>
      <c r="D4" s="107" t="s">
        <v>216</v>
      </c>
      <c r="E4" s="108">
        <v>4.1833330000000002</v>
      </c>
      <c r="F4" s="108">
        <v>100.6</v>
      </c>
      <c r="G4" s="77">
        <v>1</v>
      </c>
      <c r="H4" s="109">
        <v>865</v>
      </c>
      <c r="I4" s="109">
        <v>80</v>
      </c>
      <c r="J4" s="34">
        <v>571</v>
      </c>
      <c r="K4" s="109">
        <v>355</v>
      </c>
      <c r="L4" s="109">
        <v>776</v>
      </c>
      <c r="M4" s="111" t="s">
        <v>217</v>
      </c>
      <c r="N4" s="112" t="s">
        <v>160</v>
      </c>
      <c r="O4" s="112" t="s">
        <v>160</v>
      </c>
      <c r="P4" s="113" t="s">
        <v>160</v>
      </c>
      <c r="Q4" s="113" t="s">
        <v>160</v>
      </c>
      <c r="R4" s="113" t="s">
        <v>160</v>
      </c>
      <c r="S4" s="114" t="s">
        <v>160</v>
      </c>
      <c r="T4" s="115" t="s">
        <v>160</v>
      </c>
      <c r="U4" s="116" t="s">
        <v>160</v>
      </c>
      <c r="V4" s="116" t="s">
        <v>160</v>
      </c>
      <c r="W4" s="116" t="s">
        <v>160</v>
      </c>
      <c r="X4" s="116" t="s">
        <v>160</v>
      </c>
      <c r="Y4" s="116">
        <v>0.01</v>
      </c>
      <c r="Z4" s="116" t="s">
        <v>160</v>
      </c>
      <c r="AA4" s="116" t="s">
        <v>160</v>
      </c>
      <c r="AB4" s="117" t="s">
        <v>160</v>
      </c>
      <c r="AC4" s="117">
        <v>0.5</v>
      </c>
      <c r="AD4" s="117">
        <v>0.03</v>
      </c>
      <c r="AE4" s="117" t="s">
        <v>88</v>
      </c>
      <c r="AF4" s="117">
        <v>0.1</v>
      </c>
      <c r="AG4" s="118" t="s">
        <v>160</v>
      </c>
      <c r="AH4" s="118" t="s">
        <v>160</v>
      </c>
      <c r="AI4" s="118" t="s">
        <v>160</v>
      </c>
      <c r="AJ4" s="118" t="s">
        <v>160</v>
      </c>
      <c r="AK4" s="118" t="s">
        <v>160</v>
      </c>
      <c r="AL4" s="118">
        <v>1.2326583429331053</v>
      </c>
      <c r="AM4" s="97" t="s">
        <v>160</v>
      </c>
      <c r="AN4" s="40">
        <v>0.51088159097779207</v>
      </c>
      <c r="AO4" s="40">
        <v>0.51088159097779207</v>
      </c>
      <c r="AP4" s="119">
        <v>-1.6556587076426286</v>
      </c>
      <c r="AQ4" s="120" t="s">
        <v>160</v>
      </c>
      <c r="AR4" s="120" t="s">
        <v>160</v>
      </c>
      <c r="AS4" s="119">
        <v>-0.98269602573461656</v>
      </c>
      <c r="AT4" s="119">
        <v>-0.82907759834021366</v>
      </c>
      <c r="AU4" s="121">
        <v>-2.3209627703554225E-2</v>
      </c>
      <c r="AV4" s="119">
        <v>0.78265834293310521</v>
      </c>
      <c r="AW4" s="119">
        <v>0.89839057177031578</v>
      </c>
      <c r="AX4" s="120" t="s">
        <v>160</v>
      </c>
      <c r="AY4" s="120" t="s">
        <v>160</v>
      </c>
      <c r="AZ4" s="119">
        <v>1.5501418069683188</v>
      </c>
      <c r="BA4" s="122">
        <v>-1</v>
      </c>
      <c r="BB4" s="123">
        <v>5</v>
      </c>
      <c r="BC4" s="98" t="s">
        <v>89</v>
      </c>
      <c r="BD4" s="98" t="s">
        <v>218</v>
      </c>
      <c r="BE4" s="98" t="s">
        <v>91</v>
      </c>
      <c r="BF4" s="99" t="s">
        <v>160</v>
      </c>
      <c r="BG4" s="99" t="s">
        <v>160</v>
      </c>
      <c r="BH4" s="100">
        <v>0.05</v>
      </c>
      <c r="BI4" s="100">
        <v>0.05</v>
      </c>
      <c r="BJ4" s="99" t="s">
        <v>160</v>
      </c>
      <c r="BK4" s="99" t="s">
        <v>160</v>
      </c>
      <c r="BL4" s="99" t="s">
        <v>160</v>
      </c>
      <c r="BM4" s="101" t="s">
        <v>160</v>
      </c>
      <c r="BN4" s="101" t="s">
        <v>160</v>
      </c>
      <c r="BO4" s="101" t="s">
        <v>160</v>
      </c>
      <c r="BP4" s="101" t="s">
        <v>160</v>
      </c>
      <c r="BQ4" s="131">
        <v>1.2326583</v>
      </c>
      <c r="BR4" s="125">
        <f t="shared" ref="BR4:BR9" si="0">SQRT(SUMSQ(AN4,BG4,IF(OR(BH4="n/a",BH4="nd"),0,BH4),IF(OR(BI4="n/a",BI4="nd"),0,BI4)))</f>
        <v>0.51575187832910507</v>
      </c>
      <c r="BS4" s="125">
        <f t="shared" ref="BS4:BS9" si="1">SQRT(SUMSQ(AO4,BG4,IF(OR(BH4="n/a",BH4="nd"),0,BH4),IF(OR(BI4="n/a",BI4="nd"),0,BI4)))</f>
        <v>0.51575187832910507</v>
      </c>
      <c r="BT4" s="124" t="s">
        <v>160</v>
      </c>
      <c r="BU4" s="124" t="s">
        <v>160</v>
      </c>
      <c r="BV4" s="124" t="s">
        <v>160</v>
      </c>
      <c r="BW4" s="124" t="s">
        <v>160</v>
      </c>
      <c r="BX4" s="126">
        <v>0</v>
      </c>
      <c r="BY4" s="127" t="s">
        <v>160</v>
      </c>
      <c r="BZ4" s="128" t="s">
        <v>160</v>
      </c>
      <c r="CA4" s="129"/>
    </row>
    <row r="5" spans="1:79" s="70" customFormat="1" ht="34">
      <c r="A5" s="105" t="s">
        <v>173</v>
      </c>
      <c r="B5" s="106" t="s">
        <v>174</v>
      </c>
      <c r="C5" s="107">
        <v>8</v>
      </c>
      <c r="D5" s="107" t="s">
        <v>175</v>
      </c>
      <c r="E5" s="108">
        <v>2.516667</v>
      </c>
      <c r="F5" s="108">
        <v>101.766667</v>
      </c>
      <c r="G5" s="77">
        <v>1</v>
      </c>
      <c r="H5" s="109">
        <v>1055</v>
      </c>
      <c r="I5" s="109">
        <v>131.24404748406687</v>
      </c>
      <c r="J5" s="34">
        <v>970</v>
      </c>
      <c r="K5" s="109">
        <v>726</v>
      </c>
      <c r="L5" s="109">
        <v>1270</v>
      </c>
      <c r="M5" s="111" t="s">
        <v>176</v>
      </c>
      <c r="N5" s="112" t="s">
        <v>160</v>
      </c>
      <c r="O5" s="112" t="s">
        <v>160</v>
      </c>
      <c r="P5" s="113" t="s">
        <v>160</v>
      </c>
      <c r="Q5" s="113" t="s">
        <v>160</v>
      </c>
      <c r="R5" s="113" t="s">
        <v>160</v>
      </c>
      <c r="S5" s="114" t="s">
        <v>160</v>
      </c>
      <c r="T5" s="115" t="s">
        <v>177</v>
      </c>
      <c r="U5" s="116" t="s">
        <v>160</v>
      </c>
      <c r="V5" s="116" t="s">
        <v>160</v>
      </c>
      <c r="W5" s="116" t="s">
        <v>160</v>
      </c>
      <c r="X5" s="116" t="s">
        <v>160</v>
      </c>
      <c r="Y5" s="116">
        <v>0.01</v>
      </c>
      <c r="Z5" s="116">
        <v>0.05</v>
      </c>
      <c r="AA5" s="116" t="s">
        <v>160</v>
      </c>
      <c r="AB5" s="117" t="s">
        <v>160</v>
      </c>
      <c r="AC5" s="117">
        <v>0.5</v>
      </c>
      <c r="AD5" s="117">
        <v>0.03</v>
      </c>
      <c r="AE5" s="117" t="s">
        <v>160</v>
      </c>
      <c r="AF5" s="117">
        <v>0.1</v>
      </c>
      <c r="AG5" s="118" t="s">
        <v>160</v>
      </c>
      <c r="AH5" s="118" t="s">
        <v>160</v>
      </c>
      <c r="AI5" s="118" t="s">
        <v>160</v>
      </c>
      <c r="AJ5" s="118" t="s">
        <v>160</v>
      </c>
      <c r="AK5" s="118" t="s">
        <v>160</v>
      </c>
      <c r="AL5" s="118">
        <v>-0.7</v>
      </c>
      <c r="AM5" s="97" t="s">
        <v>160</v>
      </c>
      <c r="AN5" s="40">
        <v>0.51332251070842394</v>
      </c>
      <c r="AO5" s="40">
        <v>0.51332251070842394</v>
      </c>
      <c r="AP5" s="119">
        <v>-1.41209771242</v>
      </c>
      <c r="AQ5" s="120" t="s">
        <v>160</v>
      </c>
      <c r="AR5" s="120" t="s">
        <v>160</v>
      </c>
      <c r="AS5" s="119">
        <v>-0.873924754272</v>
      </c>
      <c r="AT5" s="119">
        <v>-0.82506127083799996</v>
      </c>
      <c r="AU5" s="121">
        <v>2.5166888289799998E-2</v>
      </c>
      <c r="AV5" s="119">
        <v>0.87539504741700003</v>
      </c>
      <c r="AW5" s="119">
        <v>0.95870497329500004</v>
      </c>
      <c r="AX5" s="120" t="s">
        <v>160</v>
      </c>
      <c r="AY5" s="120" t="s">
        <v>160</v>
      </c>
      <c r="AZ5" s="119">
        <v>1.61147897951</v>
      </c>
      <c r="BA5" s="122">
        <v>0</v>
      </c>
      <c r="BB5" s="123">
        <v>5</v>
      </c>
      <c r="BC5" s="98" t="s">
        <v>112</v>
      </c>
      <c r="BD5" s="98" t="s">
        <v>176</v>
      </c>
      <c r="BE5" s="98" t="s">
        <v>114</v>
      </c>
      <c r="BF5" s="130">
        <v>0.52</v>
      </c>
      <c r="BG5" s="130">
        <v>0.7931560456101</v>
      </c>
      <c r="BH5" s="100">
        <v>0.05</v>
      </c>
      <c r="BI5" s="100">
        <v>0.05</v>
      </c>
      <c r="BJ5" s="99" t="s">
        <v>160</v>
      </c>
      <c r="BK5" s="99" t="s">
        <v>160</v>
      </c>
      <c r="BL5" s="99" t="s">
        <v>160</v>
      </c>
      <c r="BM5" s="101" t="s">
        <v>160</v>
      </c>
      <c r="BN5" s="101" t="s">
        <v>160</v>
      </c>
      <c r="BO5" s="101" t="s">
        <v>160</v>
      </c>
      <c r="BP5" s="101" t="s">
        <v>160</v>
      </c>
      <c r="BQ5" s="131">
        <f t="shared" ref="BQ5:BQ10" si="2">AL5-BF5</f>
        <v>-1.22</v>
      </c>
      <c r="BR5" s="125">
        <f t="shared" si="0"/>
        <v>0.94741570215394411</v>
      </c>
      <c r="BS5" s="125">
        <f t="shared" si="1"/>
        <v>0.94741570215394411</v>
      </c>
      <c r="BT5" s="124" t="s">
        <v>160</v>
      </c>
      <c r="BU5" s="124" t="s">
        <v>160</v>
      </c>
      <c r="BV5" s="124" t="s">
        <v>160</v>
      </c>
      <c r="BW5" s="124" t="s">
        <v>160</v>
      </c>
      <c r="BX5" s="126">
        <v>0</v>
      </c>
      <c r="BY5" s="127" t="s">
        <v>160</v>
      </c>
      <c r="BZ5" s="128" t="s">
        <v>160</v>
      </c>
      <c r="CA5" s="132"/>
    </row>
    <row r="6" spans="1:79" s="70" customFormat="1" ht="34">
      <c r="A6" s="105" t="s">
        <v>178</v>
      </c>
      <c r="B6" s="106" t="s">
        <v>174</v>
      </c>
      <c r="C6" s="107">
        <v>8</v>
      </c>
      <c r="D6" s="107" t="s">
        <v>175</v>
      </c>
      <c r="E6" s="108">
        <v>2.4166669999999999</v>
      </c>
      <c r="F6" s="108">
        <v>101.966667</v>
      </c>
      <c r="G6" s="77">
        <v>1</v>
      </c>
      <c r="H6" s="109">
        <v>1145</v>
      </c>
      <c r="I6" s="109">
        <v>128.06248474865697</v>
      </c>
      <c r="J6" s="110">
        <v>1063</v>
      </c>
      <c r="K6" s="109">
        <v>793</v>
      </c>
      <c r="L6" s="109">
        <v>1294</v>
      </c>
      <c r="M6" s="111" t="s">
        <v>179</v>
      </c>
      <c r="N6" s="112" t="s">
        <v>160</v>
      </c>
      <c r="O6" s="112" t="s">
        <v>160</v>
      </c>
      <c r="P6" s="113" t="s">
        <v>160</v>
      </c>
      <c r="Q6" s="113" t="s">
        <v>160</v>
      </c>
      <c r="R6" s="113" t="s">
        <v>160</v>
      </c>
      <c r="S6" s="114" t="s">
        <v>160</v>
      </c>
      <c r="T6" s="115" t="s">
        <v>177</v>
      </c>
      <c r="U6" s="116" t="s">
        <v>160</v>
      </c>
      <c r="V6" s="116" t="s">
        <v>160</v>
      </c>
      <c r="W6" s="116" t="s">
        <v>160</v>
      </c>
      <c r="X6" s="116" t="s">
        <v>160</v>
      </c>
      <c r="Y6" s="116">
        <v>0.01</v>
      </c>
      <c r="Z6" s="116">
        <v>0.05</v>
      </c>
      <c r="AA6" s="116" t="s">
        <v>160</v>
      </c>
      <c r="AB6" s="117" t="s">
        <v>160</v>
      </c>
      <c r="AC6" s="117">
        <v>0.5</v>
      </c>
      <c r="AD6" s="117">
        <v>0.03</v>
      </c>
      <c r="AE6" s="117" t="s">
        <v>160</v>
      </c>
      <c r="AF6" s="117">
        <v>0.1</v>
      </c>
      <c r="AG6" s="118" t="s">
        <v>160</v>
      </c>
      <c r="AH6" s="118" t="s">
        <v>160</v>
      </c>
      <c r="AI6" s="118" t="s">
        <v>160</v>
      </c>
      <c r="AJ6" s="118" t="s">
        <v>160</v>
      </c>
      <c r="AK6" s="118" t="s">
        <v>160</v>
      </c>
      <c r="AL6" s="118">
        <v>-0.62</v>
      </c>
      <c r="AM6" s="97" t="s">
        <v>160</v>
      </c>
      <c r="AN6" s="40">
        <v>0.51332251070842394</v>
      </c>
      <c r="AO6" s="40">
        <v>0.51332251070842394</v>
      </c>
      <c r="AP6" s="119">
        <v>-1.2739601756900001</v>
      </c>
      <c r="AQ6" s="120" t="s">
        <v>160</v>
      </c>
      <c r="AR6" s="120" t="s">
        <v>160</v>
      </c>
      <c r="AS6" s="119">
        <v>-0.787884649943</v>
      </c>
      <c r="AT6" s="119">
        <v>-0.74272895661399996</v>
      </c>
      <c r="AU6" s="121">
        <v>2.78063042903E-2</v>
      </c>
      <c r="AV6" s="119">
        <v>0.79834156519499999</v>
      </c>
      <c r="AW6" s="119">
        <v>0.87799346697000002</v>
      </c>
      <c r="AX6" s="120" t="s">
        <v>160</v>
      </c>
      <c r="AY6" s="120" t="s">
        <v>160</v>
      </c>
      <c r="AZ6" s="119">
        <v>1.4645168024699999</v>
      </c>
      <c r="BA6" s="122">
        <v>0</v>
      </c>
      <c r="BB6" s="123">
        <v>5</v>
      </c>
      <c r="BC6" s="98" t="s">
        <v>112</v>
      </c>
      <c r="BD6" s="98" t="s">
        <v>179</v>
      </c>
      <c r="BE6" s="98" t="s">
        <v>114</v>
      </c>
      <c r="BF6" s="130">
        <v>0.74616155338015</v>
      </c>
      <c r="BG6" s="130">
        <v>0.71835524908984993</v>
      </c>
      <c r="BH6" s="100">
        <v>0.05</v>
      </c>
      <c r="BI6" s="100">
        <v>0.05</v>
      </c>
      <c r="BJ6" s="99" t="s">
        <v>160</v>
      </c>
      <c r="BK6" s="99" t="s">
        <v>160</v>
      </c>
      <c r="BL6" s="99" t="s">
        <v>160</v>
      </c>
      <c r="BM6" s="101" t="s">
        <v>160</v>
      </c>
      <c r="BN6" s="101" t="s">
        <v>160</v>
      </c>
      <c r="BO6" s="101" t="s">
        <v>160</v>
      </c>
      <c r="BP6" s="101" t="s">
        <v>160</v>
      </c>
      <c r="BQ6" s="131">
        <f t="shared" si="2"/>
        <v>-1.3661615533801501</v>
      </c>
      <c r="BR6" s="125">
        <f t="shared" si="0"/>
        <v>0.88573938824856391</v>
      </c>
      <c r="BS6" s="125">
        <f t="shared" si="1"/>
        <v>0.88573938824856391</v>
      </c>
      <c r="BT6" s="124" t="s">
        <v>160</v>
      </c>
      <c r="BU6" s="124" t="s">
        <v>160</v>
      </c>
      <c r="BV6" s="124" t="s">
        <v>160</v>
      </c>
      <c r="BW6" s="124" t="s">
        <v>160</v>
      </c>
      <c r="BX6" s="126">
        <v>0</v>
      </c>
      <c r="BY6" s="127" t="s">
        <v>160</v>
      </c>
      <c r="BZ6" s="128" t="s">
        <v>160</v>
      </c>
      <c r="CA6" s="129"/>
    </row>
    <row r="7" spans="1:79" s="70" customFormat="1" ht="34">
      <c r="A7" s="105" t="s">
        <v>180</v>
      </c>
      <c r="B7" s="106" t="s">
        <v>174</v>
      </c>
      <c r="C7" s="107">
        <v>8</v>
      </c>
      <c r="D7" s="107" t="s">
        <v>175</v>
      </c>
      <c r="E7" s="108">
        <v>1.766667</v>
      </c>
      <c r="F7" s="108">
        <v>103.016667</v>
      </c>
      <c r="G7" s="77">
        <v>1</v>
      </c>
      <c r="H7" s="109">
        <v>2130</v>
      </c>
      <c r="I7" s="109">
        <v>184.45866745696716</v>
      </c>
      <c r="J7" s="34">
        <v>2109</v>
      </c>
      <c r="K7" s="109">
        <v>1631</v>
      </c>
      <c r="L7" s="109">
        <v>2699</v>
      </c>
      <c r="M7" s="111" t="s">
        <v>181</v>
      </c>
      <c r="N7" s="112" t="s">
        <v>160</v>
      </c>
      <c r="O7" s="112" t="s">
        <v>160</v>
      </c>
      <c r="P7" s="113" t="s">
        <v>160</v>
      </c>
      <c r="Q7" s="113" t="s">
        <v>160</v>
      </c>
      <c r="R7" s="113" t="s">
        <v>160</v>
      </c>
      <c r="S7" s="114" t="s">
        <v>160</v>
      </c>
      <c r="T7" s="115" t="s">
        <v>177</v>
      </c>
      <c r="U7" s="116" t="s">
        <v>160</v>
      </c>
      <c r="V7" s="116" t="s">
        <v>160</v>
      </c>
      <c r="W7" s="116" t="s">
        <v>160</v>
      </c>
      <c r="X7" s="116" t="s">
        <v>160</v>
      </c>
      <c r="Y7" s="116">
        <v>0.01</v>
      </c>
      <c r="Z7" s="116">
        <v>0.05</v>
      </c>
      <c r="AA7" s="116" t="s">
        <v>160</v>
      </c>
      <c r="AB7" s="117" t="s">
        <v>160</v>
      </c>
      <c r="AC7" s="117">
        <v>0.5</v>
      </c>
      <c r="AD7" s="117">
        <v>0.03</v>
      </c>
      <c r="AE7" s="117" t="s">
        <v>160</v>
      </c>
      <c r="AF7" s="117">
        <v>0.1</v>
      </c>
      <c r="AG7" s="118" t="s">
        <v>160</v>
      </c>
      <c r="AH7" s="118" t="s">
        <v>160</v>
      </c>
      <c r="AI7" s="118" t="s">
        <v>160</v>
      </c>
      <c r="AJ7" s="118" t="s">
        <v>160</v>
      </c>
      <c r="AK7" s="118" t="s">
        <v>160</v>
      </c>
      <c r="AL7" s="118">
        <v>1.9</v>
      </c>
      <c r="AM7" s="97" t="s">
        <v>160</v>
      </c>
      <c r="AN7" s="40">
        <v>0.51332251070842394</v>
      </c>
      <c r="AO7" s="40">
        <v>0.51332251070842394</v>
      </c>
      <c r="AP7" s="119">
        <v>-0.94294645210899997</v>
      </c>
      <c r="AQ7" s="120" t="s">
        <v>160</v>
      </c>
      <c r="AR7" s="120" t="s">
        <v>160</v>
      </c>
      <c r="AS7" s="119">
        <v>-0.59328636124599998</v>
      </c>
      <c r="AT7" s="119">
        <v>-0.50841263230400002</v>
      </c>
      <c r="AU7" s="121">
        <v>-2.0106871781500001E-3</v>
      </c>
      <c r="AV7" s="119">
        <v>0.50439125794799999</v>
      </c>
      <c r="AW7" s="119">
        <v>0.62594505717899995</v>
      </c>
      <c r="AX7" s="120" t="s">
        <v>160</v>
      </c>
      <c r="AY7" s="120" t="s">
        <v>160</v>
      </c>
      <c r="AZ7" s="119">
        <v>1.04542545345</v>
      </c>
      <c r="BA7" s="122">
        <v>0</v>
      </c>
      <c r="BB7" s="123">
        <v>5</v>
      </c>
      <c r="BC7" s="98" t="s">
        <v>112</v>
      </c>
      <c r="BD7" s="98" t="s">
        <v>182</v>
      </c>
      <c r="BE7" s="98" t="s">
        <v>114</v>
      </c>
      <c r="BF7" s="130">
        <v>0.52170738313592502</v>
      </c>
      <c r="BG7" s="130">
        <v>0.52371807031407502</v>
      </c>
      <c r="BH7" s="100">
        <v>0.05</v>
      </c>
      <c r="BI7" s="100">
        <v>0.05</v>
      </c>
      <c r="BJ7" s="99" t="s">
        <v>160</v>
      </c>
      <c r="BK7" s="99" t="s">
        <v>160</v>
      </c>
      <c r="BL7" s="99" t="s">
        <v>160</v>
      </c>
      <c r="BM7" s="101" t="s">
        <v>160</v>
      </c>
      <c r="BN7" s="101" t="s">
        <v>160</v>
      </c>
      <c r="BO7" s="101" t="s">
        <v>160</v>
      </c>
      <c r="BP7" s="101" t="s">
        <v>160</v>
      </c>
      <c r="BQ7" s="131">
        <f t="shared" si="2"/>
        <v>1.378292616864075</v>
      </c>
      <c r="BR7" s="125">
        <f t="shared" si="0"/>
        <v>0.73673646385495151</v>
      </c>
      <c r="BS7" s="125">
        <f t="shared" si="1"/>
        <v>0.73673646385495151</v>
      </c>
      <c r="BT7" s="124" t="s">
        <v>160</v>
      </c>
      <c r="BU7" s="124" t="s">
        <v>160</v>
      </c>
      <c r="BV7" s="124" t="s">
        <v>160</v>
      </c>
      <c r="BW7" s="124" t="s">
        <v>160</v>
      </c>
      <c r="BX7" s="126">
        <v>0</v>
      </c>
      <c r="BY7" s="127" t="s">
        <v>160</v>
      </c>
      <c r="BZ7" s="128" t="s">
        <v>160</v>
      </c>
      <c r="CA7" s="129"/>
    </row>
    <row r="8" spans="1:79" s="70" customFormat="1" ht="51">
      <c r="A8" s="105" t="s">
        <v>219</v>
      </c>
      <c r="B8" s="106" t="s">
        <v>215</v>
      </c>
      <c r="C8" s="107">
        <v>8</v>
      </c>
      <c r="D8" s="107" t="s">
        <v>220</v>
      </c>
      <c r="E8" s="108">
        <v>3.1666669999999999</v>
      </c>
      <c r="F8" s="108">
        <v>100.25</v>
      </c>
      <c r="G8" s="77">
        <v>1</v>
      </c>
      <c r="H8" s="109">
        <v>2805</v>
      </c>
      <c r="I8" s="109">
        <v>90</v>
      </c>
      <c r="J8" s="34">
        <v>2716</v>
      </c>
      <c r="K8" s="109">
        <v>2386</v>
      </c>
      <c r="L8" s="109">
        <v>3004</v>
      </c>
      <c r="M8" s="111" t="s">
        <v>221</v>
      </c>
      <c r="N8" s="112" t="s">
        <v>160</v>
      </c>
      <c r="O8" s="112" t="s">
        <v>160</v>
      </c>
      <c r="P8" s="113" t="s">
        <v>160</v>
      </c>
      <c r="Q8" s="113" t="s">
        <v>160</v>
      </c>
      <c r="R8" s="113" t="s">
        <v>160</v>
      </c>
      <c r="S8" s="114" t="s">
        <v>160</v>
      </c>
      <c r="T8" s="115" t="s">
        <v>160</v>
      </c>
      <c r="U8" s="116" t="s">
        <v>160</v>
      </c>
      <c r="V8" s="116" t="s">
        <v>160</v>
      </c>
      <c r="W8" s="116" t="s">
        <v>160</v>
      </c>
      <c r="X8" s="116" t="s">
        <v>160</v>
      </c>
      <c r="Y8" s="116">
        <v>0.01</v>
      </c>
      <c r="Z8" s="116" t="s">
        <v>160</v>
      </c>
      <c r="AA8" s="116" t="s">
        <v>160</v>
      </c>
      <c r="AB8" s="117" t="s">
        <v>160</v>
      </c>
      <c r="AC8" s="117">
        <v>0.5</v>
      </c>
      <c r="AD8" s="117">
        <v>0.03</v>
      </c>
      <c r="AE8" s="117" t="s">
        <v>88</v>
      </c>
      <c r="AF8" s="117">
        <v>0.1</v>
      </c>
      <c r="AG8" s="118" t="s">
        <v>160</v>
      </c>
      <c r="AH8" s="118" t="s">
        <v>160</v>
      </c>
      <c r="AI8" s="118" t="s">
        <v>160</v>
      </c>
      <c r="AJ8" s="118" t="s">
        <v>160</v>
      </c>
      <c r="AK8" s="118" t="s">
        <v>160</v>
      </c>
      <c r="AL8" s="118">
        <v>1.5804030894682906</v>
      </c>
      <c r="AM8" s="97" t="s">
        <v>160</v>
      </c>
      <c r="AN8" s="40">
        <v>0.51088159097779207</v>
      </c>
      <c r="AO8" s="40">
        <v>0.51088159097779207</v>
      </c>
      <c r="AP8" s="119">
        <v>-2.3235883055573106</v>
      </c>
      <c r="AQ8" s="120" t="s">
        <v>160</v>
      </c>
      <c r="AR8" s="120" t="s">
        <v>160</v>
      </c>
      <c r="AS8" s="119">
        <v>-1.3680295222484893</v>
      </c>
      <c r="AT8" s="119">
        <v>-1.2237148416058434</v>
      </c>
      <c r="AU8" s="121">
        <v>3.3441239312235194E-3</v>
      </c>
      <c r="AV8" s="119">
        <v>1.2304030894682905</v>
      </c>
      <c r="AW8" s="119">
        <v>1.3613519125511915</v>
      </c>
      <c r="AX8" s="120" t="s">
        <v>160</v>
      </c>
      <c r="AY8" s="120" t="s">
        <v>160</v>
      </c>
      <c r="AZ8" s="119">
        <v>2.3620388898926055</v>
      </c>
      <c r="BA8" s="122">
        <v>-1</v>
      </c>
      <c r="BB8" s="123">
        <v>5</v>
      </c>
      <c r="BC8" s="98" t="s">
        <v>89</v>
      </c>
      <c r="BD8" s="98" t="s">
        <v>222</v>
      </c>
      <c r="BE8" s="98" t="s">
        <v>91</v>
      </c>
      <c r="BF8" s="99" t="s">
        <v>160</v>
      </c>
      <c r="BG8" s="99" t="s">
        <v>160</v>
      </c>
      <c r="BH8" s="100">
        <v>0.05</v>
      </c>
      <c r="BI8" s="100">
        <v>0.05</v>
      </c>
      <c r="BJ8" s="99" t="s">
        <v>160</v>
      </c>
      <c r="BK8" s="99" t="s">
        <v>160</v>
      </c>
      <c r="BL8" s="99" t="s">
        <v>160</v>
      </c>
      <c r="BM8" s="101" t="s">
        <v>160</v>
      </c>
      <c r="BN8" s="101" t="s">
        <v>160</v>
      </c>
      <c r="BO8" s="101" t="s">
        <v>160</v>
      </c>
      <c r="BP8" s="101" t="s">
        <v>160</v>
      </c>
      <c r="BQ8" s="131">
        <v>1.58</v>
      </c>
      <c r="BR8" s="125">
        <f t="shared" si="0"/>
        <v>0.51575187832910507</v>
      </c>
      <c r="BS8" s="125">
        <f t="shared" si="1"/>
        <v>0.51575187832910507</v>
      </c>
      <c r="BT8" s="124" t="s">
        <v>160</v>
      </c>
      <c r="BU8" s="124" t="s">
        <v>160</v>
      </c>
      <c r="BV8" s="124" t="s">
        <v>160</v>
      </c>
      <c r="BW8" s="124" t="s">
        <v>160</v>
      </c>
      <c r="BX8" s="126">
        <v>0</v>
      </c>
      <c r="BY8" s="127" t="s">
        <v>160</v>
      </c>
      <c r="BZ8" s="128" t="s">
        <v>223</v>
      </c>
      <c r="CA8" s="129"/>
    </row>
    <row r="9" spans="1:79" s="70" customFormat="1" ht="34">
      <c r="A9" s="105" t="s">
        <v>183</v>
      </c>
      <c r="B9" s="106" t="s">
        <v>174</v>
      </c>
      <c r="C9" s="107">
        <v>8</v>
      </c>
      <c r="D9" s="107" t="s">
        <v>175</v>
      </c>
      <c r="E9" s="108">
        <v>1.6166670000000001</v>
      </c>
      <c r="F9" s="108">
        <v>103.416667</v>
      </c>
      <c r="G9" s="77">
        <v>1</v>
      </c>
      <c r="H9" s="109">
        <v>4040</v>
      </c>
      <c r="I9" s="109">
        <v>141.42135623730951</v>
      </c>
      <c r="J9" s="34">
        <v>4532</v>
      </c>
      <c r="K9" s="109">
        <v>4097</v>
      </c>
      <c r="L9" s="109">
        <v>4859</v>
      </c>
      <c r="M9" s="111" t="s">
        <v>184</v>
      </c>
      <c r="N9" s="112" t="s">
        <v>160</v>
      </c>
      <c r="O9" s="112" t="s">
        <v>160</v>
      </c>
      <c r="P9" s="113" t="s">
        <v>160</v>
      </c>
      <c r="Q9" s="113" t="s">
        <v>160</v>
      </c>
      <c r="R9" s="113" t="s">
        <v>160</v>
      </c>
      <c r="S9" s="114" t="s">
        <v>160</v>
      </c>
      <c r="T9" s="115" t="s">
        <v>177</v>
      </c>
      <c r="U9" s="116" t="s">
        <v>160</v>
      </c>
      <c r="V9" s="116" t="s">
        <v>160</v>
      </c>
      <c r="W9" s="116" t="s">
        <v>160</v>
      </c>
      <c r="X9" s="116" t="s">
        <v>160</v>
      </c>
      <c r="Y9" s="116">
        <v>0.01</v>
      </c>
      <c r="Z9" s="116">
        <v>0.05</v>
      </c>
      <c r="AA9" s="116" t="s">
        <v>160</v>
      </c>
      <c r="AB9" s="117" t="s">
        <v>160</v>
      </c>
      <c r="AC9" s="117">
        <v>0.5</v>
      </c>
      <c r="AD9" s="117">
        <v>0.03</v>
      </c>
      <c r="AE9" s="117" t="s">
        <v>160</v>
      </c>
      <c r="AF9" s="117">
        <v>0.1</v>
      </c>
      <c r="AG9" s="118" t="s">
        <v>160</v>
      </c>
      <c r="AH9" s="118" t="s">
        <v>160</v>
      </c>
      <c r="AI9" s="118" t="s">
        <v>160</v>
      </c>
      <c r="AJ9" s="118" t="s">
        <v>160</v>
      </c>
      <c r="AK9" s="118" t="s">
        <v>160</v>
      </c>
      <c r="AL9" s="118">
        <v>5.9</v>
      </c>
      <c r="AM9" s="97" t="s">
        <v>160</v>
      </c>
      <c r="AN9" s="40">
        <v>0.51332251070842394</v>
      </c>
      <c r="AO9" s="40">
        <v>0.51332251070842394</v>
      </c>
      <c r="AP9" s="119">
        <v>-0.99375309417699997</v>
      </c>
      <c r="AQ9" s="120" t="s">
        <v>160</v>
      </c>
      <c r="AR9" s="120" t="s">
        <v>160</v>
      </c>
      <c r="AS9" s="119">
        <v>-0.618442382116</v>
      </c>
      <c r="AT9" s="119">
        <v>-0.502724474511</v>
      </c>
      <c r="AU9" s="121">
        <v>-8.9230775360600004E-4</v>
      </c>
      <c r="AV9" s="119">
        <v>0.50093985900399995</v>
      </c>
      <c r="AW9" s="119">
        <v>0.62247912899500002</v>
      </c>
      <c r="AX9" s="120" t="s">
        <v>160</v>
      </c>
      <c r="AY9" s="120" t="s">
        <v>160</v>
      </c>
      <c r="AZ9" s="119">
        <v>1.0170623837299999</v>
      </c>
      <c r="BA9" s="122">
        <v>0</v>
      </c>
      <c r="BB9" s="123">
        <v>5</v>
      </c>
      <c r="BC9" s="98" t="s">
        <v>112</v>
      </c>
      <c r="BD9" s="98" t="s">
        <v>184</v>
      </c>
      <c r="BE9" s="98" t="s">
        <v>114</v>
      </c>
      <c r="BF9" s="130">
        <v>0.50808503798819693</v>
      </c>
      <c r="BG9" s="130">
        <v>0.50897734574180298</v>
      </c>
      <c r="BH9" s="100">
        <v>0.05</v>
      </c>
      <c r="BI9" s="100">
        <v>0.05</v>
      </c>
      <c r="BJ9" s="99" t="s">
        <v>160</v>
      </c>
      <c r="BK9" s="99" t="s">
        <v>160</v>
      </c>
      <c r="BL9" s="99" t="s">
        <v>160</v>
      </c>
      <c r="BM9" s="101" t="s">
        <v>160</v>
      </c>
      <c r="BN9" s="101" t="s">
        <v>160</v>
      </c>
      <c r="BO9" s="101" t="s">
        <v>160</v>
      </c>
      <c r="BP9" s="101" t="s">
        <v>160</v>
      </c>
      <c r="BQ9" s="131">
        <f t="shared" si="2"/>
        <v>5.3919149620118034</v>
      </c>
      <c r="BR9" s="125">
        <f t="shared" si="0"/>
        <v>0.72633183771494603</v>
      </c>
      <c r="BS9" s="125">
        <f t="shared" si="1"/>
        <v>0.72633183771494603</v>
      </c>
      <c r="BT9" s="124" t="s">
        <v>160</v>
      </c>
      <c r="BU9" s="124" t="s">
        <v>160</v>
      </c>
      <c r="BV9" s="124" t="s">
        <v>160</v>
      </c>
      <c r="BW9" s="124" t="s">
        <v>160</v>
      </c>
      <c r="BX9" s="126">
        <v>0</v>
      </c>
      <c r="BY9" s="127" t="s">
        <v>160</v>
      </c>
      <c r="BZ9" s="128" t="s">
        <v>160</v>
      </c>
      <c r="CA9" s="129"/>
    </row>
    <row r="10" spans="1:79" s="70" customFormat="1" ht="51">
      <c r="A10" s="105" t="s">
        <v>107</v>
      </c>
      <c r="B10" s="106" t="s">
        <v>108</v>
      </c>
      <c r="C10" s="107">
        <v>8</v>
      </c>
      <c r="D10" s="107" t="s">
        <v>109</v>
      </c>
      <c r="E10" s="108">
        <v>3</v>
      </c>
      <c r="F10" s="108">
        <v>103.25</v>
      </c>
      <c r="G10" s="77">
        <v>1</v>
      </c>
      <c r="H10" s="109">
        <v>4045</v>
      </c>
      <c r="I10" s="109">
        <v>49</v>
      </c>
      <c r="J10" s="34">
        <v>4526</v>
      </c>
      <c r="K10" s="109">
        <v>4414</v>
      </c>
      <c r="L10" s="109">
        <v>4803</v>
      </c>
      <c r="M10" s="111" t="s">
        <v>110</v>
      </c>
      <c r="N10" s="112" t="s">
        <v>160</v>
      </c>
      <c r="O10" s="112" t="s">
        <v>160</v>
      </c>
      <c r="P10" s="113" t="s">
        <v>160</v>
      </c>
      <c r="Q10" s="113" t="s">
        <v>160</v>
      </c>
      <c r="R10" s="113" t="s">
        <v>160</v>
      </c>
      <c r="S10" s="114" t="s">
        <v>160</v>
      </c>
      <c r="T10" s="115" t="s">
        <v>111</v>
      </c>
      <c r="U10" s="116" t="s">
        <v>160</v>
      </c>
      <c r="V10" s="116" t="s">
        <v>160</v>
      </c>
      <c r="W10" s="116" t="s">
        <v>160</v>
      </c>
      <c r="X10" s="116" t="s">
        <v>160</v>
      </c>
      <c r="Y10" s="116">
        <v>0.01</v>
      </c>
      <c r="Z10" s="116" t="s">
        <v>160</v>
      </c>
      <c r="AA10" s="116" t="s">
        <v>160</v>
      </c>
      <c r="AB10" s="117" t="s">
        <v>160</v>
      </c>
      <c r="AC10" s="117">
        <v>0.5</v>
      </c>
      <c r="AD10" s="117">
        <v>0.01</v>
      </c>
      <c r="AE10" s="117" t="s">
        <v>88</v>
      </c>
      <c r="AF10" s="117">
        <v>0.1</v>
      </c>
      <c r="AG10" s="118" t="s">
        <v>160</v>
      </c>
      <c r="AH10" s="118" t="s">
        <v>160</v>
      </c>
      <c r="AI10" s="118" t="s">
        <v>160</v>
      </c>
      <c r="AJ10" s="118" t="s">
        <v>160</v>
      </c>
      <c r="AK10" s="118" t="s">
        <v>160</v>
      </c>
      <c r="AL10" s="118">
        <v>4.1980000000000004</v>
      </c>
      <c r="AM10" s="97" t="s">
        <v>160</v>
      </c>
      <c r="AN10" s="40">
        <f>SQRT(SUMSQ(IF(OR(X10="n/a",X10="nd"),0,X10),IF(OR(Y10="n/a",Y10="nd"),0,Y10),IF(OR(Z10="n/a",Z10="nd"),0,Z10),IF(OR(AA10="n/a",AA10="nd"),0,AA10),IF(OR(AB10="n/a",AB10="nd"),0,AB10),IF(OR(AC10="n/a",AC10="nd"),0,AC10),IF(OR(AD10="n/a",AD10="nd"),0,AD10),IF(OR(AE10="n/a",AE10="nd"),0,AE10),IF(OR(AF10="n/a",AF10="nd"),0,AF10),IF(OR(AG10="n/a",AG10="nd"),0,AG10),IF(OR(AH10="n/a",AH10="nd"),0,AH10),IF(OR(AI10="n/a",AI10="nd"),0,AI10)))</f>
        <v>0.51009802979427399</v>
      </c>
      <c r="AO10" s="40">
        <f>SQRT(SUMSQ(IF(OR(X10="n/a",X10="nd"),0,X10),IF(OR(Y10="n/a",Y10="nd"),0,Y10),IF(OR(Z10="n/a",Z10="nd"),0,Z10),IF(OR(AB10="n/a",AB10="nd"),0,AB10),IF(OR(AC10="n/a",AC10="nd"),0,AC10),IF(OR(AD10="n/a",AD10="nd"),0,AD10),IF(OR(AE10="n/a",AE10="nd"),0,AE10),IF(OR(AF10="n/a",AF10="nd"),0,AF10),IF(OR(AG10="n/a",AG10="nd"),0,AG10),IF(OR(AH10="n/a",AH10="nd"),0,AH10),IF(OR(AI10="n/a",AI10="nd"),0,AI10)))</f>
        <v>0.51009802979427399</v>
      </c>
      <c r="AP10" s="119">
        <v>-2.1514316666500002</v>
      </c>
      <c r="AQ10" s="120" t="s">
        <v>160</v>
      </c>
      <c r="AR10" s="120" t="s">
        <v>160</v>
      </c>
      <c r="AS10" s="119">
        <v>-1.30816515035</v>
      </c>
      <c r="AT10" s="119">
        <v>-1.2103079916599999</v>
      </c>
      <c r="AU10" s="121">
        <v>1.9043921598600001E-2</v>
      </c>
      <c r="AV10" s="119">
        <v>1.2483958348599999</v>
      </c>
      <c r="AW10" s="119">
        <v>1.36168310225</v>
      </c>
      <c r="AX10" s="120" t="s">
        <v>160</v>
      </c>
      <c r="AY10" s="120" t="s">
        <v>160</v>
      </c>
      <c r="AZ10" s="119">
        <v>2.26300868584</v>
      </c>
      <c r="BA10" s="122">
        <v>0</v>
      </c>
      <c r="BB10" s="123">
        <v>5</v>
      </c>
      <c r="BC10" s="98" t="s">
        <v>112</v>
      </c>
      <c r="BD10" s="98" t="s">
        <v>113</v>
      </c>
      <c r="BE10" s="98" t="s">
        <v>114</v>
      </c>
      <c r="BF10" s="130">
        <f>(AZ10+AU10)/2</f>
        <v>1.1410263037193</v>
      </c>
      <c r="BG10" s="130">
        <f>(AZ10-AU10)/2</f>
        <v>1.1219823821207</v>
      </c>
      <c r="BH10" s="100">
        <v>0.05</v>
      </c>
      <c r="BI10" s="100">
        <v>0.05</v>
      </c>
      <c r="BJ10" s="99" t="s">
        <v>160</v>
      </c>
      <c r="BK10" s="99" t="s">
        <v>160</v>
      </c>
      <c r="BL10" s="99" t="s">
        <v>160</v>
      </c>
      <c r="BM10" s="101" t="s">
        <v>160</v>
      </c>
      <c r="BN10" s="101" t="s">
        <v>160</v>
      </c>
      <c r="BO10" s="101" t="s">
        <v>160</v>
      </c>
      <c r="BP10" s="101" t="s">
        <v>160</v>
      </c>
      <c r="BQ10" s="131">
        <f t="shared" si="2"/>
        <v>3.0569736962807004</v>
      </c>
      <c r="BR10" s="125">
        <f>SQRT(SUMSQ(AN10,BG10,IF(OR(BH10="n/a",BH10="nd"),0,BH10),IF(OR(BI10="n/a",BI10="nd"),0,BI10)))</f>
        <v>1.2345219584070752</v>
      </c>
      <c r="BS10" s="125">
        <f>SQRT(SUMSQ(AO10,BG10,IF(OR(BH10="n/a",BH10="nd"),0,BH10),IF(OR(BI10="n/a",BI10="nd"),0,BI10)))</f>
        <v>1.2345219584070752</v>
      </c>
      <c r="BT10" s="124" t="s">
        <v>160</v>
      </c>
      <c r="BU10" s="124" t="s">
        <v>160</v>
      </c>
      <c r="BV10" s="124" t="s">
        <v>160</v>
      </c>
      <c r="BW10" s="124" t="s">
        <v>160</v>
      </c>
      <c r="BX10" s="126">
        <v>0</v>
      </c>
      <c r="BY10" s="127" t="s">
        <v>160</v>
      </c>
      <c r="BZ10" s="128" t="s">
        <v>160</v>
      </c>
      <c r="CA10" s="129"/>
    </row>
    <row r="11" spans="1:79" s="70" customFormat="1" ht="51">
      <c r="A11" s="105" t="s">
        <v>115</v>
      </c>
      <c r="B11" s="106" t="s">
        <v>108</v>
      </c>
      <c r="C11" s="107">
        <v>8</v>
      </c>
      <c r="D11" s="107" t="s">
        <v>109</v>
      </c>
      <c r="E11" s="108">
        <v>3</v>
      </c>
      <c r="F11" s="108">
        <v>103.25</v>
      </c>
      <c r="G11" s="77">
        <v>1</v>
      </c>
      <c r="H11" s="109">
        <v>4073</v>
      </c>
      <c r="I11" s="109">
        <v>86</v>
      </c>
      <c r="J11" s="34">
        <v>4590</v>
      </c>
      <c r="K11" s="109">
        <v>4305</v>
      </c>
      <c r="L11" s="109">
        <v>4836</v>
      </c>
      <c r="M11" s="111" t="s">
        <v>110</v>
      </c>
      <c r="N11" s="112" t="s">
        <v>160</v>
      </c>
      <c r="O11" s="112" t="s">
        <v>160</v>
      </c>
      <c r="P11" s="113" t="s">
        <v>160</v>
      </c>
      <c r="Q11" s="113" t="s">
        <v>160</v>
      </c>
      <c r="R11" s="113" t="s">
        <v>160</v>
      </c>
      <c r="S11" s="114" t="s">
        <v>160</v>
      </c>
      <c r="T11" s="115" t="s">
        <v>111</v>
      </c>
      <c r="U11" s="116" t="s">
        <v>160</v>
      </c>
      <c r="V11" s="116" t="s">
        <v>160</v>
      </c>
      <c r="W11" s="116" t="s">
        <v>160</v>
      </c>
      <c r="X11" s="116" t="s">
        <v>160</v>
      </c>
      <c r="Y11" s="116">
        <v>0.01</v>
      </c>
      <c r="Z11" s="116" t="s">
        <v>160</v>
      </c>
      <c r="AA11" s="116" t="s">
        <v>160</v>
      </c>
      <c r="AB11" s="117" t="s">
        <v>160</v>
      </c>
      <c r="AC11" s="117">
        <v>0.5</v>
      </c>
      <c r="AD11" s="117">
        <v>0.01</v>
      </c>
      <c r="AE11" s="117" t="s">
        <v>88</v>
      </c>
      <c r="AF11" s="117">
        <v>0.1</v>
      </c>
      <c r="AG11" s="118" t="s">
        <v>160</v>
      </c>
      <c r="AH11" s="118" t="s">
        <v>160</v>
      </c>
      <c r="AI11" s="118" t="s">
        <v>160</v>
      </c>
      <c r="AJ11" s="118" t="s">
        <v>160</v>
      </c>
      <c r="AK11" s="118" t="s">
        <v>160</v>
      </c>
      <c r="AL11" s="118">
        <v>4.3090000000000002</v>
      </c>
      <c r="AM11" s="97" t="s">
        <v>160</v>
      </c>
      <c r="AN11" s="40">
        <f>SQRT(SUMSQ(IF(OR(X11="n/a",X11="nd"),0,X11),IF(OR(Y11="n/a",Y11="nd"),0,Y11),IF(OR(Z11="n/a",Z11="nd"),0,Z11),IF(OR(AA11="n/a",AA11="nd"),0,AA11),IF(OR(AB11="n/a",AB11="nd"),0,AB11),IF(OR(AC11="n/a",AC11="nd"),0,AC11),IF(OR(AD11="n/a",AD11="nd"),0,AD11),IF(OR(AE11="n/a",AE11="nd"),0,AE11),IF(OR(AF11="n/a",AF11="nd"),0,AF11),IF(OR(AG11="n/a",AG11="nd"),0,AG11),IF(OR(AH11="n/a",AH11="nd"),0,AH11),IF(OR(AI11="n/a",AI11="nd"),0,AI11)))</f>
        <v>0.51009802979427399</v>
      </c>
      <c r="AO11" s="40">
        <f>SQRT(SUMSQ(IF(OR(X11="n/a",X11="nd"),0,X11),IF(OR(Y11="n/a",Y11="nd"),0,Y11),IF(OR(Z11="n/a",Z11="nd"),0,Z11),IF(OR(AB11="n/a",AB11="nd"),0,AB11),IF(OR(AC11="n/a",AC11="nd"),0,AC11),IF(OR(AD11="n/a",AD11="nd"),0,AD11),IF(OR(AE11="n/a",AE11="nd"),0,AE11),IF(OR(AF11="n/a",AF11="nd"),0,AF11),IF(OR(AG11="n/a",AG11="nd"),0,AG11),IF(OR(AH11="n/a",AH11="nd"),0,AH11),IF(OR(AI11="n/a",AI11="nd"),0,AI11)))</f>
        <v>0.51009802979427399</v>
      </c>
      <c r="AP11" s="119">
        <v>-2.1514316666500002</v>
      </c>
      <c r="AQ11" s="120" t="s">
        <v>160</v>
      </c>
      <c r="AR11" s="120" t="s">
        <v>160</v>
      </c>
      <c r="AS11" s="119">
        <v>-1.30816515035</v>
      </c>
      <c r="AT11" s="119">
        <v>-1.2103079916599999</v>
      </c>
      <c r="AU11" s="121">
        <v>1.9043921598600001E-2</v>
      </c>
      <c r="AV11" s="119">
        <v>1.2483958348599999</v>
      </c>
      <c r="AW11" s="119">
        <v>1.36168310225</v>
      </c>
      <c r="AX11" s="120" t="s">
        <v>160</v>
      </c>
      <c r="AY11" s="120" t="s">
        <v>160</v>
      </c>
      <c r="AZ11" s="119">
        <v>2.26300868584</v>
      </c>
      <c r="BA11" s="122">
        <v>0</v>
      </c>
      <c r="BB11" s="123">
        <v>5</v>
      </c>
      <c r="BC11" s="98" t="s">
        <v>112</v>
      </c>
      <c r="BD11" s="98" t="s">
        <v>116</v>
      </c>
      <c r="BE11" s="98" t="s">
        <v>114</v>
      </c>
      <c r="BF11" s="130">
        <f>(AZ11+AU11)/2</f>
        <v>1.1410263037193</v>
      </c>
      <c r="BG11" s="130">
        <f>(AZ11-AU11)/2</f>
        <v>1.1219823821207</v>
      </c>
      <c r="BH11" s="100">
        <v>0.05</v>
      </c>
      <c r="BI11" s="100">
        <v>0.05</v>
      </c>
      <c r="BJ11" s="99" t="s">
        <v>160</v>
      </c>
      <c r="BK11" s="99" t="s">
        <v>160</v>
      </c>
      <c r="BL11" s="99" t="s">
        <v>160</v>
      </c>
      <c r="BM11" s="101" t="s">
        <v>160</v>
      </c>
      <c r="BN11" s="101" t="s">
        <v>160</v>
      </c>
      <c r="BO11" s="101" t="s">
        <v>160</v>
      </c>
      <c r="BP11" s="101" t="s">
        <v>160</v>
      </c>
      <c r="BQ11" s="131">
        <f>AL11-BF11</f>
        <v>3.1679736962807001</v>
      </c>
      <c r="BR11" s="125">
        <f t="shared" ref="BR11:BR31" si="3">SQRT(SUMSQ(AN11,BG11,IF(OR(BH11="n/a",BH11="nd"),0,BH11),IF(OR(BI11="n/a",BI11="nd"),0,BI11)))</f>
        <v>1.2345219584070752</v>
      </c>
      <c r="BS11" s="125">
        <f t="shared" ref="BS11:BS31" si="4">SQRT(SUMSQ(AO11,BG11,IF(OR(BH11="n/a",BH11="nd"),0,BH11),IF(OR(BI11="n/a",BI11="nd"),0,BI11)))</f>
        <v>1.2345219584070752</v>
      </c>
      <c r="BT11" s="124" t="s">
        <v>160</v>
      </c>
      <c r="BU11" s="124" t="s">
        <v>160</v>
      </c>
      <c r="BV11" s="124" t="s">
        <v>160</v>
      </c>
      <c r="BW11" s="124" t="s">
        <v>160</v>
      </c>
      <c r="BX11" s="126">
        <v>0</v>
      </c>
      <c r="BY11" s="127" t="s">
        <v>160</v>
      </c>
      <c r="BZ11" s="128" t="s">
        <v>160</v>
      </c>
      <c r="CA11" s="129"/>
    </row>
    <row r="12" spans="1:79" s="70" customFormat="1" ht="34">
      <c r="A12" s="105" t="s">
        <v>185</v>
      </c>
      <c r="B12" s="106" t="s">
        <v>174</v>
      </c>
      <c r="C12" s="107">
        <v>8</v>
      </c>
      <c r="D12" s="107" t="s">
        <v>175</v>
      </c>
      <c r="E12" s="108">
        <v>2.016667</v>
      </c>
      <c r="F12" s="108">
        <v>102.783333</v>
      </c>
      <c r="G12" s="77">
        <v>1</v>
      </c>
      <c r="H12" s="109">
        <v>4135</v>
      </c>
      <c r="I12" s="109">
        <v>134.53624047073711</v>
      </c>
      <c r="J12" s="34">
        <v>4650</v>
      </c>
      <c r="K12" s="109">
        <v>4246</v>
      </c>
      <c r="L12" s="109">
        <v>5026</v>
      </c>
      <c r="M12" s="111" t="s">
        <v>186</v>
      </c>
      <c r="N12" s="112" t="s">
        <v>160</v>
      </c>
      <c r="O12" s="112" t="s">
        <v>160</v>
      </c>
      <c r="P12" s="113" t="s">
        <v>160</v>
      </c>
      <c r="Q12" s="113" t="s">
        <v>160</v>
      </c>
      <c r="R12" s="113" t="s">
        <v>160</v>
      </c>
      <c r="S12" s="114" t="s">
        <v>160</v>
      </c>
      <c r="T12" s="115" t="s">
        <v>177</v>
      </c>
      <c r="U12" s="116" t="s">
        <v>160</v>
      </c>
      <c r="V12" s="116" t="s">
        <v>160</v>
      </c>
      <c r="W12" s="116" t="s">
        <v>160</v>
      </c>
      <c r="X12" s="116" t="s">
        <v>160</v>
      </c>
      <c r="Y12" s="116">
        <v>0.01</v>
      </c>
      <c r="Z12" s="116">
        <v>0.05</v>
      </c>
      <c r="AA12" s="116" t="s">
        <v>160</v>
      </c>
      <c r="AB12" s="117" t="s">
        <v>160</v>
      </c>
      <c r="AC12" s="117">
        <v>0.5</v>
      </c>
      <c r="AD12" s="117">
        <v>0.03</v>
      </c>
      <c r="AE12" s="117" t="s">
        <v>160</v>
      </c>
      <c r="AF12" s="117">
        <v>0.1</v>
      </c>
      <c r="AG12" s="118" t="s">
        <v>160</v>
      </c>
      <c r="AH12" s="118" t="s">
        <v>160</v>
      </c>
      <c r="AI12" s="118" t="s">
        <v>160</v>
      </c>
      <c r="AJ12" s="118" t="s">
        <v>160</v>
      </c>
      <c r="AK12" s="118" t="s">
        <v>160</v>
      </c>
      <c r="AL12" s="118">
        <v>4.9800000000000004</v>
      </c>
      <c r="AM12" s="97" t="s">
        <v>160</v>
      </c>
      <c r="AN12" s="40">
        <v>0.51332251070842394</v>
      </c>
      <c r="AO12" s="40">
        <v>0.51332251070842394</v>
      </c>
      <c r="AP12" s="119">
        <v>-0.89359145563599995</v>
      </c>
      <c r="AQ12" s="120" t="s">
        <v>160</v>
      </c>
      <c r="AR12" s="120" t="s">
        <v>160</v>
      </c>
      <c r="AS12" s="119">
        <v>-0.56127963806500003</v>
      </c>
      <c r="AT12" s="119">
        <v>-0.51713203316800005</v>
      </c>
      <c r="AU12" s="121">
        <v>2.9223242119000002E-3</v>
      </c>
      <c r="AV12" s="119">
        <v>0.52297668159199995</v>
      </c>
      <c r="AW12" s="119">
        <v>0.61600014332800002</v>
      </c>
      <c r="AX12" s="120" t="s">
        <v>160</v>
      </c>
      <c r="AY12" s="120" t="s">
        <v>160</v>
      </c>
      <c r="AZ12" s="119">
        <v>1.02763472024</v>
      </c>
      <c r="BA12" s="122">
        <v>0</v>
      </c>
      <c r="BB12" s="123">
        <v>5</v>
      </c>
      <c r="BC12" s="98" t="s">
        <v>112</v>
      </c>
      <c r="BD12" s="98" t="s">
        <v>187</v>
      </c>
      <c r="BE12" s="98" t="s">
        <v>114</v>
      </c>
      <c r="BF12" s="130">
        <v>0.51527852222595005</v>
      </c>
      <c r="BG12" s="130">
        <v>0.51235619801404997</v>
      </c>
      <c r="BH12" s="100">
        <v>0.05</v>
      </c>
      <c r="BI12" s="100">
        <v>0.05</v>
      </c>
      <c r="BJ12" s="99" t="s">
        <v>160</v>
      </c>
      <c r="BK12" s="99" t="s">
        <v>160</v>
      </c>
      <c r="BL12" s="99" t="s">
        <v>160</v>
      </c>
      <c r="BM12" s="101" t="s">
        <v>160</v>
      </c>
      <c r="BN12" s="101" t="s">
        <v>160</v>
      </c>
      <c r="BO12" s="101" t="s">
        <v>160</v>
      </c>
      <c r="BP12" s="101" t="s">
        <v>160</v>
      </c>
      <c r="BQ12" s="131">
        <f t="shared" ref="BQ12:BQ31" si="5">AL12-BF12</f>
        <v>4.4647214777740505</v>
      </c>
      <c r="BR12" s="125">
        <f t="shared" si="3"/>
        <v>0.7287035567659953</v>
      </c>
      <c r="BS12" s="125">
        <f t="shared" si="4"/>
        <v>0.7287035567659953</v>
      </c>
      <c r="BT12" s="124" t="s">
        <v>160</v>
      </c>
      <c r="BU12" s="124" t="s">
        <v>160</v>
      </c>
      <c r="BV12" s="124" t="s">
        <v>160</v>
      </c>
      <c r="BW12" s="124" t="s">
        <v>160</v>
      </c>
      <c r="BX12" s="126">
        <v>0</v>
      </c>
      <c r="BY12" s="127" t="s">
        <v>160</v>
      </c>
      <c r="BZ12" s="128" t="s">
        <v>160</v>
      </c>
      <c r="CA12" s="129"/>
    </row>
    <row r="13" spans="1:79" s="70" customFormat="1" ht="34">
      <c r="A13" s="105" t="s">
        <v>188</v>
      </c>
      <c r="B13" s="106" t="s">
        <v>174</v>
      </c>
      <c r="C13" s="107">
        <v>8</v>
      </c>
      <c r="D13" s="107" t="s">
        <v>175</v>
      </c>
      <c r="E13" s="108">
        <v>1.8</v>
      </c>
      <c r="F13" s="108">
        <v>103.25</v>
      </c>
      <c r="G13" s="77">
        <v>1</v>
      </c>
      <c r="H13" s="109">
        <v>4275</v>
      </c>
      <c r="I13" s="109">
        <v>122.06555615733703</v>
      </c>
      <c r="J13" s="34">
        <v>4843</v>
      </c>
      <c r="K13" s="109">
        <v>4450</v>
      </c>
      <c r="L13" s="109">
        <v>5283</v>
      </c>
      <c r="M13" s="111" t="s">
        <v>186</v>
      </c>
      <c r="N13" s="112" t="s">
        <v>160</v>
      </c>
      <c r="O13" s="112" t="s">
        <v>160</v>
      </c>
      <c r="P13" s="113" t="s">
        <v>160</v>
      </c>
      <c r="Q13" s="113" t="s">
        <v>160</v>
      </c>
      <c r="R13" s="113" t="s">
        <v>160</v>
      </c>
      <c r="S13" s="114" t="s">
        <v>160</v>
      </c>
      <c r="T13" s="115" t="s">
        <v>177</v>
      </c>
      <c r="U13" s="116" t="s">
        <v>160</v>
      </c>
      <c r="V13" s="116" t="s">
        <v>160</v>
      </c>
      <c r="W13" s="116" t="s">
        <v>160</v>
      </c>
      <c r="X13" s="116" t="s">
        <v>160</v>
      </c>
      <c r="Y13" s="116">
        <v>0.01</v>
      </c>
      <c r="Z13" s="116">
        <v>0.05</v>
      </c>
      <c r="AA13" s="116" t="s">
        <v>160</v>
      </c>
      <c r="AB13" s="117" t="s">
        <v>160</v>
      </c>
      <c r="AC13" s="117">
        <v>0.5</v>
      </c>
      <c r="AD13" s="117">
        <v>0.03</v>
      </c>
      <c r="AE13" s="117" t="s">
        <v>160</v>
      </c>
      <c r="AF13" s="117">
        <v>0.1</v>
      </c>
      <c r="AG13" s="118" t="s">
        <v>160</v>
      </c>
      <c r="AH13" s="118" t="s">
        <v>160</v>
      </c>
      <c r="AI13" s="118" t="s">
        <v>160</v>
      </c>
      <c r="AJ13" s="118" t="s">
        <v>160</v>
      </c>
      <c r="AK13" s="118" t="s">
        <v>160</v>
      </c>
      <c r="AL13" s="118">
        <v>4.83</v>
      </c>
      <c r="AM13" s="97" t="s">
        <v>160</v>
      </c>
      <c r="AN13" s="40">
        <v>0.51332251070842394</v>
      </c>
      <c r="AO13" s="40">
        <v>0.51332251070842394</v>
      </c>
      <c r="AP13" s="119">
        <v>-0.95892069595600005</v>
      </c>
      <c r="AQ13" s="120" t="s">
        <v>160</v>
      </c>
      <c r="AR13" s="120" t="s">
        <v>160</v>
      </c>
      <c r="AS13" s="119">
        <v>-0.60302175718499995</v>
      </c>
      <c r="AT13" s="119">
        <v>-0.50630628652700005</v>
      </c>
      <c r="AU13" s="121">
        <v>-1.7381595191699999E-3</v>
      </c>
      <c r="AV13" s="119">
        <v>0.502829967489</v>
      </c>
      <c r="AW13" s="119">
        <v>0.62548217943700002</v>
      </c>
      <c r="AX13" s="120" t="s">
        <v>160</v>
      </c>
      <c r="AY13" s="120" t="s">
        <v>160</v>
      </c>
      <c r="AZ13" s="119">
        <v>1.02972856419</v>
      </c>
      <c r="BA13" s="122">
        <v>0</v>
      </c>
      <c r="BB13" s="123">
        <v>5</v>
      </c>
      <c r="BC13" s="98" t="s">
        <v>112</v>
      </c>
      <c r="BD13" s="98" t="s">
        <v>187</v>
      </c>
      <c r="BE13" s="98" t="s">
        <v>114</v>
      </c>
      <c r="BF13" s="130">
        <v>0.51399520233541507</v>
      </c>
      <c r="BG13" s="130">
        <v>0.51573336185458496</v>
      </c>
      <c r="BH13" s="100">
        <v>0.05</v>
      </c>
      <c r="BI13" s="100">
        <v>0.05</v>
      </c>
      <c r="BJ13" s="99" t="s">
        <v>160</v>
      </c>
      <c r="BK13" s="99" t="s">
        <v>160</v>
      </c>
      <c r="BL13" s="99" t="s">
        <v>160</v>
      </c>
      <c r="BM13" s="101" t="s">
        <v>160</v>
      </c>
      <c r="BN13" s="101" t="s">
        <v>160</v>
      </c>
      <c r="BO13" s="101" t="s">
        <v>160</v>
      </c>
      <c r="BP13" s="101" t="s">
        <v>160</v>
      </c>
      <c r="BQ13" s="131">
        <f t="shared" si="5"/>
        <v>4.3160047976645846</v>
      </c>
      <c r="BR13" s="125">
        <f t="shared" si="3"/>
        <v>0.73108200670638324</v>
      </c>
      <c r="BS13" s="125">
        <f t="shared" si="4"/>
        <v>0.73108200670638324</v>
      </c>
      <c r="BT13" s="124" t="s">
        <v>160</v>
      </c>
      <c r="BU13" s="124" t="s">
        <v>160</v>
      </c>
      <c r="BV13" s="124" t="s">
        <v>160</v>
      </c>
      <c r="BW13" s="124" t="s">
        <v>160</v>
      </c>
      <c r="BX13" s="126">
        <v>0</v>
      </c>
      <c r="BY13" s="127" t="s">
        <v>160</v>
      </c>
      <c r="BZ13" s="128" t="s">
        <v>160</v>
      </c>
      <c r="CA13" s="129"/>
    </row>
    <row r="14" spans="1:79" s="70" customFormat="1" ht="34">
      <c r="A14" s="105" t="s">
        <v>189</v>
      </c>
      <c r="B14" s="106" t="s">
        <v>174</v>
      </c>
      <c r="C14" s="107">
        <v>8</v>
      </c>
      <c r="D14" s="107" t="s">
        <v>175</v>
      </c>
      <c r="E14" s="108">
        <v>1.7166669999999999</v>
      </c>
      <c r="F14" s="108">
        <v>103.3</v>
      </c>
      <c r="G14" s="77">
        <v>1</v>
      </c>
      <c r="H14" s="109">
        <v>4335</v>
      </c>
      <c r="I14" s="109">
        <v>145</v>
      </c>
      <c r="J14" s="110">
        <v>4945</v>
      </c>
      <c r="K14" s="109">
        <v>4456</v>
      </c>
      <c r="L14" s="109">
        <v>5319</v>
      </c>
      <c r="M14" s="111" t="s">
        <v>190</v>
      </c>
      <c r="N14" s="112" t="s">
        <v>160</v>
      </c>
      <c r="O14" s="112" t="s">
        <v>160</v>
      </c>
      <c r="P14" s="113" t="s">
        <v>160</v>
      </c>
      <c r="Q14" s="113" t="s">
        <v>160</v>
      </c>
      <c r="R14" s="113" t="s">
        <v>160</v>
      </c>
      <c r="S14" s="114" t="s">
        <v>160</v>
      </c>
      <c r="T14" s="115" t="s">
        <v>177</v>
      </c>
      <c r="U14" s="116" t="s">
        <v>160</v>
      </c>
      <c r="V14" s="116" t="s">
        <v>160</v>
      </c>
      <c r="W14" s="116" t="s">
        <v>160</v>
      </c>
      <c r="X14" s="116" t="s">
        <v>160</v>
      </c>
      <c r="Y14" s="116">
        <v>0.01</v>
      </c>
      <c r="Z14" s="116">
        <v>0.05</v>
      </c>
      <c r="AA14" s="116" t="s">
        <v>160</v>
      </c>
      <c r="AB14" s="117" t="s">
        <v>160</v>
      </c>
      <c r="AC14" s="117">
        <v>0.5</v>
      </c>
      <c r="AD14" s="117">
        <v>0.03</v>
      </c>
      <c r="AE14" s="117" t="s">
        <v>160</v>
      </c>
      <c r="AF14" s="117">
        <v>0.1</v>
      </c>
      <c r="AG14" s="118" t="s">
        <v>160</v>
      </c>
      <c r="AH14" s="118" t="s">
        <v>160</v>
      </c>
      <c r="AI14" s="118" t="s">
        <v>160</v>
      </c>
      <c r="AJ14" s="118" t="s">
        <v>160</v>
      </c>
      <c r="AK14" s="118" t="s">
        <v>160</v>
      </c>
      <c r="AL14" s="118">
        <v>2.8</v>
      </c>
      <c r="AM14" s="97" t="s">
        <v>160</v>
      </c>
      <c r="AN14" s="40">
        <v>0.51332251070842394</v>
      </c>
      <c r="AO14" s="40">
        <v>0.51332251070842394</v>
      </c>
      <c r="AP14" s="119">
        <v>-0.968634929448</v>
      </c>
      <c r="AQ14" s="120" t="s">
        <v>160</v>
      </c>
      <c r="AR14" s="120" t="s">
        <v>160</v>
      </c>
      <c r="AS14" s="119">
        <v>-0.60877571157999999</v>
      </c>
      <c r="AT14" s="119">
        <v>-0.505638150131</v>
      </c>
      <c r="AU14" s="121">
        <v>-1.4855654473099999E-3</v>
      </c>
      <c r="AV14" s="119">
        <v>0.50266701923599999</v>
      </c>
      <c r="AW14" s="119">
        <v>0.62556850578400003</v>
      </c>
      <c r="AX14" s="120" t="s">
        <v>160</v>
      </c>
      <c r="AY14" s="120" t="s">
        <v>160</v>
      </c>
      <c r="AZ14" s="119">
        <v>1.0283413234600001</v>
      </c>
      <c r="BA14" s="122">
        <v>0</v>
      </c>
      <c r="BB14" s="123">
        <v>5</v>
      </c>
      <c r="BC14" s="98" t="s">
        <v>112</v>
      </c>
      <c r="BD14" s="98" t="s">
        <v>191</v>
      </c>
      <c r="BE14" s="98" t="s">
        <v>114</v>
      </c>
      <c r="BF14" s="130">
        <v>0.51342787900634501</v>
      </c>
      <c r="BG14" s="130">
        <v>0.51491344445365506</v>
      </c>
      <c r="BH14" s="100">
        <v>0.05</v>
      </c>
      <c r="BI14" s="100">
        <v>0.05</v>
      </c>
      <c r="BJ14" s="99" t="s">
        <v>160</v>
      </c>
      <c r="BK14" s="99" t="s">
        <v>160</v>
      </c>
      <c r="BL14" s="99" t="s">
        <v>160</v>
      </c>
      <c r="BM14" s="101" t="s">
        <v>160</v>
      </c>
      <c r="BN14" s="101" t="s">
        <v>160</v>
      </c>
      <c r="BO14" s="101" t="s">
        <v>160</v>
      </c>
      <c r="BP14" s="101" t="s">
        <v>160</v>
      </c>
      <c r="BQ14" s="131">
        <f t="shared" si="5"/>
        <v>2.2865721209936547</v>
      </c>
      <c r="BR14" s="125">
        <f t="shared" si="3"/>
        <v>0.73050383659439266</v>
      </c>
      <c r="BS14" s="125">
        <f t="shared" si="4"/>
        <v>0.73050383659439266</v>
      </c>
      <c r="BT14" s="124" t="s">
        <v>160</v>
      </c>
      <c r="BU14" s="124" t="s">
        <v>160</v>
      </c>
      <c r="BV14" s="124" t="s">
        <v>160</v>
      </c>
      <c r="BW14" s="124" t="s">
        <v>160</v>
      </c>
      <c r="BX14" s="126">
        <v>0</v>
      </c>
      <c r="BY14" s="127" t="s">
        <v>160</v>
      </c>
      <c r="BZ14" s="128" t="s">
        <v>160</v>
      </c>
      <c r="CA14" s="129"/>
    </row>
    <row r="15" spans="1:79" s="70" customFormat="1" ht="34">
      <c r="A15" s="105" t="s">
        <v>192</v>
      </c>
      <c r="B15" s="106" t="s">
        <v>174</v>
      </c>
      <c r="C15" s="107">
        <v>8</v>
      </c>
      <c r="D15" s="107" t="s">
        <v>175</v>
      </c>
      <c r="E15" s="108">
        <v>1.483333</v>
      </c>
      <c r="F15" s="108">
        <v>103.38333299999999</v>
      </c>
      <c r="G15" s="77">
        <v>1</v>
      </c>
      <c r="H15" s="109">
        <v>4980</v>
      </c>
      <c r="I15" s="109">
        <v>125</v>
      </c>
      <c r="J15" s="34">
        <v>5728</v>
      </c>
      <c r="K15" s="109">
        <v>5465</v>
      </c>
      <c r="L15" s="109">
        <v>5996</v>
      </c>
      <c r="M15" s="111" t="s">
        <v>193</v>
      </c>
      <c r="N15" s="112" t="s">
        <v>160</v>
      </c>
      <c r="O15" s="112" t="s">
        <v>160</v>
      </c>
      <c r="P15" s="113" t="s">
        <v>160</v>
      </c>
      <c r="Q15" s="113" t="s">
        <v>160</v>
      </c>
      <c r="R15" s="113" t="s">
        <v>160</v>
      </c>
      <c r="S15" s="114" t="s">
        <v>160</v>
      </c>
      <c r="T15" s="115" t="s">
        <v>177</v>
      </c>
      <c r="U15" s="116" t="s">
        <v>160</v>
      </c>
      <c r="V15" s="116" t="s">
        <v>160</v>
      </c>
      <c r="W15" s="116" t="s">
        <v>160</v>
      </c>
      <c r="X15" s="116" t="s">
        <v>160</v>
      </c>
      <c r="Y15" s="116">
        <v>0.01</v>
      </c>
      <c r="Z15" s="116">
        <v>0.05</v>
      </c>
      <c r="AA15" s="116" t="s">
        <v>160</v>
      </c>
      <c r="AB15" s="117" t="s">
        <v>160</v>
      </c>
      <c r="AC15" s="117">
        <v>0.5</v>
      </c>
      <c r="AD15" s="117">
        <v>0.03</v>
      </c>
      <c r="AE15" s="117" t="s">
        <v>160</v>
      </c>
      <c r="AF15" s="117">
        <v>0.1</v>
      </c>
      <c r="AG15" s="118" t="s">
        <v>160</v>
      </c>
      <c r="AH15" s="118" t="s">
        <v>160</v>
      </c>
      <c r="AI15" s="118" t="s">
        <v>160</v>
      </c>
      <c r="AJ15" s="118" t="s">
        <v>160</v>
      </c>
      <c r="AK15" s="118" t="s">
        <v>160</v>
      </c>
      <c r="AL15" s="118">
        <v>3.75</v>
      </c>
      <c r="AM15" s="97" t="s">
        <v>160</v>
      </c>
      <c r="AN15" s="40">
        <v>0.51332251070842394</v>
      </c>
      <c r="AO15" s="40">
        <v>0.51332251070842394</v>
      </c>
      <c r="AP15" s="119">
        <v>-0.99327218215699997</v>
      </c>
      <c r="AQ15" s="120" t="s">
        <v>160</v>
      </c>
      <c r="AR15" s="120" t="s">
        <v>160</v>
      </c>
      <c r="AS15" s="119">
        <v>-0.61765389056800002</v>
      </c>
      <c r="AT15" s="119">
        <v>-0.49904785393500001</v>
      </c>
      <c r="AU15" s="121">
        <v>-7.6695023816399999E-4</v>
      </c>
      <c r="AV15" s="119">
        <v>0.49751395345900001</v>
      </c>
      <c r="AW15" s="119">
        <v>0.61945182700199997</v>
      </c>
      <c r="AX15" s="120" t="s">
        <v>160</v>
      </c>
      <c r="AY15" s="120" t="s">
        <v>160</v>
      </c>
      <c r="AZ15" s="119">
        <v>1.00834761297</v>
      </c>
      <c r="BA15" s="122">
        <v>0</v>
      </c>
      <c r="BB15" s="123">
        <v>5</v>
      </c>
      <c r="BC15" s="98" t="s">
        <v>112</v>
      </c>
      <c r="BD15" s="98" t="s">
        <v>194</v>
      </c>
      <c r="BE15" s="98" t="s">
        <v>114</v>
      </c>
      <c r="BF15" s="130">
        <v>0.503790331365918</v>
      </c>
      <c r="BG15" s="130">
        <v>0.50455728160408198</v>
      </c>
      <c r="BH15" s="100">
        <v>0.05</v>
      </c>
      <c r="BI15" s="100">
        <v>0.05</v>
      </c>
      <c r="BJ15" s="99" t="s">
        <v>160</v>
      </c>
      <c r="BK15" s="99" t="s">
        <v>160</v>
      </c>
      <c r="BL15" s="99" t="s">
        <v>160</v>
      </c>
      <c r="BM15" s="101" t="s">
        <v>160</v>
      </c>
      <c r="BN15" s="101" t="s">
        <v>160</v>
      </c>
      <c r="BO15" s="101" t="s">
        <v>160</v>
      </c>
      <c r="BP15" s="101" t="s">
        <v>160</v>
      </c>
      <c r="BQ15" s="131">
        <f t="shared" si="5"/>
        <v>3.2462096686340818</v>
      </c>
      <c r="BR15" s="125">
        <f t="shared" si="3"/>
        <v>0.72324135004830914</v>
      </c>
      <c r="BS15" s="125">
        <f t="shared" si="4"/>
        <v>0.72324135004830914</v>
      </c>
      <c r="BT15" s="124" t="s">
        <v>160</v>
      </c>
      <c r="BU15" s="124" t="s">
        <v>160</v>
      </c>
      <c r="BV15" s="124" t="s">
        <v>160</v>
      </c>
      <c r="BW15" s="124" t="s">
        <v>160</v>
      </c>
      <c r="BX15" s="126">
        <v>0</v>
      </c>
      <c r="BY15" s="127" t="s">
        <v>160</v>
      </c>
      <c r="BZ15" s="128" t="s">
        <v>160</v>
      </c>
      <c r="CA15" s="129"/>
    </row>
    <row r="16" spans="1:79" s="70" customFormat="1" ht="51">
      <c r="A16" s="105" t="s">
        <v>118</v>
      </c>
      <c r="B16" s="106" t="s">
        <v>108</v>
      </c>
      <c r="C16" s="107">
        <v>8</v>
      </c>
      <c r="D16" s="107" t="s">
        <v>109</v>
      </c>
      <c r="E16" s="108">
        <v>3</v>
      </c>
      <c r="F16" s="108">
        <v>103.25</v>
      </c>
      <c r="G16" s="77">
        <v>1</v>
      </c>
      <c r="H16" s="109">
        <v>5270</v>
      </c>
      <c r="I16" s="109">
        <v>47</v>
      </c>
      <c r="J16" s="34">
        <v>6063</v>
      </c>
      <c r="K16" s="109">
        <v>5930</v>
      </c>
      <c r="L16" s="109">
        <v>6188</v>
      </c>
      <c r="M16" s="111" t="s">
        <v>110</v>
      </c>
      <c r="N16" s="112" t="s">
        <v>160</v>
      </c>
      <c r="O16" s="112" t="s">
        <v>160</v>
      </c>
      <c r="P16" s="113" t="s">
        <v>160</v>
      </c>
      <c r="Q16" s="113" t="s">
        <v>160</v>
      </c>
      <c r="R16" s="113" t="s">
        <v>160</v>
      </c>
      <c r="S16" s="114" t="s">
        <v>160</v>
      </c>
      <c r="T16" s="115" t="s">
        <v>111</v>
      </c>
      <c r="U16" s="116" t="s">
        <v>160</v>
      </c>
      <c r="V16" s="116" t="s">
        <v>160</v>
      </c>
      <c r="W16" s="116" t="s">
        <v>160</v>
      </c>
      <c r="X16" s="116" t="s">
        <v>160</v>
      </c>
      <c r="Y16" s="116">
        <v>0.01</v>
      </c>
      <c r="Z16" s="116" t="s">
        <v>160</v>
      </c>
      <c r="AA16" s="116" t="s">
        <v>160</v>
      </c>
      <c r="AB16" s="117" t="s">
        <v>160</v>
      </c>
      <c r="AC16" s="117">
        <v>0.5</v>
      </c>
      <c r="AD16" s="117">
        <v>0.01</v>
      </c>
      <c r="AE16" s="117" t="s">
        <v>88</v>
      </c>
      <c r="AF16" s="117">
        <v>0.1</v>
      </c>
      <c r="AG16" s="118" t="s">
        <v>160</v>
      </c>
      <c r="AH16" s="118" t="s">
        <v>160</v>
      </c>
      <c r="AI16" s="118" t="s">
        <v>160</v>
      </c>
      <c r="AJ16" s="118" t="s">
        <v>160</v>
      </c>
      <c r="AK16" s="118" t="s">
        <v>160</v>
      </c>
      <c r="AL16" s="118">
        <v>4.6829999999999998</v>
      </c>
      <c r="AM16" s="97" t="s">
        <v>160</v>
      </c>
      <c r="AN16" s="40">
        <f>SQRT(SUMSQ(IF(OR(X16="n/a",X16="nd"),0,X16),IF(OR(Y16="n/a",Y16="nd"),0,Y16),IF(OR(Z16="n/a",Z16="nd"),0,Z16),IF(OR(AA16="n/a",AA16="nd"),0,AA16),IF(OR(AB16="n/a",AB16="nd"),0,AB16),IF(OR(AC16="n/a",AC16="nd"),0,AC16),IF(OR(AD16="n/a",AD16="nd"),0,AD16),IF(OR(AE16="n/a",AE16="nd"),0,AE16),IF(OR(AF16="n/a",AF16="nd"),0,AF16),IF(OR(AG16="n/a",AG16="nd"),0,AG16),IF(OR(AH16="n/a",AH16="nd"),0,AH16),IF(OR(AI16="n/a",AI16="nd"),0,AI16)))</f>
        <v>0.51009802979427399</v>
      </c>
      <c r="AO16" s="40">
        <f>SQRT(SUMSQ(IF(OR(X16="n/a",X16="nd"),0,X16),IF(OR(Y16="n/a",Y16="nd"),0,Y16),IF(OR(Z16="n/a",Z16="nd"),0,Z16),IF(OR(AB16="n/a",AB16="nd"),0,AB16),IF(OR(AC16="n/a",AC16="nd"),0,AC16),IF(OR(AD16="n/a",AD16="nd"),0,AD16),IF(OR(AE16="n/a",AE16="nd"),0,AE16),IF(OR(AF16="n/a",AF16="nd"),0,AF16),IF(OR(AG16="n/a",AG16="nd"),0,AG16),IF(OR(AH16="n/a",AH16="nd"),0,AH16),IF(OR(AI16="n/a",AI16="nd"),0,AI16)))</f>
        <v>0.51009802979427399</v>
      </c>
      <c r="AP16" s="119">
        <v>-2.1514316666500002</v>
      </c>
      <c r="AQ16" s="120" t="s">
        <v>160</v>
      </c>
      <c r="AR16" s="120" t="s">
        <v>160</v>
      </c>
      <c r="AS16" s="119">
        <v>-1.30816515035</v>
      </c>
      <c r="AT16" s="119">
        <v>-1.2103079916599999</v>
      </c>
      <c r="AU16" s="121">
        <v>1.9043921598600001E-2</v>
      </c>
      <c r="AV16" s="119">
        <v>1.2483958348599999</v>
      </c>
      <c r="AW16" s="119">
        <v>1.36168310225</v>
      </c>
      <c r="AX16" s="120" t="s">
        <v>160</v>
      </c>
      <c r="AY16" s="120" t="s">
        <v>160</v>
      </c>
      <c r="AZ16" s="119">
        <v>2.26300868584</v>
      </c>
      <c r="BA16" s="122">
        <v>0</v>
      </c>
      <c r="BB16" s="123">
        <v>5</v>
      </c>
      <c r="BC16" s="98" t="s">
        <v>112</v>
      </c>
      <c r="BD16" s="98" t="s">
        <v>116</v>
      </c>
      <c r="BE16" s="98" t="s">
        <v>114</v>
      </c>
      <c r="BF16" s="130">
        <f>(AZ16+AU16)/2</f>
        <v>1.1410263037193</v>
      </c>
      <c r="BG16" s="130">
        <f>(AZ16-AU16)/2</f>
        <v>1.1219823821207</v>
      </c>
      <c r="BH16" s="100">
        <v>0.05</v>
      </c>
      <c r="BI16" s="100">
        <v>0.05</v>
      </c>
      <c r="BJ16" s="99" t="s">
        <v>160</v>
      </c>
      <c r="BK16" s="99" t="s">
        <v>160</v>
      </c>
      <c r="BL16" s="99" t="s">
        <v>160</v>
      </c>
      <c r="BM16" s="101" t="s">
        <v>160</v>
      </c>
      <c r="BN16" s="101" t="s">
        <v>160</v>
      </c>
      <c r="BO16" s="101" t="s">
        <v>160</v>
      </c>
      <c r="BP16" s="101" t="s">
        <v>160</v>
      </c>
      <c r="BQ16" s="131">
        <f t="shared" si="5"/>
        <v>3.5419736962806998</v>
      </c>
      <c r="BR16" s="125">
        <f t="shared" si="3"/>
        <v>1.2345219584070752</v>
      </c>
      <c r="BS16" s="125">
        <f t="shared" si="4"/>
        <v>1.2345219584070752</v>
      </c>
      <c r="BT16" s="124" t="s">
        <v>160</v>
      </c>
      <c r="BU16" s="124" t="s">
        <v>160</v>
      </c>
      <c r="BV16" s="124" t="s">
        <v>160</v>
      </c>
      <c r="BW16" s="124" t="s">
        <v>160</v>
      </c>
      <c r="BX16" s="126">
        <v>0</v>
      </c>
      <c r="BY16" s="127" t="s">
        <v>160</v>
      </c>
      <c r="BZ16" s="128" t="s">
        <v>160</v>
      </c>
      <c r="CA16" s="129"/>
    </row>
    <row r="17" spans="1:79" s="70" customFormat="1" ht="51">
      <c r="A17" s="105" t="s">
        <v>117</v>
      </c>
      <c r="B17" s="106" t="s">
        <v>108</v>
      </c>
      <c r="C17" s="107">
        <v>8</v>
      </c>
      <c r="D17" s="107" t="s">
        <v>109</v>
      </c>
      <c r="E17" s="108">
        <v>3</v>
      </c>
      <c r="F17" s="108">
        <v>103.25</v>
      </c>
      <c r="G17" s="77">
        <v>1</v>
      </c>
      <c r="H17" s="109">
        <v>5331</v>
      </c>
      <c r="I17" s="109">
        <v>46</v>
      </c>
      <c r="J17" s="34">
        <v>6113</v>
      </c>
      <c r="K17" s="109">
        <v>5950</v>
      </c>
      <c r="L17" s="109">
        <v>6274</v>
      </c>
      <c r="M17" s="111" t="s">
        <v>110</v>
      </c>
      <c r="N17" s="112" t="s">
        <v>160</v>
      </c>
      <c r="O17" s="112" t="s">
        <v>160</v>
      </c>
      <c r="P17" s="113" t="s">
        <v>160</v>
      </c>
      <c r="Q17" s="113" t="s">
        <v>160</v>
      </c>
      <c r="R17" s="113" t="s">
        <v>160</v>
      </c>
      <c r="S17" s="114" t="s">
        <v>160</v>
      </c>
      <c r="T17" s="115" t="s">
        <v>111</v>
      </c>
      <c r="U17" s="116" t="s">
        <v>160</v>
      </c>
      <c r="V17" s="116" t="s">
        <v>160</v>
      </c>
      <c r="W17" s="116" t="s">
        <v>160</v>
      </c>
      <c r="X17" s="116" t="s">
        <v>160</v>
      </c>
      <c r="Y17" s="116">
        <v>0.01</v>
      </c>
      <c r="Z17" s="116" t="s">
        <v>160</v>
      </c>
      <c r="AA17" s="116" t="s">
        <v>160</v>
      </c>
      <c r="AB17" s="117" t="s">
        <v>160</v>
      </c>
      <c r="AC17" s="117">
        <v>0.5</v>
      </c>
      <c r="AD17" s="117">
        <v>0.01</v>
      </c>
      <c r="AE17" s="117" t="s">
        <v>88</v>
      </c>
      <c r="AF17" s="117">
        <v>0.1</v>
      </c>
      <c r="AG17" s="118" t="s">
        <v>160</v>
      </c>
      <c r="AH17" s="118" t="s">
        <v>160</v>
      </c>
      <c r="AI17" s="118" t="s">
        <v>160</v>
      </c>
      <c r="AJ17" s="118" t="s">
        <v>160</v>
      </c>
      <c r="AK17" s="118" t="s">
        <v>160</v>
      </c>
      <c r="AL17" s="118">
        <v>4.9409999999999998</v>
      </c>
      <c r="AM17" s="97" t="s">
        <v>160</v>
      </c>
      <c r="AN17" s="40">
        <f>SQRT(SUMSQ(IF(OR(X17="n/a",X17="nd"),0,X17),IF(OR(Y17="n/a",Y17="nd"),0,Y17),IF(OR(Z17="n/a",Z17="nd"),0,Z17),IF(OR(AA17="n/a",AA17="nd"),0,AA17),IF(OR(AB17="n/a",AB17="nd"),0,AB17),IF(OR(AC17="n/a",AC17="nd"),0,AC17),IF(OR(AD17="n/a",AD17="nd"),0,AD17),IF(OR(AE17="n/a",AE17="nd"),0,AE17),IF(OR(AF17="n/a",AF17="nd"),0,AF17),IF(OR(AG17="n/a",AG17="nd"),0,AG17),IF(OR(AH17="n/a",AH17="nd"),0,AH17),IF(OR(AI17="n/a",AI17="nd"),0,AI17)))</f>
        <v>0.51009802979427399</v>
      </c>
      <c r="AO17" s="40">
        <f>SQRT(SUMSQ(IF(OR(X17="n/a",X17="nd"),0,X17),IF(OR(Y17="n/a",Y17="nd"),0,Y17),IF(OR(Z17="n/a",Z17="nd"),0,Z17),IF(OR(AB17="n/a",AB17="nd"),0,AB17),IF(OR(AC17="n/a",AC17="nd"),0,AC17),IF(OR(AD17="n/a",AD17="nd"),0,AD17),IF(OR(AE17="n/a",AE17="nd"),0,AE17),IF(OR(AF17="n/a",AF17="nd"),0,AF17),IF(OR(AG17="n/a",AG17="nd"),0,AG17),IF(OR(AH17="n/a",AH17="nd"),0,AH17),IF(OR(AI17="n/a",AI17="nd"),0,AI17)))</f>
        <v>0.51009802979427399</v>
      </c>
      <c r="AP17" s="119">
        <v>-2.1514316666500002</v>
      </c>
      <c r="AQ17" s="120" t="s">
        <v>160</v>
      </c>
      <c r="AR17" s="120" t="s">
        <v>160</v>
      </c>
      <c r="AS17" s="119">
        <v>-1.30816515035</v>
      </c>
      <c r="AT17" s="119">
        <v>-1.2103079916599999</v>
      </c>
      <c r="AU17" s="121">
        <v>1.9043921598600001E-2</v>
      </c>
      <c r="AV17" s="119">
        <v>1.2483958348599999</v>
      </c>
      <c r="AW17" s="119">
        <v>1.36168310225</v>
      </c>
      <c r="AX17" s="120" t="s">
        <v>160</v>
      </c>
      <c r="AY17" s="120" t="s">
        <v>160</v>
      </c>
      <c r="AZ17" s="119">
        <v>2.26300868584</v>
      </c>
      <c r="BA17" s="122">
        <v>0</v>
      </c>
      <c r="BB17" s="123">
        <v>5</v>
      </c>
      <c r="BC17" s="98" t="s">
        <v>112</v>
      </c>
      <c r="BD17" s="98" t="s">
        <v>116</v>
      </c>
      <c r="BE17" s="98" t="s">
        <v>114</v>
      </c>
      <c r="BF17" s="130">
        <f>(AZ17+AU17)/2</f>
        <v>1.1410263037193</v>
      </c>
      <c r="BG17" s="130">
        <f>(AZ17-AU17)/2</f>
        <v>1.1219823821207</v>
      </c>
      <c r="BH17" s="100">
        <v>0.05</v>
      </c>
      <c r="BI17" s="100">
        <v>0.05</v>
      </c>
      <c r="BJ17" s="99" t="s">
        <v>160</v>
      </c>
      <c r="BK17" s="99" t="s">
        <v>160</v>
      </c>
      <c r="BL17" s="99" t="s">
        <v>160</v>
      </c>
      <c r="BM17" s="101" t="s">
        <v>160</v>
      </c>
      <c r="BN17" s="101" t="s">
        <v>160</v>
      </c>
      <c r="BO17" s="101" t="s">
        <v>160</v>
      </c>
      <c r="BP17" s="101" t="s">
        <v>160</v>
      </c>
      <c r="BQ17" s="131">
        <f t="shared" si="5"/>
        <v>3.7999736962806998</v>
      </c>
      <c r="BR17" s="125">
        <f t="shared" si="3"/>
        <v>1.2345219584070752</v>
      </c>
      <c r="BS17" s="125">
        <f t="shared" si="4"/>
        <v>1.2345219584070752</v>
      </c>
      <c r="BT17" s="124" t="s">
        <v>160</v>
      </c>
      <c r="BU17" s="124" t="s">
        <v>160</v>
      </c>
      <c r="BV17" s="124" t="s">
        <v>160</v>
      </c>
      <c r="BW17" s="124" t="s">
        <v>160</v>
      </c>
      <c r="BX17" s="126">
        <v>0</v>
      </c>
      <c r="BY17" s="127" t="s">
        <v>160</v>
      </c>
      <c r="BZ17" s="128" t="s">
        <v>160</v>
      </c>
      <c r="CA17" s="129"/>
    </row>
    <row r="18" spans="1:79" s="70" customFormat="1" ht="51">
      <c r="A18" s="105" t="s">
        <v>119</v>
      </c>
      <c r="B18" s="106" t="s">
        <v>108</v>
      </c>
      <c r="C18" s="107">
        <v>8</v>
      </c>
      <c r="D18" s="107" t="s">
        <v>109</v>
      </c>
      <c r="E18" s="108">
        <v>3</v>
      </c>
      <c r="F18" s="108">
        <v>103.25</v>
      </c>
      <c r="G18" s="77">
        <v>1</v>
      </c>
      <c r="H18" s="109">
        <v>5349</v>
      </c>
      <c r="I18" s="109">
        <v>65</v>
      </c>
      <c r="J18" s="110">
        <v>6130</v>
      </c>
      <c r="K18" s="109">
        <v>5949</v>
      </c>
      <c r="L18" s="109">
        <v>6284</v>
      </c>
      <c r="M18" s="111" t="s">
        <v>110</v>
      </c>
      <c r="N18" s="112" t="s">
        <v>160</v>
      </c>
      <c r="O18" s="112" t="s">
        <v>160</v>
      </c>
      <c r="P18" s="113" t="s">
        <v>160</v>
      </c>
      <c r="Q18" s="113" t="s">
        <v>160</v>
      </c>
      <c r="R18" s="113" t="s">
        <v>160</v>
      </c>
      <c r="S18" s="114" t="s">
        <v>160</v>
      </c>
      <c r="T18" s="115" t="s">
        <v>111</v>
      </c>
      <c r="U18" s="116" t="s">
        <v>160</v>
      </c>
      <c r="V18" s="116" t="s">
        <v>160</v>
      </c>
      <c r="W18" s="116" t="s">
        <v>160</v>
      </c>
      <c r="X18" s="116" t="s">
        <v>160</v>
      </c>
      <c r="Y18" s="116">
        <v>0.01</v>
      </c>
      <c r="Z18" s="116" t="s">
        <v>160</v>
      </c>
      <c r="AA18" s="116" t="s">
        <v>160</v>
      </c>
      <c r="AB18" s="117" t="s">
        <v>160</v>
      </c>
      <c r="AC18" s="117">
        <v>0.5</v>
      </c>
      <c r="AD18" s="117">
        <v>0.01</v>
      </c>
      <c r="AE18" s="117" t="s">
        <v>88</v>
      </c>
      <c r="AF18" s="117">
        <v>0.1</v>
      </c>
      <c r="AG18" s="118" t="s">
        <v>160</v>
      </c>
      <c r="AH18" s="118" t="s">
        <v>160</v>
      </c>
      <c r="AI18" s="118" t="s">
        <v>160</v>
      </c>
      <c r="AJ18" s="118" t="s">
        <v>160</v>
      </c>
      <c r="AK18" s="118" t="s">
        <v>160</v>
      </c>
      <c r="AL18" s="118">
        <v>4.7919999999999998</v>
      </c>
      <c r="AM18" s="97" t="s">
        <v>160</v>
      </c>
      <c r="AN18" s="40">
        <f>SQRT(SUMSQ(IF(OR(X18="n/a",X18="nd"),0,X18),IF(OR(Y18="n/a",Y18="nd"),0,Y18),IF(OR(Z18="n/a",Z18="nd"),0,Z18),IF(OR(AA18="n/a",AA18="nd"),0,AA18),IF(OR(AB18="n/a",AB18="nd"),0,AB18),IF(OR(AC18="n/a",AC18="nd"),0,AC18),IF(OR(AD18="n/a",AD18="nd"),0,AD18),IF(OR(AE18="n/a",AE18="nd"),0,AE18),IF(OR(AF18="n/a",AF18="nd"),0,AF18),IF(OR(AG18="n/a",AG18="nd"),0,AG18),IF(OR(AH18="n/a",AH18="nd"),0,AH18),IF(OR(AI18="n/a",AI18="nd"),0,AI18)))</f>
        <v>0.51009802979427399</v>
      </c>
      <c r="AO18" s="40">
        <f>SQRT(SUMSQ(IF(OR(X18="n/a",X18="nd"),0,X18),IF(OR(Y18="n/a",Y18="nd"),0,Y18),IF(OR(Z18="n/a",Z18="nd"),0,Z18),IF(OR(AB18="n/a",AB18="nd"),0,AB18),IF(OR(AC18="n/a",AC18="nd"),0,AC18),IF(OR(AD18="n/a",AD18="nd"),0,AD18),IF(OR(AE18="n/a",AE18="nd"),0,AE18),IF(OR(AF18="n/a",AF18="nd"),0,AF18),IF(OR(AG18="n/a",AG18="nd"),0,AG18),IF(OR(AH18="n/a",AH18="nd"),0,AH18),IF(OR(AI18="n/a",AI18="nd"),0,AI18)))</f>
        <v>0.51009802979427399</v>
      </c>
      <c r="AP18" s="119">
        <v>-2.1514316666500002</v>
      </c>
      <c r="AQ18" s="120" t="s">
        <v>160</v>
      </c>
      <c r="AR18" s="120" t="s">
        <v>160</v>
      </c>
      <c r="AS18" s="119">
        <v>-1.30816515035</v>
      </c>
      <c r="AT18" s="119">
        <v>-1.2103079916599999</v>
      </c>
      <c r="AU18" s="121">
        <v>1.9043921598600001E-2</v>
      </c>
      <c r="AV18" s="119">
        <v>1.2483958348599999</v>
      </c>
      <c r="AW18" s="119">
        <v>1.36168310225</v>
      </c>
      <c r="AX18" s="120" t="s">
        <v>160</v>
      </c>
      <c r="AY18" s="120" t="s">
        <v>160</v>
      </c>
      <c r="AZ18" s="119">
        <v>2.26300868584</v>
      </c>
      <c r="BA18" s="122">
        <v>0</v>
      </c>
      <c r="BB18" s="123">
        <v>5</v>
      </c>
      <c r="BC18" s="98" t="s">
        <v>112</v>
      </c>
      <c r="BD18" s="98" t="s">
        <v>116</v>
      </c>
      <c r="BE18" s="98" t="s">
        <v>114</v>
      </c>
      <c r="BF18" s="130">
        <f>(AZ18+AU18)/2</f>
        <v>1.1410263037193</v>
      </c>
      <c r="BG18" s="130">
        <f>(AZ18-AU18)/2</f>
        <v>1.1219823821207</v>
      </c>
      <c r="BH18" s="100">
        <v>0.05</v>
      </c>
      <c r="BI18" s="100">
        <v>0.05</v>
      </c>
      <c r="BJ18" s="99" t="s">
        <v>160</v>
      </c>
      <c r="BK18" s="99" t="s">
        <v>160</v>
      </c>
      <c r="BL18" s="99" t="s">
        <v>160</v>
      </c>
      <c r="BM18" s="101" t="s">
        <v>160</v>
      </c>
      <c r="BN18" s="101" t="s">
        <v>160</v>
      </c>
      <c r="BO18" s="101" t="s">
        <v>160</v>
      </c>
      <c r="BP18" s="101" t="s">
        <v>160</v>
      </c>
      <c r="BQ18" s="131">
        <f t="shared" si="5"/>
        <v>3.6509736962806998</v>
      </c>
      <c r="BR18" s="125">
        <f t="shared" si="3"/>
        <v>1.2345219584070752</v>
      </c>
      <c r="BS18" s="125">
        <f t="shared" si="4"/>
        <v>1.2345219584070752</v>
      </c>
      <c r="BT18" s="124" t="s">
        <v>160</v>
      </c>
      <c r="BU18" s="124" t="s">
        <v>160</v>
      </c>
      <c r="BV18" s="124" t="s">
        <v>160</v>
      </c>
      <c r="BW18" s="124" t="s">
        <v>160</v>
      </c>
      <c r="BX18" s="126">
        <v>0</v>
      </c>
      <c r="BY18" s="127" t="s">
        <v>160</v>
      </c>
      <c r="BZ18" s="128" t="s">
        <v>160</v>
      </c>
      <c r="CA18" s="129"/>
    </row>
    <row r="19" spans="1:79" s="70" customFormat="1" ht="51">
      <c r="A19" s="105" t="s">
        <v>120</v>
      </c>
      <c r="B19" s="106" t="s">
        <v>108</v>
      </c>
      <c r="C19" s="107">
        <v>8</v>
      </c>
      <c r="D19" s="107" t="s">
        <v>109</v>
      </c>
      <c r="E19" s="108">
        <v>3</v>
      </c>
      <c r="F19" s="108">
        <v>103.25</v>
      </c>
      <c r="G19" s="77">
        <v>1</v>
      </c>
      <c r="H19" s="109">
        <v>5556</v>
      </c>
      <c r="I19" s="109">
        <v>47</v>
      </c>
      <c r="J19" s="110">
        <v>6349</v>
      </c>
      <c r="K19" s="109">
        <v>6281</v>
      </c>
      <c r="L19" s="109">
        <v>6442</v>
      </c>
      <c r="M19" s="111" t="s">
        <v>110</v>
      </c>
      <c r="N19" s="112" t="s">
        <v>160</v>
      </c>
      <c r="O19" s="112" t="s">
        <v>160</v>
      </c>
      <c r="P19" s="113" t="s">
        <v>160</v>
      </c>
      <c r="Q19" s="113" t="s">
        <v>160</v>
      </c>
      <c r="R19" s="113" t="s">
        <v>160</v>
      </c>
      <c r="S19" s="114" t="s">
        <v>160</v>
      </c>
      <c r="T19" s="115" t="s">
        <v>111</v>
      </c>
      <c r="U19" s="116" t="s">
        <v>160</v>
      </c>
      <c r="V19" s="116" t="s">
        <v>160</v>
      </c>
      <c r="W19" s="116" t="s">
        <v>160</v>
      </c>
      <c r="X19" s="116" t="s">
        <v>160</v>
      </c>
      <c r="Y19" s="116">
        <v>0.01</v>
      </c>
      <c r="Z19" s="116" t="s">
        <v>160</v>
      </c>
      <c r="AA19" s="116" t="s">
        <v>160</v>
      </c>
      <c r="AB19" s="117" t="s">
        <v>160</v>
      </c>
      <c r="AC19" s="117">
        <v>0.5</v>
      </c>
      <c r="AD19" s="117">
        <v>0.01</v>
      </c>
      <c r="AE19" s="117" t="s">
        <v>88</v>
      </c>
      <c r="AF19" s="117">
        <v>0.1</v>
      </c>
      <c r="AG19" s="118" t="s">
        <v>160</v>
      </c>
      <c r="AH19" s="118" t="s">
        <v>160</v>
      </c>
      <c r="AI19" s="118" t="s">
        <v>160</v>
      </c>
      <c r="AJ19" s="118" t="s">
        <v>160</v>
      </c>
      <c r="AK19" s="118" t="s">
        <v>160</v>
      </c>
      <c r="AL19" s="118">
        <v>4.7430000000000003</v>
      </c>
      <c r="AM19" s="97" t="s">
        <v>160</v>
      </c>
      <c r="AN19" s="40">
        <f>SQRT(SUMSQ(IF(OR(X19="n/a",X19="nd"),0,X19),IF(OR(Y19="n/a",Y19="nd"),0,Y19),IF(OR(Z19="n/a",Z19="nd"),0,Z19),IF(OR(AA19="n/a",AA19="nd"),0,AA19),IF(OR(AB19="n/a",AB19="nd"),0,AB19),IF(OR(AC19="n/a",AC19="nd"),0,AC19),IF(OR(AD19="n/a",AD19="nd"),0,AD19),IF(OR(AE19="n/a",AE19="nd"),0,AE19),IF(OR(AF19="n/a",AF19="nd"),0,AF19),IF(OR(AG19="n/a",AG19="nd"),0,AG19),IF(OR(AH19="n/a",AH19="nd"),0,AH19),IF(OR(AI19="n/a",AI19="nd"),0,AI19)))</f>
        <v>0.51009802979427399</v>
      </c>
      <c r="AO19" s="40">
        <f>SQRT(SUMSQ(IF(OR(X19="n/a",X19="nd"),0,X19),IF(OR(Y19="n/a",Y19="nd"),0,Y19),IF(OR(Z19="n/a",Z19="nd"),0,Z19),IF(OR(AB19="n/a",AB19="nd"),0,AB19),IF(OR(AC19="n/a",AC19="nd"),0,AC19),IF(OR(AD19="n/a",AD19="nd"),0,AD19),IF(OR(AE19="n/a",AE19="nd"),0,AE19),IF(OR(AF19="n/a",AF19="nd"),0,AF19),IF(OR(AG19="n/a",AG19="nd"),0,AG19),IF(OR(AH19="n/a",AH19="nd"),0,AH19),IF(OR(AI19="n/a",AI19="nd"),0,AI19)))</f>
        <v>0.51009802979427399</v>
      </c>
      <c r="AP19" s="119">
        <v>-2.1514316666500002</v>
      </c>
      <c r="AQ19" s="120" t="s">
        <v>160</v>
      </c>
      <c r="AR19" s="120" t="s">
        <v>160</v>
      </c>
      <c r="AS19" s="119">
        <v>-1.30816515035</v>
      </c>
      <c r="AT19" s="119">
        <v>-1.2103079916599999</v>
      </c>
      <c r="AU19" s="121">
        <v>1.9043921598600001E-2</v>
      </c>
      <c r="AV19" s="119">
        <v>1.2483958348599999</v>
      </c>
      <c r="AW19" s="119">
        <v>1.36168310225</v>
      </c>
      <c r="AX19" s="120" t="s">
        <v>160</v>
      </c>
      <c r="AY19" s="120" t="s">
        <v>160</v>
      </c>
      <c r="AZ19" s="119">
        <v>2.26300868584</v>
      </c>
      <c r="BA19" s="122">
        <v>0</v>
      </c>
      <c r="BB19" s="123">
        <v>5</v>
      </c>
      <c r="BC19" s="98" t="s">
        <v>112</v>
      </c>
      <c r="BD19" s="98" t="s">
        <v>116</v>
      </c>
      <c r="BE19" s="98" t="s">
        <v>114</v>
      </c>
      <c r="BF19" s="130">
        <f>(AZ19+AU19)/2</f>
        <v>1.1410263037193</v>
      </c>
      <c r="BG19" s="130">
        <f>(AZ19-AU19)/2</f>
        <v>1.1219823821207</v>
      </c>
      <c r="BH19" s="100">
        <v>0.05</v>
      </c>
      <c r="BI19" s="100">
        <v>0.05</v>
      </c>
      <c r="BJ19" s="99" t="s">
        <v>160</v>
      </c>
      <c r="BK19" s="99" t="s">
        <v>160</v>
      </c>
      <c r="BL19" s="99" t="s">
        <v>160</v>
      </c>
      <c r="BM19" s="101" t="s">
        <v>160</v>
      </c>
      <c r="BN19" s="101" t="s">
        <v>160</v>
      </c>
      <c r="BO19" s="101" t="s">
        <v>160</v>
      </c>
      <c r="BP19" s="101" t="s">
        <v>160</v>
      </c>
      <c r="BQ19" s="131">
        <f t="shared" si="5"/>
        <v>3.6019736962807003</v>
      </c>
      <c r="BR19" s="125">
        <f t="shared" si="3"/>
        <v>1.2345219584070752</v>
      </c>
      <c r="BS19" s="125">
        <f t="shared" si="4"/>
        <v>1.2345219584070752</v>
      </c>
      <c r="BT19" s="124" t="s">
        <v>160</v>
      </c>
      <c r="BU19" s="124" t="s">
        <v>160</v>
      </c>
      <c r="BV19" s="124" t="s">
        <v>160</v>
      </c>
      <c r="BW19" s="124" t="s">
        <v>160</v>
      </c>
      <c r="BX19" s="126">
        <v>0</v>
      </c>
      <c r="BY19" s="127" t="s">
        <v>160</v>
      </c>
      <c r="BZ19" s="128" t="s">
        <v>160</v>
      </c>
      <c r="CA19" s="129"/>
    </row>
    <row r="20" spans="1:79" s="70" customFormat="1" ht="34">
      <c r="A20" s="105" t="s">
        <v>195</v>
      </c>
      <c r="B20" s="106" t="s">
        <v>174</v>
      </c>
      <c r="C20" s="107">
        <v>8</v>
      </c>
      <c r="D20" s="107" t="s">
        <v>175</v>
      </c>
      <c r="E20" s="108">
        <v>2.3166669999999998</v>
      </c>
      <c r="F20" s="108">
        <v>102.083333</v>
      </c>
      <c r="G20" s="77">
        <v>1</v>
      </c>
      <c r="H20" s="109">
        <v>5975</v>
      </c>
      <c r="I20" s="109">
        <v>125</v>
      </c>
      <c r="J20" s="110">
        <v>6821</v>
      </c>
      <c r="K20" s="109">
        <v>6502</v>
      </c>
      <c r="L20" s="109">
        <v>7158</v>
      </c>
      <c r="M20" s="111" t="s">
        <v>196</v>
      </c>
      <c r="N20" s="112" t="s">
        <v>160</v>
      </c>
      <c r="O20" s="112" t="s">
        <v>160</v>
      </c>
      <c r="P20" s="113" t="s">
        <v>160</v>
      </c>
      <c r="Q20" s="113" t="s">
        <v>160</v>
      </c>
      <c r="R20" s="113" t="s">
        <v>160</v>
      </c>
      <c r="S20" s="114" t="s">
        <v>160</v>
      </c>
      <c r="T20" s="115" t="s">
        <v>177</v>
      </c>
      <c r="U20" s="116" t="s">
        <v>160</v>
      </c>
      <c r="V20" s="116" t="s">
        <v>160</v>
      </c>
      <c r="W20" s="116" t="s">
        <v>160</v>
      </c>
      <c r="X20" s="116" t="s">
        <v>160</v>
      </c>
      <c r="Y20" s="116">
        <v>0.01</v>
      </c>
      <c r="Z20" s="116">
        <v>0.05</v>
      </c>
      <c r="AA20" s="116" t="s">
        <v>160</v>
      </c>
      <c r="AB20" s="117" t="s">
        <v>160</v>
      </c>
      <c r="AC20" s="117">
        <v>0.5</v>
      </c>
      <c r="AD20" s="117">
        <v>0.03</v>
      </c>
      <c r="AE20" s="117" t="s">
        <v>160</v>
      </c>
      <c r="AF20" s="117">
        <v>0.1</v>
      </c>
      <c r="AG20" s="118" t="s">
        <v>160</v>
      </c>
      <c r="AH20" s="118" t="s">
        <v>160</v>
      </c>
      <c r="AI20" s="118" t="s">
        <v>160</v>
      </c>
      <c r="AJ20" s="118" t="s">
        <v>160</v>
      </c>
      <c r="AK20" s="118" t="s">
        <v>160</v>
      </c>
      <c r="AL20" s="118">
        <v>1.18</v>
      </c>
      <c r="AM20" s="97" t="s">
        <v>160</v>
      </c>
      <c r="AN20" s="40">
        <v>0.51332251070842394</v>
      </c>
      <c r="AO20" s="40">
        <v>0.51332251070842394</v>
      </c>
      <c r="AP20" s="119">
        <v>-1.00399927522</v>
      </c>
      <c r="AQ20" s="120" t="s">
        <v>160</v>
      </c>
      <c r="AR20" s="120" t="s">
        <v>160</v>
      </c>
      <c r="AS20" s="119">
        <v>-0.62480621707200001</v>
      </c>
      <c r="AT20" s="119">
        <v>-0.58314236359000005</v>
      </c>
      <c r="AU20" s="121">
        <v>7.6442301797700002E-3</v>
      </c>
      <c r="AV20" s="119">
        <v>0.59843082395000002</v>
      </c>
      <c r="AW20" s="119">
        <v>0.67829358610299995</v>
      </c>
      <c r="AX20" s="120" t="s">
        <v>160</v>
      </c>
      <c r="AY20" s="120" t="s">
        <v>160</v>
      </c>
      <c r="AZ20" s="119">
        <v>1.12713063658</v>
      </c>
      <c r="BA20" s="122">
        <v>0</v>
      </c>
      <c r="BB20" s="123">
        <v>5</v>
      </c>
      <c r="BC20" s="98" t="s">
        <v>112</v>
      </c>
      <c r="BD20" s="98" t="s">
        <v>196</v>
      </c>
      <c r="BE20" s="98" t="s">
        <v>114</v>
      </c>
      <c r="BF20" s="130">
        <v>0.56738743337988495</v>
      </c>
      <c r="BG20" s="130">
        <v>0.55974320320011506</v>
      </c>
      <c r="BH20" s="100">
        <v>0.05</v>
      </c>
      <c r="BI20" s="100">
        <v>0.05</v>
      </c>
      <c r="BJ20" s="99" t="s">
        <v>160</v>
      </c>
      <c r="BK20" s="99" t="s">
        <v>160</v>
      </c>
      <c r="BL20" s="99" t="s">
        <v>160</v>
      </c>
      <c r="BM20" s="101" t="s">
        <v>160</v>
      </c>
      <c r="BN20" s="101" t="s">
        <v>160</v>
      </c>
      <c r="BO20" s="101" t="s">
        <v>160</v>
      </c>
      <c r="BP20" s="101" t="s">
        <v>160</v>
      </c>
      <c r="BQ20" s="131">
        <f t="shared" si="5"/>
        <v>0.61261256662011498</v>
      </c>
      <c r="BR20" s="125">
        <f t="shared" si="3"/>
        <v>0.7627663164618147</v>
      </c>
      <c r="BS20" s="125">
        <f t="shared" si="4"/>
        <v>0.7627663164618147</v>
      </c>
      <c r="BT20" s="124" t="s">
        <v>160</v>
      </c>
      <c r="BU20" s="124" t="s">
        <v>160</v>
      </c>
      <c r="BV20" s="124" t="s">
        <v>160</v>
      </c>
      <c r="BW20" s="124" t="s">
        <v>160</v>
      </c>
      <c r="BX20" s="126">
        <v>0</v>
      </c>
      <c r="BY20" s="127" t="s">
        <v>160</v>
      </c>
      <c r="BZ20" s="128" t="s">
        <v>160</v>
      </c>
      <c r="CA20" s="129"/>
    </row>
    <row r="21" spans="1:79" s="70" customFormat="1" ht="34">
      <c r="A21" s="105" t="s">
        <v>197</v>
      </c>
      <c r="B21" s="106" t="s">
        <v>174</v>
      </c>
      <c r="C21" s="107">
        <v>8</v>
      </c>
      <c r="D21" s="107" t="s">
        <v>175</v>
      </c>
      <c r="E21" s="108">
        <v>1.5333330000000001</v>
      </c>
      <c r="F21" s="108">
        <v>103.466667</v>
      </c>
      <c r="G21" s="77">
        <v>1</v>
      </c>
      <c r="H21" s="109">
        <v>6260</v>
      </c>
      <c r="I21" s="109">
        <v>125</v>
      </c>
      <c r="J21" s="110">
        <v>7155</v>
      </c>
      <c r="K21" s="109">
        <v>6855</v>
      </c>
      <c r="L21" s="109">
        <v>7425</v>
      </c>
      <c r="M21" s="111" t="s">
        <v>198</v>
      </c>
      <c r="N21" s="112" t="s">
        <v>160</v>
      </c>
      <c r="O21" s="112" t="s">
        <v>160</v>
      </c>
      <c r="P21" s="113" t="s">
        <v>160</v>
      </c>
      <c r="Q21" s="113" t="s">
        <v>160</v>
      </c>
      <c r="R21" s="113" t="s">
        <v>160</v>
      </c>
      <c r="S21" s="114" t="s">
        <v>160</v>
      </c>
      <c r="T21" s="115" t="s">
        <v>177</v>
      </c>
      <c r="U21" s="116" t="s">
        <v>160</v>
      </c>
      <c r="V21" s="116" t="s">
        <v>160</v>
      </c>
      <c r="W21" s="116" t="s">
        <v>160</v>
      </c>
      <c r="X21" s="116" t="s">
        <v>160</v>
      </c>
      <c r="Y21" s="116">
        <v>0.01</v>
      </c>
      <c r="Z21" s="116">
        <v>0.05</v>
      </c>
      <c r="AA21" s="116" t="s">
        <v>160</v>
      </c>
      <c r="AB21" s="117" t="s">
        <v>160</v>
      </c>
      <c r="AC21" s="117">
        <v>0.5</v>
      </c>
      <c r="AD21" s="117">
        <v>0.03</v>
      </c>
      <c r="AE21" s="117" t="s">
        <v>160</v>
      </c>
      <c r="AF21" s="117">
        <v>0.1</v>
      </c>
      <c r="AG21" s="118" t="s">
        <v>160</v>
      </c>
      <c r="AH21" s="118" t="s">
        <v>160</v>
      </c>
      <c r="AI21" s="118" t="s">
        <v>160</v>
      </c>
      <c r="AJ21" s="118" t="s">
        <v>160</v>
      </c>
      <c r="AK21" s="118" t="s">
        <v>160</v>
      </c>
      <c r="AL21" s="118">
        <v>0.65</v>
      </c>
      <c r="AM21" s="97" t="s">
        <v>160</v>
      </c>
      <c r="AN21" s="40">
        <v>0.51332251070842394</v>
      </c>
      <c r="AO21" s="40">
        <v>0.51332251070842394</v>
      </c>
      <c r="AP21" s="119">
        <v>-1.00082847685</v>
      </c>
      <c r="AQ21" s="120" t="s">
        <v>160</v>
      </c>
      <c r="AR21" s="120" t="s">
        <v>160</v>
      </c>
      <c r="AS21" s="119">
        <v>-0.62212133246300005</v>
      </c>
      <c r="AT21" s="119">
        <v>-0.49844837321800001</v>
      </c>
      <c r="AU21" s="121">
        <v>-4.7892509078599997E-4</v>
      </c>
      <c r="AV21" s="119">
        <v>0.497490523036</v>
      </c>
      <c r="AW21" s="119">
        <v>0.61759342139499995</v>
      </c>
      <c r="AX21" s="120" t="s">
        <v>160</v>
      </c>
      <c r="AY21" s="120" t="s">
        <v>160</v>
      </c>
      <c r="AZ21" s="119">
        <v>1.0022682327200001</v>
      </c>
      <c r="BA21" s="122">
        <v>0</v>
      </c>
      <c r="BB21" s="123">
        <v>5</v>
      </c>
      <c r="BC21" s="98" t="s">
        <v>112</v>
      </c>
      <c r="BD21" s="98" t="s">
        <v>198</v>
      </c>
      <c r="BE21" s="98" t="s">
        <v>114</v>
      </c>
      <c r="BF21" s="130">
        <v>0.50089465381460707</v>
      </c>
      <c r="BG21" s="130">
        <v>0.50137357890539302</v>
      </c>
      <c r="BH21" s="100">
        <v>0.05</v>
      </c>
      <c r="BI21" s="100">
        <v>0.05</v>
      </c>
      <c r="BJ21" s="99" t="s">
        <v>160</v>
      </c>
      <c r="BK21" s="99" t="s">
        <v>160</v>
      </c>
      <c r="BL21" s="99" t="s">
        <v>160</v>
      </c>
      <c r="BM21" s="101" t="s">
        <v>160</v>
      </c>
      <c r="BN21" s="101" t="s">
        <v>160</v>
      </c>
      <c r="BO21" s="101" t="s">
        <v>160</v>
      </c>
      <c r="BP21" s="101" t="s">
        <v>160</v>
      </c>
      <c r="BQ21" s="131">
        <f t="shared" si="5"/>
        <v>0.14910534618539295</v>
      </c>
      <c r="BR21" s="125">
        <f t="shared" si="3"/>
        <v>0.72102390086903656</v>
      </c>
      <c r="BS21" s="125">
        <f t="shared" si="4"/>
        <v>0.72102390086903656</v>
      </c>
      <c r="BT21" s="124" t="s">
        <v>160</v>
      </c>
      <c r="BU21" s="124" t="s">
        <v>160</v>
      </c>
      <c r="BV21" s="124" t="s">
        <v>160</v>
      </c>
      <c r="BW21" s="124" t="s">
        <v>160</v>
      </c>
      <c r="BX21" s="126">
        <v>0</v>
      </c>
      <c r="BY21" s="127" t="s">
        <v>160</v>
      </c>
      <c r="BZ21" s="128" t="s">
        <v>160</v>
      </c>
      <c r="CA21" s="129"/>
    </row>
    <row r="22" spans="1:79" s="70" customFormat="1" ht="34">
      <c r="A22" s="105" t="s">
        <v>199</v>
      </c>
      <c r="B22" s="106" t="s">
        <v>174</v>
      </c>
      <c r="C22" s="107">
        <v>8</v>
      </c>
      <c r="D22" s="107" t="s">
        <v>175</v>
      </c>
      <c r="E22" s="108">
        <v>1.5333330000000001</v>
      </c>
      <c r="F22" s="108">
        <v>103.466667</v>
      </c>
      <c r="G22" s="77">
        <v>1</v>
      </c>
      <c r="H22" s="109">
        <v>6610</v>
      </c>
      <c r="I22" s="109">
        <v>122.06555615733703</v>
      </c>
      <c r="J22" s="110">
        <v>7496</v>
      </c>
      <c r="K22" s="109">
        <v>7273</v>
      </c>
      <c r="L22" s="109">
        <v>7677</v>
      </c>
      <c r="M22" s="111" t="s">
        <v>200</v>
      </c>
      <c r="N22" s="112" t="s">
        <v>160</v>
      </c>
      <c r="O22" s="112" t="s">
        <v>160</v>
      </c>
      <c r="P22" s="113" t="s">
        <v>160</v>
      </c>
      <c r="Q22" s="113" t="s">
        <v>160</v>
      </c>
      <c r="R22" s="113" t="s">
        <v>160</v>
      </c>
      <c r="S22" s="114" t="s">
        <v>160</v>
      </c>
      <c r="T22" s="115" t="s">
        <v>177</v>
      </c>
      <c r="U22" s="116" t="s">
        <v>160</v>
      </c>
      <c r="V22" s="116" t="s">
        <v>160</v>
      </c>
      <c r="W22" s="116" t="s">
        <v>160</v>
      </c>
      <c r="X22" s="116" t="s">
        <v>160</v>
      </c>
      <c r="Y22" s="116">
        <v>0.01</v>
      </c>
      <c r="Z22" s="116">
        <v>0.05</v>
      </c>
      <c r="AA22" s="116" t="s">
        <v>160</v>
      </c>
      <c r="AB22" s="117" t="s">
        <v>160</v>
      </c>
      <c r="AC22" s="117">
        <v>0.5</v>
      </c>
      <c r="AD22" s="117">
        <v>0.03</v>
      </c>
      <c r="AE22" s="117" t="s">
        <v>160</v>
      </c>
      <c r="AF22" s="117">
        <v>0.1</v>
      </c>
      <c r="AG22" s="118" t="s">
        <v>160</v>
      </c>
      <c r="AH22" s="118" t="s">
        <v>160</v>
      </c>
      <c r="AI22" s="118" t="s">
        <v>160</v>
      </c>
      <c r="AJ22" s="118" t="s">
        <v>160</v>
      </c>
      <c r="AK22" s="118" t="s">
        <v>160</v>
      </c>
      <c r="AL22" s="118">
        <v>0.88</v>
      </c>
      <c r="AM22" s="97" t="s">
        <v>160</v>
      </c>
      <c r="AN22" s="40">
        <v>0.51332251070842394</v>
      </c>
      <c r="AO22" s="40">
        <v>0.51332251070842394</v>
      </c>
      <c r="AP22" s="119">
        <v>-1.00082847685</v>
      </c>
      <c r="AQ22" s="120" t="s">
        <v>160</v>
      </c>
      <c r="AR22" s="120" t="s">
        <v>160</v>
      </c>
      <c r="AS22" s="119">
        <v>-0.62212133246300005</v>
      </c>
      <c r="AT22" s="119">
        <v>-0.49844837321800001</v>
      </c>
      <c r="AU22" s="121">
        <v>-4.7892509078599997E-4</v>
      </c>
      <c r="AV22" s="119">
        <v>0.497490523036</v>
      </c>
      <c r="AW22" s="119">
        <v>0.61759342139499995</v>
      </c>
      <c r="AX22" s="120" t="s">
        <v>160</v>
      </c>
      <c r="AY22" s="120" t="s">
        <v>160</v>
      </c>
      <c r="AZ22" s="119">
        <v>1.0022682327200001</v>
      </c>
      <c r="BA22" s="122">
        <v>0</v>
      </c>
      <c r="BB22" s="123">
        <v>5</v>
      </c>
      <c r="BC22" s="98" t="s">
        <v>112</v>
      </c>
      <c r="BD22" s="98" t="s">
        <v>200</v>
      </c>
      <c r="BE22" s="98" t="s">
        <v>114</v>
      </c>
      <c r="BF22" s="130">
        <v>0.50089465381460707</v>
      </c>
      <c r="BG22" s="130">
        <v>0.50137357890539302</v>
      </c>
      <c r="BH22" s="100">
        <v>0.05</v>
      </c>
      <c r="BI22" s="100">
        <v>0.05</v>
      </c>
      <c r="BJ22" s="99" t="s">
        <v>160</v>
      </c>
      <c r="BK22" s="99" t="s">
        <v>160</v>
      </c>
      <c r="BL22" s="99" t="s">
        <v>160</v>
      </c>
      <c r="BM22" s="101" t="s">
        <v>160</v>
      </c>
      <c r="BN22" s="101" t="s">
        <v>160</v>
      </c>
      <c r="BO22" s="101" t="s">
        <v>160</v>
      </c>
      <c r="BP22" s="101" t="s">
        <v>160</v>
      </c>
      <c r="BQ22" s="131">
        <f t="shared" si="5"/>
        <v>0.37910534618539293</v>
      </c>
      <c r="BR22" s="125">
        <f t="shared" si="3"/>
        <v>0.72102390086903656</v>
      </c>
      <c r="BS22" s="125">
        <f t="shared" si="4"/>
        <v>0.72102390086903656</v>
      </c>
      <c r="BT22" s="124" t="s">
        <v>160</v>
      </c>
      <c r="BU22" s="124" t="s">
        <v>160</v>
      </c>
      <c r="BV22" s="124" t="s">
        <v>160</v>
      </c>
      <c r="BW22" s="124" t="s">
        <v>160</v>
      </c>
      <c r="BX22" s="126">
        <v>0</v>
      </c>
      <c r="BY22" s="127" t="s">
        <v>160</v>
      </c>
      <c r="BZ22" s="128" t="s">
        <v>160</v>
      </c>
      <c r="CA22" s="129"/>
    </row>
    <row r="23" spans="1:79" s="70" customFormat="1" ht="34">
      <c r="A23" s="105" t="s">
        <v>203</v>
      </c>
      <c r="B23" s="106" t="s">
        <v>174</v>
      </c>
      <c r="C23" s="107">
        <v>8</v>
      </c>
      <c r="D23" s="107" t="s">
        <v>175</v>
      </c>
      <c r="E23" s="108">
        <v>2.3666670000000001</v>
      </c>
      <c r="F23" s="108">
        <v>102</v>
      </c>
      <c r="G23" s="77">
        <v>1</v>
      </c>
      <c r="H23" s="109">
        <v>6985</v>
      </c>
      <c r="I23" s="109">
        <v>205.91260281974002</v>
      </c>
      <c r="J23" s="110">
        <v>7822</v>
      </c>
      <c r="K23" s="109">
        <v>7431</v>
      </c>
      <c r="L23" s="109">
        <v>8189</v>
      </c>
      <c r="M23" s="111" t="s">
        <v>200</v>
      </c>
      <c r="N23" s="112" t="s">
        <v>160</v>
      </c>
      <c r="O23" s="112" t="s">
        <v>160</v>
      </c>
      <c r="P23" s="113" t="s">
        <v>160</v>
      </c>
      <c r="Q23" s="113" t="s">
        <v>160</v>
      </c>
      <c r="R23" s="113" t="s">
        <v>160</v>
      </c>
      <c r="S23" s="114" t="s">
        <v>160</v>
      </c>
      <c r="T23" s="115" t="s">
        <v>177</v>
      </c>
      <c r="U23" s="116" t="s">
        <v>160</v>
      </c>
      <c r="V23" s="116" t="s">
        <v>160</v>
      </c>
      <c r="W23" s="116" t="s">
        <v>160</v>
      </c>
      <c r="X23" s="116" t="s">
        <v>160</v>
      </c>
      <c r="Y23" s="116">
        <v>0.01</v>
      </c>
      <c r="Z23" s="116">
        <v>0.05</v>
      </c>
      <c r="AA23" s="116" t="s">
        <v>160</v>
      </c>
      <c r="AB23" s="117" t="s">
        <v>160</v>
      </c>
      <c r="AC23" s="117">
        <v>0.5</v>
      </c>
      <c r="AD23" s="117">
        <v>0.03</v>
      </c>
      <c r="AE23" s="117" t="s">
        <v>160</v>
      </c>
      <c r="AF23" s="117">
        <v>0.1</v>
      </c>
      <c r="AG23" s="118" t="s">
        <v>160</v>
      </c>
      <c r="AH23" s="118" t="s">
        <v>160</v>
      </c>
      <c r="AI23" s="118" t="s">
        <v>160</v>
      </c>
      <c r="AJ23" s="118" t="s">
        <v>160</v>
      </c>
      <c r="AK23" s="118" t="s">
        <v>160</v>
      </c>
      <c r="AL23" s="118">
        <v>-3.75</v>
      </c>
      <c r="AM23" s="97" t="s">
        <v>160</v>
      </c>
      <c r="AN23" s="40">
        <v>0.51332251070842394</v>
      </c>
      <c r="AO23" s="40">
        <v>0.51332251070842394</v>
      </c>
      <c r="AP23" s="119">
        <v>-1.0161856916300001</v>
      </c>
      <c r="AQ23" s="120" t="s">
        <v>160</v>
      </c>
      <c r="AR23" s="120" t="s">
        <v>160</v>
      </c>
      <c r="AS23" s="119">
        <v>-0.63737500689000004</v>
      </c>
      <c r="AT23" s="119">
        <v>-0.59571248327399995</v>
      </c>
      <c r="AU23" s="121">
        <v>1.08675399948E-2</v>
      </c>
      <c r="AV23" s="119">
        <v>0.61744756326399997</v>
      </c>
      <c r="AW23" s="119">
        <v>0.69619899675100005</v>
      </c>
      <c r="AX23" s="120" t="s">
        <v>160</v>
      </c>
      <c r="AY23" s="120" t="s">
        <v>160</v>
      </c>
      <c r="AZ23" s="119">
        <v>1.1646217867199999</v>
      </c>
      <c r="BA23" s="122">
        <v>0</v>
      </c>
      <c r="BB23" s="123">
        <v>5</v>
      </c>
      <c r="BC23" s="98" t="s">
        <v>112</v>
      </c>
      <c r="BD23" s="98" t="s">
        <v>200</v>
      </c>
      <c r="BE23" s="98" t="s">
        <v>114</v>
      </c>
      <c r="BF23" s="130">
        <v>0.58774466335739994</v>
      </c>
      <c r="BG23" s="130">
        <v>0.5768771233626</v>
      </c>
      <c r="BH23" s="100">
        <v>0.05</v>
      </c>
      <c r="BI23" s="100">
        <v>0.05</v>
      </c>
      <c r="BJ23" s="99" t="s">
        <v>160</v>
      </c>
      <c r="BK23" s="99" t="s">
        <v>160</v>
      </c>
      <c r="BL23" s="99" t="s">
        <v>160</v>
      </c>
      <c r="BM23" s="101" t="s">
        <v>160</v>
      </c>
      <c r="BN23" s="101" t="s">
        <v>160</v>
      </c>
      <c r="BO23" s="101" t="s">
        <v>160</v>
      </c>
      <c r="BP23" s="101" t="s">
        <v>160</v>
      </c>
      <c r="BQ23" s="131">
        <f t="shared" si="5"/>
        <v>-4.3377446633573999</v>
      </c>
      <c r="BR23" s="125">
        <f t="shared" si="3"/>
        <v>0.77542711808338782</v>
      </c>
      <c r="BS23" s="125">
        <f t="shared" si="4"/>
        <v>0.77542711808338782</v>
      </c>
      <c r="BT23" s="124" t="s">
        <v>160</v>
      </c>
      <c r="BU23" s="124" t="s">
        <v>160</v>
      </c>
      <c r="BV23" s="124" t="s">
        <v>160</v>
      </c>
      <c r="BW23" s="124" t="s">
        <v>160</v>
      </c>
      <c r="BX23" s="126">
        <v>0</v>
      </c>
      <c r="BY23" s="127" t="s">
        <v>160</v>
      </c>
      <c r="BZ23" s="128" t="s">
        <v>160</v>
      </c>
      <c r="CA23" s="129"/>
    </row>
    <row r="24" spans="1:79" s="70" customFormat="1" ht="34">
      <c r="A24" s="105" t="s">
        <v>201</v>
      </c>
      <c r="B24" s="106" t="s">
        <v>174</v>
      </c>
      <c r="C24" s="107">
        <v>8</v>
      </c>
      <c r="D24" s="107" t="s">
        <v>175</v>
      </c>
      <c r="E24" s="108">
        <v>1.6166670000000001</v>
      </c>
      <c r="F24" s="108">
        <v>103.416667</v>
      </c>
      <c r="G24" s="77">
        <v>1</v>
      </c>
      <c r="H24" s="109">
        <v>6945</v>
      </c>
      <c r="I24" s="109">
        <v>156.20499351813308</v>
      </c>
      <c r="J24" s="110">
        <v>7784</v>
      </c>
      <c r="K24" s="109">
        <v>7487</v>
      </c>
      <c r="L24" s="109">
        <v>8036</v>
      </c>
      <c r="M24" s="111" t="s">
        <v>202</v>
      </c>
      <c r="N24" s="112" t="s">
        <v>160</v>
      </c>
      <c r="O24" s="112" t="s">
        <v>160</v>
      </c>
      <c r="P24" s="113" t="s">
        <v>160</v>
      </c>
      <c r="Q24" s="113" t="s">
        <v>160</v>
      </c>
      <c r="R24" s="113" t="s">
        <v>160</v>
      </c>
      <c r="S24" s="114" t="s">
        <v>160</v>
      </c>
      <c r="T24" s="115" t="s">
        <v>177</v>
      </c>
      <c r="U24" s="116" t="s">
        <v>160</v>
      </c>
      <c r="V24" s="116" t="s">
        <v>160</v>
      </c>
      <c r="W24" s="116" t="s">
        <v>160</v>
      </c>
      <c r="X24" s="116" t="s">
        <v>160</v>
      </c>
      <c r="Y24" s="116">
        <v>0.01</v>
      </c>
      <c r="Z24" s="116">
        <v>0.05</v>
      </c>
      <c r="AA24" s="116" t="s">
        <v>160</v>
      </c>
      <c r="AB24" s="117" t="s">
        <v>160</v>
      </c>
      <c r="AC24" s="117">
        <v>0.5</v>
      </c>
      <c r="AD24" s="117">
        <v>0.03</v>
      </c>
      <c r="AE24" s="117" t="s">
        <v>160</v>
      </c>
      <c r="AF24" s="117">
        <v>0.1</v>
      </c>
      <c r="AG24" s="118" t="s">
        <v>160</v>
      </c>
      <c r="AH24" s="118" t="s">
        <v>160</v>
      </c>
      <c r="AI24" s="118" t="s">
        <v>160</v>
      </c>
      <c r="AJ24" s="118" t="s">
        <v>160</v>
      </c>
      <c r="AK24" s="118" t="s">
        <v>160</v>
      </c>
      <c r="AL24" s="118">
        <v>-0.43</v>
      </c>
      <c r="AM24" s="97" t="s">
        <v>160</v>
      </c>
      <c r="AN24" s="40">
        <v>0.51332251070842394</v>
      </c>
      <c r="AO24" s="40">
        <v>0.51332251070842394</v>
      </c>
      <c r="AP24" s="119">
        <v>-0.99375309417699997</v>
      </c>
      <c r="AQ24" s="120" t="s">
        <v>160</v>
      </c>
      <c r="AR24" s="120" t="s">
        <v>160</v>
      </c>
      <c r="AS24" s="119">
        <v>-0.618442382116</v>
      </c>
      <c r="AT24" s="119">
        <v>-0.502724474511</v>
      </c>
      <c r="AU24" s="121">
        <v>-8.9230775360600004E-4</v>
      </c>
      <c r="AV24" s="119">
        <v>0.50093985900399995</v>
      </c>
      <c r="AW24" s="119">
        <v>0.62247912899500002</v>
      </c>
      <c r="AX24" s="120" t="s">
        <v>160</v>
      </c>
      <c r="AY24" s="120" t="s">
        <v>160</v>
      </c>
      <c r="AZ24" s="119">
        <v>1.0170623837299999</v>
      </c>
      <c r="BA24" s="122">
        <v>0</v>
      </c>
      <c r="BB24" s="123">
        <v>5</v>
      </c>
      <c r="BC24" s="98" t="s">
        <v>112</v>
      </c>
      <c r="BD24" s="98" t="s">
        <v>202</v>
      </c>
      <c r="BE24" s="98" t="s">
        <v>114</v>
      </c>
      <c r="BF24" s="130">
        <v>0.50808503798819693</v>
      </c>
      <c r="BG24" s="130">
        <v>0.50897734574180298</v>
      </c>
      <c r="BH24" s="100">
        <v>0.05</v>
      </c>
      <c r="BI24" s="100">
        <v>0.05</v>
      </c>
      <c r="BJ24" s="99" t="s">
        <v>160</v>
      </c>
      <c r="BK24" s="99" t="s">
        <v>160</v>
      </c>
      <c r="BL24" s="99" t="s">
        <v>160</v>
      </c>
      <c r="BM24" s="101" t="s">
        <v>160</v>
      </c>
      <c r="BN24" s="101" t="s">
        <v>160</v>
      </c>
      <c r="BO24" s="101" t="s">
        <v>160</v>
      </c>
      <c r="BP24" s="101" t="s">
        <v>160</v>
      </c>
      <c r="BQ24" s="131">
        <f t="shared" si="5"/>
        <v>-0.93808503798819687</v>
      </c>
      <c r="BR24" s="125">
        <f t="shared" si="3"/>
        <v>0.72633183771494603</v>
      </c>
      <c r="BS24" s="125">
        <f t="shared" si="4"/>
        <v>0.72633183771494603</v>
      </c>
      <c r="BT24" s="124" t="s">
        <v>160</v>
      </c>
      <c r="BU24" s="124" t="s">
        <v>160</v>
      </c>
      <c r="BV24" s="124" t="s">
        <v>160</v>
      </c>
      <c r="BW24" s="124" t="s">
        <v>160</v>
      </c>
      <c r="BX24" s="126">
        <v>0</v>
      </c>
      <c r="BY24" s="127" t="s">
        <v>160</v>
      </c>
      <c r="BZ24" s="128" t="s">
        <v>160</v>
      </c>
      <c r="CA24" s="129"/>
    </row>
    <row r="25" spans="1:79" s="70" customFormat="1" ht="34">
      <c r="A25" s="105" t="s">
        <v>204</v>
      </c>
      <c r="B25" s="106" t="s">
        <v>174</v>
      </c>
      <c r="C25" s="107">
        <v>8</v>
      </c>
      <c r="D25" s="107" t="s">
        <v>175</v>
      </c>
      <c r="E25" s="108">
        <v>2.1666669999999999</v>
      </c>
      <c r="F25" s="108">
        <v>102.6</v>
      </c>
      <c r="G25" s="77">
        <v>1</v>
      </c>
      <c r="H25" s="109">
        <v>7015</v>
      </c>
      <c r="I25" s="109">
        <v>128.06248474865697</v>
      </c>
      <c r="J25" s="110">
        <v>7839</v>
      </c>
      <c r="K25" s="109">
        <v>7584</v>
      </c>
      <c r="L25" s="109">
        <v>8157</v>
      </c>
      <c r="M25" s="111" t="s">
        <v>202</v>
      </c>
      <c r="N25" s="112" t="s">
        <v>160</v>
      </c>
      <c r="O25" s="112" t="s">
        <v>160</v>
      </c>
      <c r="P25" s="113" t="s">
        <v>160</v>
      </c>
      <c r="Q25" s="113" t="s">
        <v>160</v>
      </c>
      <c r="R25" s="113" t="s">
        <v>160</v>
      </c>
      <c r="S25" s="114" t="s">
        <v>160</v>
      </c>
      <c r="T25" s="115" t="s">
        <v>177</v>
      </c>
      <c r="U25" s="116" t="s">
        <v>160</v>
      </c>
      <c r="V25" s="116" t="s">
        <v>160</v>
      </c>
      <c r="W25" s="116" t="s">
        <v>160</v>
      </c>
      <c r="X25" s="116" t="s">
        <v>160</v>
      </c>
      <c r="Y25" s="116">
        <v>0.01</v>
      </c>
      <c r="Z25" s="116">
        <v>0.05</v>
      </c>
      <c r="AA25" s="116" t="s">
        <v>160</v>
      </c>
      <c r="AB25" s="117" t="s">
        <v>160</v>
      </c>
      <c r="AC25" s="117">
        <v>0.5</v>
      </c>
      <c r="AD25" s="117">
        <v>0.03</v>
      </c>
      <c r="AE25" s="117" t="s">
        <v>160</v>
      </c>
      <c r="AF25" s="117">
        <v>0.1</v>
      </c>
      <c r="AG25" s="118" t="s">
        <v>160</v>
      </c>
      <c r="AH25" s="118" t="s">
        <v>160</v>
      </c>
      <c r="AI25" s="118" t="s">
        <v>160</v>
      </c>
      <c r="AJ25" s="118" t="s">
        <v>160</v>
      </c>
      <c r="AK25" s="118" t="s">
        <v>160</v>
      </c>
      <c r="AL25" s="118">
        <v>-2.73</v>
      </c>
      <c r="AM25" s="97" t="s">
        <v>160</v>
      </c>
      <c r="AN25" s="40">
        <v>0.51332251070842394</v>
      </c>
      <c r="AO25" s="40">
        <v>0.51332251070842394</v>
      </c>
      <c r="AP25" s="119">
        <v>-0.90210645735200001</v>
      </c>
      <c r="AQ25" s="120" t="s">
        <v>160</v>
      </c>
      <c r="AR25" s="120" t="s">
        <v>160</v>
      </c>
      <c r="AS25" s="119">
        <v>-0.57252274997599994</v>
      </c>
      <c r="AT25" s="119">
        <v>-0.52983841980799995</v>
      </c>
      <c r="AU25" s="121">
        <v>3.0372433823900001E-3</v>
      </c>
      <c r="AV25" s="119">
        <v>0.53591290657199997</v>
      </c>
      <c r="AW25" s="119">
        <v>0.623635557866</v>
      </c>
      <c r="AX25" s="120" t="s">
        <v>160</v>
      </c>
      <c r="AY25" s="120" t="s">
        <v>160</v>
      </c>
      <c r="AZ25" s="119">
        <v>1.04765990829</v>
      </c>
      <c r="BA25" s="122">
        <v>0</v>
      </c>
      <c r="BB25" s="123">
        <v>5</v>
      </c>
      <c r="BC25" s="98" t="s">
        <v>112</v>
      </c>
      <c r="BD25" s="98" t="s">
        <v>202</v>
      </c>
      <c r="BE25" s="98" t="s">
        <v>114</v>
      </c>
      <c r="BF25" s="130">
        <v>0.52534857583619499</v>
      </c>
      <c r="BG25" s="130">
        <v>0.52231133245380501</v>
      </c>
      <c r="BH25" s="100">
        <v>0.05</v>
      </c>
      <c r="BI25" s="100">
        <v>0.05</v>
      </c>
      <c r="BJ25" s="99" t="s">
        <v>160</v>
      </c>
      <c r="BK25" s="99" t="s">
        <v>160</v>
      </c>
      <c r="BL25" s="99" t="s">
        <v>160</v>
      </c>
      <c r="BM25" s="101" t="s">
        <v>160</v>
      </c>
      <c r="BN25" s="101" t="s">
        <v>160</v>
      </c>
      <c r="BO25" s="101" t="s">
        <v>160</v>
      </c>
      <c r="BP25" s="101" t="s">
        <v>160</v>
      </c>
      <c r="BQ25" s="131">
        <f t="shared" si="5"/>
        <v>-3.2553485758361949</v>
      </c>
      <c r="BR25" s="125">
        <f t="shared" si="3"/>
        <v>0.73573713241188876</v>
      </c>
      <c r="BS25" s="125">
        <f t="shared" si="4"/>
        <v>0.73573713241188876</v>
      </c>
      <c r="BT25" s="124" t="s">
        <v>160</v>
      </c>
      <c r="BU25" s="124" t="s">
        <v>160</v>
      </c>
      <c r="BV25" s="124" t="s">
        <v>160</v>
      </c>
      <c r="BW25" s="124" t="s">
        <v>160</v>
      </c>
      <c r="BX25" s="126">
        <v>0</v>
      </c>
      <c r="BY25" s="127" t="s">
        <v>160</v>
      </c>
      <c r="BZ25" s="128" t="s">
        <v>160</v>
      </c>
      <c r="CA25" s="129"/>
    </row>
    <row r="26" spans="1:79" s="70" customFormat="1" ht="34">
      <c r="A26" s="105" t="s">
        <v>205</v>
      </c>
      <c r="B26" s="106" t="s">
        <v>174</v>
      </c>
      <c r="C26" s="107">
        <v>8</v>
      </c>
      <c r="D26" s="107" t="s">
        <v>175</v>
      </c>
      <c r="E26" s="108">
        <v>2.4166669999999999</v>
      </c>
      <c r="F26" s="108">
        <v>101.933333</v>
      </c>
      <c r="G26" s="77">
        <v>1</v>
      </c>
      <c r="H26" s="109">
        <v>7175</v>
      </c>
      <c r="I26" s="109">
        <v>122.06555615733703</v>
      </c>
      <c r="J26" s="110">
        <v>7994</v>
      </c>
      <c r="K26" s="109">
        <v>7722</v>
      </c>
      <c r="L26" s="109">
        <v>8300</v>
      </c>
      <c r="M26" s="111" t="s">
        <v>206</v>
      </c>
      <c r="N26" s="112" t="s">
        <v>160</v>
      </c>
      <c r="O26" s="112" t="s">
        <v>160</v>
      </c>
      <c r="P26" s="113" t="s">
        <v>160</v>
      </c>
      <c r="Q26" s="113" t="s">
        <v>160</v>
      </c>
      <c r="R26" s="113" t="s">
        <v>160</v>
      </c>
      <c r="S26" s="114" t="s">
        <v>160</v>
      </c>
      <c r="T26" s="115" t="s">
        <v>177</v>
      </c>
      <c r="U26" s="116" t="s">
        <v>160</v>
      </c>
      <c r="V26" s="116" t="s">
        <v>160</v>
      </c>
      <c r="W26" s="116" t="s">
        <v>160</v>
      </c>
      <c r="X26" s="116" t="s">
        <v>160</v>
      </c>
      <c r="Y26" s="116">
        <v>0.01</v>
      </c>
      <c r="Z26" s="116">
        <v>0.05</v>
      </c>
      <c r="AA26" s="116" t="s">
        <v>160</v>
      </c>
      <c r="AB26" s="117" t="s">
        <v>160</v>
      </c>
      <c r="AC26" s="117">
        <v>0.5</v>
      </c>
      <c r="AD26" s="117">
        <v>0.03</v>
      </c>
      <c r="AE26" s="117" t="s">
        <v>160</v>
      </c>
      <c r="AF26" s="117">
        <v>0.1</v>
      </c>
      <c r="AG26" s="118" t="s">
        <v>160</v>
      </c>
      <c r="AH26" s="118" t="s">
        <v>160</v>
      </c>
      <c r="AI26" s="118" t="s">
        <v>160</v>
      </c>
      <c r="AJ26" s="118" t="s">
        <v>160</v>
      </c>
      <c r="AK26" s="118" t="s">
        <v>160</v>
      </c>
      <c r="AL26" s="118">
        <v>-5.05</v>
      </c>
      <c r="AM26" s="97" t="s">
        <v>160</v>
      </c>
      <c r="AN26" s="40">
        <v>0.51332251070842394</v>
      </c>
      <c r="AO26" s="40">
        <v>0.51332251070842394</v>
      </c>
      <c r="AP26" s="119">
        <v>-1.28926855453</v>
      </c>
      <c r="AQ26" s="120" t="s">
        <v>160</v>
      </c>
      <c r="AR26" s="120" t="s">
        <v>160</v>
      </c>
      <c r="AS26" s="119">
        <v>-0.79858900400199995</v>
      </c>
      <c r="AT26" s="119">
        <v>-0.75306124447</v>
      </c>
      <c r="AU26" s="121">
        <v>2.7805700987000002E-2</v>
      </c>
      <c r="AV26" s="119">
        <v>0.80867264644400005</v>
      </c>
      <c r="AW26" s="119">
        <v>0.888670080689</v>
      </c>
      <c r="AX26" s="120" t="s">
        <v>160</v>
      </c>
      <c r="AY26" s="120" t="s">
        <v>160</v>
      </c>
      <c r="AZ26" s="119">
        <v>1.48210797012</v>
      </c>
      <c r="BA26" s="122">
        <v>0</v>
      </c>
      <c r="BB26" s="123">
        <v>5</v>
      </c>
      <c r="BC26" s="98" t="s">
        <v>112</v>
      </c>
      <c r="BD26" s="98" t="s">
        <v>206</v>
      </c>
      <c r="BE26" s="98" t="s">
        <v>114</v>
      </c>
      <c r="BF26" s="130">
        <v>0.75495683555350002</v>
      </c>
      <c r="BG26" s="130">
        <v>0.72715113456649993</v>
      </c>
      <c r="BH26" s="100">
        <v>0.05</v>
      </c>
      <c r="BI26" s="100">
        <v>0.05</v>
      </c>
      <c r="BJ26" s="99" t="s">
        <v>160</v>
      </c>
      <c r="BK26" s="99" t="s">
        <v>160</v>
      </c>
      <c r="BL26" s="99" t="s">
        <v>160</v>
      </c>
      <c r="BM26" s="101" t="s">
        <v>160</v>
      </c>
      <c r="BN26" s="101" t="s">
        <v>160</v>
      </c>
      <c r="BO26" s="101" t="s">
        <v>160</v>
      </c>
      <c r="BP26" s="101" t="s">
        <v>160</v>
      </c>
      <c r="BQ26" s="131">
        <f t="shared" si="5"/>
        <v>-5.8049568355534999</v>
      </c>
      <c r="BR26" s="125">
        <f t="shared" si="3"/>
        <v>0.89288788350013348</v>
      </c>
      <c r="BS26" s="125">
        <f t="shared" si="4"/>
        <v>0.89288788350013348</v>
      </c>
      <c r="BT26" s="124" t="s">
        <v>160</v>
      </c>
      <c r="BU26" s="124" t="s">
        <v>160</v>
      </c>
      <c r="BV26" s="124" t="s">
        <v>160</v>
      </c>
      <c r="BW26" s="124" t="s">
        <v>160</v>
      </c>
      <c r="BX26" s="126">
        <v>0</v>
      </c>
      <c r="BY26" s="127" t="s">
        <v>160</v>
      </c>
      <c r="BZ26" s="128" t="s">
        <v>160</v>
      </c>
      <c r="CA26" s="129"/>
    </row>
    <row r="27" spans="1:79" s="70" customFormat="1" ht="34">
      <c r="A27" s="105" t="s">
        <v>207</v>
      </c>
      <c r="B27" s="106" t="s">
        <v>174</v>
      </c>
      <c r="C27" s="107">
        <v>8</v>
      </c>
      <c r="D27" s="107" t="s">
        <v>175</v>
      </c>
      <c r="E27" s="108">
        <v>1.983333</v>
      </c>
      <c r="F27" s="108">
        <v>102.666667</v>
      </c>
      <c r="G27" s="77">
        <v>1</v>
      </c>
      <c r="H27" s="109">
        <v>7340</v>
      </c>
      <c r="I27" s="109">
        <v>141.42135623730951</v>
      </c>
      <c r="J27" s="143">
        <v>8153</v>
      </c>
      <c r="K27" s="109">
        <v>7872</v>
      </c>
      <c r="L27" s="109">
        <v>8406</v>
      </c>
      <c r="M27" s="111" t="s">
        <v>202</v>
      </c>
      <c r="N27" s="112" t="s">
        <v>160</v>
      </c>
      <c r="O27" s="112" t="s">
        <v>160</v>
      </c>
      <c r="P27" s="113" t="s">
        <v>160</v>
      </c>
      <c r="Q27" s="113" t="s">
        <v>160</v>
      </c>
      <c r="R27" s="113" t="s">
        <v>160</v>
      </c>
      <c r="S27" s="114" t="s">
        <v>160</v>
      </c>
      <c r="T27" s="115" t="s">
        <v>177</v>
      </c>
      <c r="U27" s="116" t="s">
        <v>160</v>
      </c>
      <c r="V27" s="116" t="s">
        <v>160</v>
      </c>
      <c r="W27" s="116" t="s">
        <v>160</v>
      </c>
      <c r="X27" s="116" t="s">
        <v>160</v>
      </c>
      <c r="Y27" s="116">
        <v>0.01</v>
      </c>
      <c r="Z27" s="116">
        <v>0.05</v>
      </c>
      <c r="AA27" s="116" t="s">
        <v>160</v>
      </c>
      <c r="AB27" s="117" t="s">
        <v>160</v>
      </c>
      <c r="AC27" s="117">
        <v>0.5</v>
      </c>
      <c r="AD27" s="117">
        <v>0.03</v>
      </c>
      <c r="AE27" s="117" t="s">
        <v>160</v>
      </c>
      <c r="AF27" s="117">
        <v>0.1</v>
      </c>
      <c r="AG27" s="118" t="s">
        <v>160</v>
      </c>
      <c r="AH27" s="118" t="s">
        <v>160</v>
      </c>
      <c r="AI27" s="118" t="s">
        <v>160</v>
      </c>
      <c r="AJ27" s="118" t="s">
        <v>160</v>
      </c>
      <c r="AK27" s="118" t="s">
        <v>160</v>
      </c>
      <c r="AL27" s="118">
        <v>-5.05</v>
      </c>
      <c r="AM27" s="97" t="s">
        <v>160</v>
      </c>
      <c r="AN27" s="40">
        <v>0.51332251070842394</v>
      </c>
      <c r="AO27" s="40">
        <v>0.51332251070842394</v>
      </c>
      <c r="AP27" s="119">
        <v>-0.87513981568499999</v>
      </c>
      <c r="AQ27" s="120" t="s">
        <v>160</v>
      </c>
      <c r="AR27" s="120" t="s">
        <v>160</v>
      </c>
      <c r="AS27" s="119">
        <v>-0.55610804770099997</v>
      </c>
      <c r="AT27" s="119">
        <v>-0.50641028251499998</v>
      </c>
      <c r="AU27" s="121">
        <v>2.6034684092599999E-3</v>
      </c>
      <c r="AV27" s="119">
        <v>0.51161721933399995</v>
      </c>
      <c r="AW27" s="119">
        <v>0.61281853137200004</v>
      </c>
      <c r="AX27" s="120" t="s">
        <v>160</v>
      </c>
      <c r="AY27" s="120" t="s">
        <v>160</v>
      </c>
      <c r="AZ27" s="119">
        <v>1.02750647437</v>
      </c>
      <c r="BA27" s="122">
        <v>0</v>
      </c>
      <c r="BB27" s="123">
        <v>5</v>
      </c>
      <c r="BC27" s="98" t="s">
        <v>112</v>
      </c>
      <c r="BD27" s="98" t="s">
        <v>202</v>
      </c>
      <c r="BE27" s="98" t="s">
        <v>114</v>
      </c>
      <c r="BF27" s="130">
        <v>0.51505497138962997</v>
      </c>
      <c r="BG27" s="130">
        <v>0.51245150298037001</v>
      </c>
      <c r="BH27" s="100">
        <v>0.05</v>
      </c>
      <c r="BI27" s="100">
        <v>0.05</v>
      </c>
      <c r="BJ27" s="99" t="s">
        <v>160</v>
      </c>
      <c r="BK27" s="99" t="s">
        <v>160</v>
      </c>
      <c r="BL27" s="99" t="s">
        <v>160</v>
      </c>
      <c r="BM27" s="101" t="s">
        <v>160</v>
      </c>
      <c r="BN27" s="101" t="s">
        <v>160</v>
      </c>
      <c r="BO27" s="101" t="s">
        <v>160</v>
      </c>
      <c r="BP27" s="101" t="s">
        <v>160</v>
      </c>
      <c r="BQ27" s="131">
        <f t="shared" si="5"/>
        <v>-5.56505497138963</v>
      </c>
      <c r="BR27" s="125">
        <f t="shared" si="3"/>
        <v>0.72877056945710972</v>
      </c>
      <c r="BS27" s="125">
        <f t="shared" si="4"/>
        <v>0.72877056945710972</v>
      </c>
      <c r="BT27" s="124" t="s">
        <v>160</v>
      </c>
      <c r="BU27" s="124" t="s">
        <v>160</v>
      </c>
      <c r="BV27" s="124" t="s">
        <v>160</v>
      </c>
      <c r="BW27" s="124" t="s">
        <v>160</v>
      </c>
      <c r="BX27" s="126">
        <v>0</v>
      </c>
      <c r="BY27" s="127" t="s">
        <v>160</v>
      </c>
      <c r="BZ27" s="128" t="s">
        <v>160</v>
      </c>
      <c r="CA27" s="129"/>
    </row>
    <row r="28" spans="1:79" s="70" customFormat="1" ht="34">
      <c r="A28" s="105" t="s">
        <v>208</v>
      </c>
      <c r="B28" s="106" t="s">
        <v>174</v>
      </c>
      <c r="C28" s="107">
        <v>8</v>
      </c>
      <c r="D28" s="107" t="s">
        <v>175</v>
      </c>
      <c r="E28" s="108">
        <v>2.4166669999999999</v>
      </c>
      <c r="F28" s="108">
        <v>101.933333</v>
      </c>
      <c r="G28" s="77">
        <v>1</v>
      </c>
      <c r="H28" s="109">
        <v>7440</v>
      </c>
      <c r="I28" s="109">
        <v>201.55644370746373</v>
      </c>
      <c r="J28" s="110">
        <v>8244</v>
      </c>
      <c r="K28" s="109">
        <v>7800</v>
      </c>
      <c r="L28" s="109">
        <v>8640</v>
      </c>
      <c r="M28" s="111" t="s">
        <v>206</v>
      </c>
      <c r="N28" s="112" t="s">
        <v>160</v>
      </c>
      <c r="O28" s="112" t="s">
        <v>160</v>
      </c>
      <c r="P28" s="113" t="s">
        <v>160</v>
      </c>
      <c r="Q28" s="113" t="s">
        <v>160</v>
      </c>
      <c r="R28" s="113" t="s">
        <v>160</v>
      </c>
      <c r="S28" s="114" t="s">
        <v>160</v>
      </c>
      <c r="T28" s="115" t="s">
        <v>177</v>
      </c>
      <c r="U28" s="116" t="s">
        <v>160</v>
      </c>
      <c r="V28" s="116" t="s">
        <v>160</v>
      </c>
      <c r="W28" s="116" t="s">
        <v>160</v>
      </c>
      <c r="X28" s="116" t="s">
        <v>160</v>
      </c>
      <c r="Y28" s="116">
        <v>0.01</v>
      </c>
      <c r="Z28" s="116">
        <v>0.05</v>
      </c>
      <c r="AA28" s="116" t="s">
        <v>160</v>
      </c>
      <c r="AB28" s="117" t="s">
        <v>160</v>
      </c>
      <c r="AC28" s="117">
        <v>0.5</v>
      </c>
      <c r="AD28" s="117">
        <v>0.03</v>
      </c>
      <c r="AE28" s="117" t="s">
        <v>160</v>
      </c>
      <c r="AF28" s="117">
        <v>0.1</v>
      </c>
      <c r="AG28" s="118" t="s">
        <v>160</v>
      </c>
      <c r="AH28" s="118" t="s">
        <v>160</v>
      </c>
      <c r="AI28" s="118" t="s">
        <v>160</v>
      </c>
      <c r="AJ28" s="118" t="s">
        <v>160</v>
      </c>
      <c r="AK28" s="118" t="s">
        <v>160</v>
      </c>
      <c r="AL28" s="118">
        <v>-5.83</v>
      </c>
      <c r="AM28" s="97" t="s">
        <v>160</v>
      </c>
      <c r="AN28" s="40">
        <v>0.51332251070842394</v>
      </c>
      <c r="AO28" s="40">
        <v>0.51332251070842394</v>
      </c>
      <c r="AP28" s="119">
        <v>-1.28926855453</v>
      </c>
      <c r="AQ28" s="120" t="s">
        <v>160</v>
      </c>
      <c r="AR28" s="120" t="s">
        <v>160</v>
      </c>
      <c r="AS28" s="119">
        <v>-0.79858900400199995</v>
      </c>
      <c r="AT28" s="119">
        <v>-0.75306124447</v>
      </c>
      <c r="AU28" s="121">
        <v>2.7805700987000002E-2</v>
      </c>
      <c r="AV28" s="119">
        <v>0.80867264644400005</v>
      </c>
      <c r="AW28" s="119">
        <v>0.888670080689</v>
      </c>
      <c r="AX28" s="120" t="s">
        <v>160</v>
      </c>
      <c r="AY28" s="120" t="s">
        <v>160</v>
      </c>
      <c r="AZ28" s="119">
        <v>1.48210797012</v>
      </c>
      <c r="BA28" s="122">
        <v>0</v>
      </c>
      <c r="BB28" s="123">
        <v>5</v>
      </c>
      <c r="BC28" s="98" t="s">
        <v>112</v>
      </c>
      <c r="BD28" s="98" t="s">
        <v>206</v>
      </c>
      <c r="BE28" s="98" t="s">
        <v>114</v>
      </c>
      <c r="BF28" s="130">
        <v>0.75495683555350002</v>
      </c>
      <c r="BG28" s="130">
        <v>0.72715113456649993</v>
      </c>
      <c r="BH28" s="100">
        <v>0.05</v>
      </c>
      <c r="BI28" s="100">
        <v>0.05</v>
      </c>
      <c r="BJ28" s="99" t="s">
        <v>160</v>
      </c>
      <c r="BK28" s="99" t="s">
        <v>160</v>
      </c>
      <c r="BL28" s="99" t="s">
        <v>160</v>
      </c>
      <c r="BM28" s="101" t="s">
        <v>160</v>
      </c>
      <c r="BN28" s="101" t="s">
        <v>160</v>
      </c>
      <c r="BO28" s="101" t="s">
        <v>160</v>
      </c>
      <c r="BP28" s="101" t="s">
        <v>160</v>
      </c>
      <c r="BQ28" s="131">
        <f t="shared" si="5"/>
        <v>-6.5849568355535002</v>
      </c>
      <c r="BR28" s="125">
        <f t="shared" si="3"/>
        <v>0.89288788350013348</v>
      </c>
      <c r="BS28" s="125">
        <f t="shared" si="4"/>
        <v>0.89288788350013348</v>
      </c>
      <c r="BT28" s="124" t="s">
        <v>160</v>
      </c>
      <c r="BU28" s="124" t="s">
        <v>160</v>
      </c>
      <c r="BV28" s="124" t="s">
        <v>160</v>
      </c>
      <c r="BW28" s="124" t="s">
        <v>160</v>
      </c>
      <c r="BX28" s="126">
        <v>0</v>
      </c>
      <c r="BY28" s="127" t="s">
        <v>160</v>
      </c>
      <c r="BZ28" s="128" t="s">
        <v>160</v>
      </c>
      <c r="CA28" s="129"/>
    </row>
    <row r="29" spans="1:79" s="70" customFormat="1" ht="34">
      <c r="A29" s="105" t="s">
        <v>209</v>
      </c>
      <c r="B29" s="106" t="s">
        <v>174</v>
      </c>
      <c r="C29" s="107">
        <v>8</v>
      </c>
      <c r="D29" s="107" t="s">
        <v>175</v>
      </c>
      <c r="E29" s="108">
        <v>2.4166669999999999</v>
      </c>
      <c r="F29" s="108">
        <v>101.933333</v>
      </c>
      <c r="G29" s="77">
        <v>1</v>
      </c>
      <c r="H29" s="109">
        <v>7560</v>
      </c>
      <c r="I29" s="109">
        <v>168.00297616411441</v>
      </c>
      <c r="J29" s="110">
        <v>8359</v>
      </c>
      <c r="K29" s="109">
        <v>7984</v>
      </c>
      <c r="L29" s="109">
        <v>8764</v>
      </c>
      <c r="M29" s="111" t="s">
        <v>206</v>
      </c>
      <c r="N29" s="112" t="s">
        <v>160</v>
      </c>
      <c r="O29" s="112" t="s">
        <v>160</v>
      </c>
      <c r="P29" s="113" t="s">
        <v>160</v>
      </c>
      <c r="Q29" s="113" t="s">
        <v>160</v>
      </c>
      <c r="R29" s="113" t="s">
        <v>160</v>
      </c>
      <c r="S29" s="114" t="s">
        <v>160</v>
      </c>
      <c r="T29" s="115" t="s">
        <v>177</v>
      </c>
      <c r="U29" s="116" t="s">
        <v>160</v>
      </c>
      <c r="V29" s="116" t="s">
        <v>160</v>
      </c>
      <c r="W29" s="116" t="s">
        <v>160</v>
      </c>
      <c r="X29" s="116" t="s">
        <v>160</v>
      </c>
      <c r="Y29" s="116">
        <v>0.01</v>
      </c>
      <c r="Z29" s="116">
        <v>0.05</v>
      </c>
      <c r="AA29" s="116" t="s">
        <v>160</v>
      </c>
      <c r="AB29" s="117" t="s">
        <v>160</v>
      </c>
      <c r="AC29" s="117">
        <v>0.5</v>
      </c>
      <c r="AD29" s="117">
        <v>0.03</v>
      </c>
      <c r="AE29" s="117" t="s">
        <v>160</v>
      </c>
      <c r="AF29" s="117">
        <v>0.1</v>
      </c>
      <c r="AG29" s="118" t="s">
        <v>160</v>
      </c>
      <c r="AH29" s="118" t="s">
        <v>160</v>
      </c>
      <c r="AI29" s="118" t="s">
        <v>160</v>
      </c>
      <c r="AJ29" s="118" t="s">
        <v>160</v>
      </c>
      <c r="AK29" s="118" t="s">
        <v>160</v>
      </c>
      <c r="AL29" s="118">
        <v>-7.53</v>
      </c>
      <c r="AM29" s="97" t="s">
        <v>160</v>
      </c>
      <c r="AN29" s="40">
        <v>0.51332251070842394</v>
      </c>
      <c r="AO29" s="40">
        <v>0.51332251070842394</v>
      </c>
      <c r="AP29" s="119">
        <v>-1.28926855453</v>
      </c>
      <c r="AQ29" s="120" t="s">
        <v>160</v>
      </c>
      <c r="AR29" s="120" t="s">
        <v>160</v>
      </c>
      <c r="AS29" s="119">
        <v>-0.79858900400199995</v>
      </c>
      <c r="AT29" s="119">
        <v>-0.75306124447</v>
      </c>
      <c r="AU29" s="121">
        <v>2.7805700987000002E-2</v>
      </c>
      <c r="AV29" s="119">
        <v>0.80867264644400005</v>
      </c>
      <c r="AW29" s="119">
        <v>0.888670080689</v>
      </c>
      <c r="AX29" s="120" t="s">
        <v>160</v>
      </c>
      <c r="AY29" s="120" t="s">
        <v>160</v>
      </c>
      <c r="AZ29" s="119">
        <v>1.48210797012</v>
      </c>
      <c r="BA29" s="122">
        <v>0</v>
      </c>
      <c r="BB29" s="123">
        <v>5</v>
      </c>
      <c r="BC29" s="98" t="s">
        <v>112</v>
      </c>
      <c r="BD29" s="98" t="s">
        <v>206</v>
      </c>
      <c r="BE29" s="98" t="s">
        <v>114</v>
      </c>
      <c r="BF29" s="130">
        <v>0.75495683555350002</v>
      </c>
      <c r="BG29" s="130">
        <v>0.72715113456649993</v>
      </c>
      <c r="BH29" s="100">
        <v>0.05</v>
      </c>
      <c r="BI29" s="100">
        <v>0.05</v>
      </c>
      <c r="BJ29" s="99" t="s">
        <v>160</v>
      </c>
      <c r="BK29" s="99" t="s">
        <v>160</v>
      </c>
      <c r="BL29" s="99" t="s">
        <v>160</v>
      </c>
      <c r="BM29" s="101" t="s">
        <v>160</v>
      </c>
      <c r="BN29" s="101" t="s">
        <v>160</v>
      </c>
      <c r="BO29" s="101" t="s">
        <v>160</v>
      </c>
      <c r="BP29" s="101" t="s">
        <v>160</v>
      </c>
      <c r="BQ29" s="131">
        <f t="shared" si="5"/>
        <v>-8.2849568355534995</v>
      </c>
      <c r="BR29" s="125">
        <f t="shared" si="3"/>
        <v>0.89288788350013348</v>
      </c>
      <c r="BS29" s="125">
        <f t="shared" si="4"/>
        <v>0.89288788350013348</v>
      </c>
      <c r="BT29" s="124" t="s">
        <v>160</v>
      </c>
      <c r="BU29" s="124" t="s">
        <v>160</v>
      </c>
      <c r="BV29" s="124" t="s">
        <v>160</v>
      </c>
      <c r="BW29" s="124" t="s">
        <v>160</v>
      </c>
      <c r="BX29" s="126">
        <v>0</v>
      </c>
      <c r="BY29" s="127" t="s">
        <v>160</v>
      </c>
      <c r="BZ29" s="128" t="s">
        <v>160</v>
      </c>
      <c r="CA29" s="129"/>
    </row>
    <row r="30" spans="1:79" s="70" customFormat="1" ht="34">
      <c r="A30" s="105" t="s">
        <v>210</v>
      </c>
      <c r="B30" s="106" t="s">
        <v>174</v>
      </c>
      <c r="C30" s="107">
        <v>8</v>
      </c>
      <c r="D30" s="107" t="s">
        <v>175</v>
      </c>
      <c r="E30" s="108">
        <v>2.2000000000000002</v>
      </c>
      <c r="F30" s="108">
        <v>102.3</v>
      </c>
      <c r="G30" s="77">
        <v>1</v>
      </c>
      <c r="H30" s="109">
        <v>7985</v>
      </c>
      <c r="I30" s="109">
        <v>241.66091947189145</v>
      </c>
      <c r="J30" s="110">
        <v>8869</v>
      </c>
      <c r="K30" s="109">
        <v>8381</v>
      </c>
      <c r="L30" s="109">
        <v>9455</v>
      </c>
      <c r="M30" s="111" t="s">
        <v>211</v>
      </c>
      <c r="N30" s="112" t="s">
        <v>160</v>
      </c>
      <c r="O30" s="112" t="s">
        <v>160</v>
      </c>
      <c r="P30" s="113" t="s">
        <v>160</v>
      </c>
      <c r="Q30" s="113" t="s">
        <v>160</v>
      </c>
      <c r="R30" s="113" t="s">
        <v>160</v>
      </c>
      <c r="S30" s="114" t="s">
        <v>160</v>
      </c>
      <c r="T30" s="115" t="s">
        <v>177</v>
      </c>
      <c r="U30" s="116" t="s">
        <v>160</v>
      </c>
      <c r="V30" s="116" t="s">
        <v>160</v>
      </c>
      <c r="W30" s="116" t="s">
        <v>160</v>
      </c>
      <c r="X30" s="116" t="s">
        <v>160</v>
      </c>
      <c r="Y30" s="116">
        <v>0.01</v>
      </c>
      <c r="Z30" s="116">
        <v>0.05</v>
      </c>
      <c r="AA30" s="116" t="s">
        <v>160</v>
      </c>
      <c r="AB30" s="117" t="s">
        <v>160</v>
      </c>
      <c r="AC30" s="117">
        <v>0.5</v>
      </c>
      <c r="AD30" s="117">
        <v>0.03</v>
      </c>
      <c r="AE30" s="117" t="s">
        <v>160</v>
      </c>
      <c r="AF30" s="117">
        <v>0.1</v>
      </c>
      <c r="AG30" s="118" t="s">
        <v>160</v>
      </c>
      <c r="AH30" s="118" t="s">
        <v>160</v>
      </c>
      <c r="AI30" s="118" t="s">
        <v>160</v>
      </c>
      <c r="AJ30" s="118" t="s">
        <v>160</v>
      </c>
      <c r="AK30" s="118" t="s">
        <v>160</v>
      </c>
      <c r="AL30" s="118">
        <v>-12.75</v>
      </c>
      <c r="AM30" s="97" t="s">
        <v>160</v>
      </c>
      <c r="AN30" s="40">
        <v>0.51332251070842394</v>
      </c>
      <c r="AO30" s="40">
        <v>0.51332251070842394</v>
      </c>
      <c r="AP30" s="119">
        <v>-0.96000281613600003</v>
      </c>
      <c r="AQ30" s="120" t="s">
        <v>160</v>
      </c>
      <c r="AR30" s="120" t="s">
        <v>160</v>
      </c>
      <c r="AS30" s="119">
        <v>-0.60055309019600001</v>
      </c>
      <c r="AT30" s="119">
        <v>-0.55851556952100001</v>
      </c>
      <c r="AU30" s="121">
        <v>3.4573691322700001E-3</v>
      </c>
      <c r="AV30" s="119">
        <v>0.56543030778500003</v>
      </c>
      <c r="AW30" s="119">
        <v>0.64872944544300004</v>
      </c>
      <c r="AX30" s="120" t="s">
        <v>160</v>
      </c>
      <c r="AY30" s="120" t="s">
        <v>160</v>
      </c>
      <c r="AZ30" s="119">
        <v>1.07676295296</v>
      </c>
      <c r="BA30" s="122">
        <v>0</v>
      </c>
      <c r="BB30" s="123">
        <v>5</v>
      </c>
      <c r="BC30" s="98" t="s">
        <v>112</v>
      </c>
      <c r="BD30" s="98" t="s">
        <v>211</v>
      </c>
      <c r="BE30" s="98" t="s">
        <v>114</v>
      </c>
      <c r="BF30" s="130">
        <v>0.54011016104613496</v>
      </c>
      <c r="BG30" s="130">
        <v>0.53665279191386506</v>
      </c>
      <c r="BH30" s="100">
        <v>0.05</v>
      </c>
      <c r="BI30" s="100">
        <v>0.05</v>
      </c>
      <c r="BJ30" s="99" t="s">
        <v>160</v>
      </c>
      <c r="BK30" s="99" t="s">
        <v>160</v>
      </c>
      <c r="BL30" s="99" t="s">
        <v>160</v>
      </c>
      <c r="BM30" s="101" t="s">
        <v>160</v>
      </c>
      <c r="BN30" s="101" t="s">
        <v>160</v>
      </c>
      <c r="BO30" s="101" t="s">
        <v>160</v>
      </c>
      <c r="BP30" s="101" t="s">
        <v>160</v>
      </c>
      <c r="BQ30" s="131">
        <f t="shared" si="5"/>
        <v>-13.290110161046135</v>
      </c>
      <c r="BR30" s="125">
        <f t="shared" si="3"/>
        <v>0.74598674188550163</v>
      </c>
      <c r="BS30" s="125">
        <f t="shared" si="4"/>
        <v>0.74598674188550163</v>
      </c>
      <c r="BT30" s="124" t="s">
        <v>160</v>
      </c>
      <c r="BU30" s="124" t="s">
        <v>160</v>
      </c>
      <c r="BV30" s="124" t="s">
        <v>160</v>
      </c>
      <c r="BW30" s="124" t="s">
        <v>160</v>
      </c>
      <c r="BX30" s="126">
        <v>0</v>
      </c>
      <c r="BY30" s="127" t="s">
        <v>160</v>
      </c>
      <c r="BZ30" s="128" t="s">
        <v>160</v>
      </c>
      <c r="CA30" s="129"/>
    </row>
    <row r="31" spans="1:79" s="70" customFormat="1" ht="34">
      <c r="A31" s="105" t="s">
        <v>212</v>
      </c>
      <c r="B31" s="106" t="s">
        <v>174</v>
      </c>
      <c r="C31" s="107">
        <v>8</v>
      </c>
      <c r="D31" s="107" t="s">
        <v>175</v>
      </c>
      <c r="E31" s="108">
        <v>1.85</v>
      </c>
      <c r="F31" s="108">
        <v>102.15</v>
      </c>
      <c r="G31" s="77">
        <v>1</v>
      </c>
      <c r="H31" s="109">
        <v>8490</v>
      </c>
      <c r="I31" s="109">
        <v>131.24404748406687</v>
      </c>
      <c r="J31" s="110">
        <v>9475</v>
      </c>
      <c r="K31" s="109">
        <v>9035</v>
      </c>
      <c r="L31" s="109">
        <v>9887</v>
      </c>
      <c r="M31" s="111" t="s">
        <v>213</v>
      </c>
      <c r="N31" s="112" t="s">
        <v>160</v>
      </c>
      <c r="O31" s="112" t="s">
        <v>160</v>
      </c>
      <c r="P31" s="113" t="s">
        <v>160</v>
      </c>
      <c r="Q31" s="113" t="s">
        <v>160</v>
      </c>
      <c r="R31" s="113" t="s">
        <v>160</v>
      </c>
      <c r="S31" s="114" t="s">
        <v>160</v>
      </c>
      <c r="T31" s="115" t="s">
        <v>177</v>
      </c>
      <c r="U31" s="116" t="s">
        <v>160</v>
      </c>
      <c r="V31" s="116" t="s">
        <v>160</v>
      </c>
      <c r="W31" s="116" t="s">
        <v>160</v>
      </c>
      <c r="X31" s="116" t="s">
        <v>160</v>
      </c>
      <c r="Y31" s="116">
        <v>0.01</v>
      </c>
      <c r="Z31" s="116">
        <v>0.05</v>
      </c>
      <c r="AA31" s="116" t="s">
        <v>160</v>
      </c>
      <c r="AB31" s="117" t="s">
        <v>160</v>
      </c>
      <c r="AC31" s="117">
        <v>0.5</v>
      </c>
      <c r="AD31" s="117">
        <v>0.03</v>
      </c>
      <c r="AE31" s="117" t="s">
        <v>160</v>
      </c>
      <c r="AF31" s="117">
        <v>0.1</v>
      </c>
      <c r="AG31" s="118" t="s">
        <v>160</v>
      </c>
      <c r="AH31" s="118" t="s">
        <v>160</v>
      </c>
      <c r="AI31" s="118" t="s">
        <v>160</v>
      </c>
      <c r="AJ31" s="118" t="s">
        <v>160</v>
      </c>
      <c r="AK31" s="118" t="s">
        <v>160</v>
      </c>
      <c r="AL31" s="118">
        <v>-21.15</v>
      </c>
      <c r="AM31" s="97" t="s">
        <v>160</v>
      </c>
      <c r="AN31" s="40">
        <v>0.51332251070842394</v>
      </c>
      <c r="AO31" s="40">
        <v>0.51332251070842394</v>
      </c>
      <c r="AP31" s="119">
        <v>-1.01502752161</v>
      </c>
      <c r="AQ31" s="120" t="s">
        <v>160</v>
      </c>
      <c r="AR31" s="120" t="s">
        <v>160</v>
      </c>
      <c r="AS31" s="119">
        <v>-0.63811138282199997</v>
      </c>
      <c r="AT31" s="119">
        <v>-0.59036160208699995</v>
      </c>
      <c r="AU31" s="121">
        <v>6.3152969496099998E-3</v>
      </c>
      <c r="AV31" s="119">
        <v>0.60299219598599996</v>
      </c>
      <c r="AW31" s="119">
        <v>0.68657556024099997</v>
      </c>
      <c r="AX31" s="120" t="s">
        <v>160</v>
      </c>
      <c r="AY31" s="120" t="s">
        <v>160</v>
      </c>
      <c r="AZ31" s="119">
        <v>1.1543532999799999</v>
      </c>
      <c r="BA31" s="122">
        <v>0</v>
      </c>
      <c r="BB31" s="123">
        <v>5</v>
      </c>
      <c r="BC31" s="98" t="s">
        <v>112</v>
      </c>
      <c r="BD31" s="98" t="s">
        <v>213</v>
      </c>
      <c r="BE31" s="98" t="s">
        <v>114</v>
      </c>
      <c r="BF31" s="130">
        <v>0.580334298464805</v>
      </c>
      <c r="BG31" s="130">
        <v>0.57401900151519492</v>
      </c>
      <c r="BH31" s="100">
        <v>0.05</v>
      </c>
      <c r="BI31" s="100">
        <v>0.05</v>
      </c>
      <c r="BJ31" s="99" t="s">
        <v>160</v>
      </c>
      <c r="BK31" s="99" t="s">
        <v>160</v>
      </c>
      <c r="BL31" s="99" t="s">
        <v>160</v>
      </c>
      <c r="BM31" s="101" t="s">
        <v>160</v>
      </c>
      <c r="BN31" s="101" t="s">
        <v>160</v>
      </c>
      <c r="BO31" s="101" t="s">
        <v>160</v>
      </c>
      <c r="BP31" s="101" t="s">
        <v>160</v>
      </c>
      <c r="BQ31" s="131">
        <f t="shared" si="5"/>
        <v>-21.730334298464804</v>
      </c>
      <c r="BR31" s="125">
        <f t="shared" si="3"/>
        <v>0.77330318381634844</v>
      </c>
      <c r="BS31" s="125">
        <f t="shared" si="4"/>
        <v>0.77330318381634844</v>
      </c>
      <c r="BT31" s="124" t="s">
        <v>160</v>
      </c>
      <c r="BU31" s="124" t="s">
        <v>160</v>
      </c>
      <c r="BV31" s="124" t="s">
        <v>160</v>
      </c>
      <c r="BW31" s="124" t="s">
        <v>160</v>
      </c>
      <c r="BX31" s="126">
        <v>0</v>
      </c>
      <c r="BY31" s="127" t="s">
        <v>160</v>
      </c>
      <c r="BZ31" s="128" t="s">
        <v>160</v>
      </c>
      <c r="CA31" s="129"/>
    </row>
  </sheetData>
  <mergeCells count="10">
    <mergeCell ref="BM1:BP1"/>
    <mergeCell ref="BQ1:BW1"/>
    <mergeCell ref="BX1:BZ1"/>
    <mergeCell ref="G1:I1"/>
    <mergeCell ref="M1:S1"/>
    <mergeCell ref="A1:B1"/>
    <mergeCell ref="C1:F1"/>
    <mergeCell ref="T1:AA1"/>
    <mergeCell ref="AB1:AO1"/>
    <mergeCell ref="BA1:BL1"/>
  </mergeCells>
  <dataValidations count="2">
    <dataValidation type="list" errorStyle="warning" allowBlank="1" showInputMessage="1" showErrorMessage="1" errorTitle="Warning" error="Entry doesn't appear in list" promptTitle="Please enter primary type." prompt="1) Coral reefs, 2) Other bioconstructed reefs, 3) Fixed biological indicators, 4) Archeological, 5) Sedimentary (e.g., deltaic, estuarine, wetland, lacustrine, marine facies), 6) Beach rock, 7) Isolation basin, 8) Marine terrace, 9) Raised/storm beach_x000a_" sqref="BB4:BB8 BB11:BB31" xr:uid="{00000000-0002-0000-0200-000000000000}">
      <formula1>PrimaryIndicator</formula1>
    </dataValidation>
    <dataValidation type="list" allowBlank="1" showInputMessage="1" showErrorMessage="1" errorTitle="If dating method not listed" error="please select '9 = Other' and specify the dating method in the 'Notes' field" sqref="G4:G31" xr:uid="{00000000-0002-0000-0200-000001000000}">
      <formula1>DatingMeth</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Singapore</vt:lpstr>
      <vt:lpstr>ECMP</vt:lpstr>
      <vt:lpstr>WCMP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Chua</dc:creator>
  <cp:lastModifiedBy>Microsoft Office User</cp:lastModifiedBy>
  <dcterms:created xsi:type="dcterms:W3CDTF">2019-12-10T06:06:09Z</dcterms:created>
  <dcterms:modified xsi:type="dcterms:W3CDTF">2021-10-26T16:43:30Z</dcterms:modified>
</cp:coreProperties>
</file>