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1. Correlações Independentes - " sheetId="1" r:id="rId4"/>
    <sheet name="2. Correlações Dependentes - Su" sheetId="2" r:id="rId5"/>
    <sheet name="3. Correlações Dependentes-com " sheetId="3" r:id="rId6"/>
  </sheets>
</workbook>
</file>

<file path=xl/sharedStrings.xml><?xml version="1.0" encoding="utf-8"?>
<sst xmlns="http://schemas.openxmlformats.org/spreadsheetml/2006/main" uniqueCount="46">
  <si>
    <t>Suplemento 1</t>
  </si>
  <si>
    <t>Comparação entre coeficientes de correlação independentes</t>
  </si>
  <si>
    <t>Tipos de correlações</t>
  </si>
  <si>
    <t>Colocar os valores referentes às correlações nesta coluna</t>
  </si>
  <si>
    <t>Valores z</t>
  </si>
  <si>
    <r>
      <rPr>
        <sz val="11"/>
        <color indexed="8"/>
        <rFont val="Avenir Book"/>
      </rPr>
      <t>Correlação</t>
    </r>
    <r>
      <rPr>
        <sz val="11"/>
        <color indexed="8"/>
        <rFont val="Avenir Book Oblique"/>
      </rPr>
      <t xml:space="preserve"> </t>
    </r>
    <r>
      <rPr>
        <vertAlign val="subscript"/>
        <sz val="11"/>
        <color indexed="8"/>
        <rFont val="Avenir Book"/>
      </rPr>
      <t>MAIOR</t>
    </r>
  </si>
  <si>
    <r>
      <rPr>
        <sz val="11"/>
        <color indexed="8"/>
        <rFont val="Avenir Book Oblique"/>
      </rPr>
      <t>n</t>
    </r>
    <r>
      <rPr>
        <vertAlign val="subscript"/>
        <sz val="11"/>
        <color indexed="8"/>
        <rFont val="Avenir Book Oblique"/>
      </rPr>
      <t xml:space="preserve"> </t>
    </r>
    <r>
      <rPr>
        <vertAlign val="subscript"/>
        <sz val="11"/>
        <color indexed="8"/>
        <rFont val="Avenir Book"/>
      </rPr>
      <t>correspondente</t>
    </r>
  </si>
  <si>
    <r>
      <rPr>
        <sz val="11"/>
        <color indexed="8"/>
        <rFont val="Avenir Book"/>
      </rPr>
      <t xml:space="preserve">Correlação </t>
    </r>
    <r>
      <rPr>
        <vertAlign val="subscript"/>
        <sz val="11"/>
        <color indexed="8"/>
        <rFont val="Avenir Book"/>
      </rPr>
      <t>MENOR</t>
    </r>
  </si>
  <si>
    <r>
      <rPr>
        <sz val="11"/>
        <color indexed="8"/>
        <rFont val="Avenir Book Oblique"/>
      </rPr>
      <t>n</t>
    </r>
    <r>
      <rPr>
        <vertAlign val="subscript"/>
        <sz val="11"/>
        <color indexed="8"/>
        <rFont val="Avenir Book Oblique"/>
      </rPr>
      <t xml:space="preserve"> </t>
    </r>
    <r>
      <rPr>
        <vertAlign val="subscript"/>
        <sz val="11"/>
        <color indexed="8"/>
        <rFont val="Avenir Book"/>
      </rPr>
      <t>Correspondente</t>
    </r>
  </si>
  <si>
    <r>
      <rPr>
        <sz val="10"/>
        <color indexed="8"/>
        <rFont val="Avenir Book"/>
      </rPr>
      <t xml:space="preserve">Tamanho do efeito: </t>
    </r>
    <r>
      <rPr>
        <sz val="10"/>
        <color indexed="8"/>
        <rFont val="Avenir Book Oblique"/>
      </rPr>
      <t>q</t>
    </r>
  </si>
  <si>
    <t>Classificação do tamanho do efeito</t>
  </si>
  <si>
    <t>Irrelevante</t>
  </si>
  <si>
    <r>
      <rPr>
        <sz val="11"/>
        <color indexed="8"/>
        <rFont val="Avenir Book"/>
      </rPr>
      <t>Z</t>
    </r>
    <r>
      <rPr>
        <vertAlign val="subscript"/>
        <sz val="11"/>
        <color indexed="8"/>
        <rFont val="Avenir Book"/>
      </rPr>
      <t>obs</t>
    </r>
  </si>
  <si>
    <t>Significado da diferença sg. ≤-1,96 ou ≥1,96] e ≥ 2,58 ou ≤ -2,58</t>
  </si>
  <si>
    <t>Diferença não significativa</t>
  </si>
  <si>
    <r>
      <rPr>
        <sz val="10"/>
        <color indexed="8"/>
        <rFont val="Avenir Book"/>
      </rPr>
      <t xml:space="preserve">Valor do </t>
    </r>
    <r>
      <rPr>
        <sz val="10"/>
        <color indexed="8"/>
        <rFont val="Avenir Book Oblique"/>
      </rPr>
      <t>p</t>
    </r>
  </si>
  <si>
    <r>
      <rPr>
        <i val="1"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Testar a hipótese de que dois coeficientes de correlação de amostras independentes são iguais. O resultado é um valor z que pode ser comparado à distribuição normal. Por convenção, os valores maiores do que |1,96| são considerados significativos e maiores do que |2,58| muito significativos.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 xml:space="preserve">Cada coeficiente de correlação é convertido numa pontuação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através da transformação de Fisher (1915, 1921) por meio da seguinte formula: 0,5 x [</t>
    </r>
    <r>
      <rPr>
        <sz val="9"/>
        <color indexed="8"/>
        <rFont val="Avenir Book Oblique"/>
      </rPr>
      <t>log</t>
    </r>
    <r>
      <rPr>
        <sz val="9"/>
        <color indexed="8"/>
        <rFont val="Avenir Book"/>
      </rPr>
      <t xml:space="preserve"> (1 +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) – </t>
    </r>
    <r>
      <rPr>
        <sz val="9"/>
        <color indexed="8"/>
        <rFont val="Avenir Book Oblique"/>
      </rPr>
      <t>log</t>
    </r>
    <r>
      <rPr>
        <sz val="9"/>
        <color indexed="8"/>
        <rFont val="Avenir Book"/>
      </rPr>
      <t xml:space="preserve"> (1 -</t>
    </r>
    <r>
      <rPr>
        <sz val="9"/>
        <color indexed="8"/>
        <rFont val="Avenir Book Oblique"/>
      </rPr>
      <t xml:space="preserve"> r</t>
    </r>
    <r>
      <rPr>
        <sz val="9"/>
        <color indexed="8"/>
        <rFont val="Avenir Book"/>
      </rPr>
      <t xml:space="preserve">)]. A diferença entre os valores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(</t>
    </r>
    <r>
      <rPr>
        <sz val="9"/>
        <color indexed="8"/>
        <rFont val="Avenir Book Oblique"/>
      </rPr>
      <t>q</t>
    </r>
    <r>
      <rPr>
        <sz val="9"/>
        <color indexed="8"/>
        <rFont val="Avenir Book"/>
      </rPr>
      <t xml:space="preserve">) indica se a diferença entre as correlações é pequena, média ou grande. Depois as pontuações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são comparadas através da equação indicada que têm em consideração o tamanho das amostras, para determinar se essa diferença é significativa ou não (Cohen e Cohen, 1983).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>Como usar a folha</t>
    </r>
    <r>
      <rPr>
        <sz val="9"/>
        <color indexed="8"/>
        <rFont val="Avenir Book"/>
      </rPr>
      <t xml:space="preserve">: Inserir os dois coeficientes de correlação e os tamanhos da amostra respetivos nos campos em azul. Os valores a reportar e a sua interpretação aparecem nos campos em amarelo. 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inseridos dizem respeito aos dados no Projeto </t>
    </r>
    <r>
      <rPr>
        <sz val="9"/>
        <color indexed="8"/>
        <rFont val="Avenir Book Oblique"/>
      </rPr>
      <t>Trajetórias do Envelhecimento</t>
    </r>
    <r>
      <rPr>
        <sz val="9"/>
        <color indexed="8"/>
        <rFont val="Avenir Book"/>
      </rPr>
      <t xml:space="preserve"> do Instituto Superior Miguel Torga em janeiro de 2017: obtiveram-se dados relativamente às pontuações no </t>
    </r>
    <r>
      <rPr>
        <sz val="9"/>
        <color indexed="8"/>
        <rFont val="Avenir Book Oblique"/>
      </rPr>
      <t>Geriatric Depression Scale</t>
    </r>
    <r>
      <rPr>
        <sz val="9"/>
        <color indexed="8"/>
        <rFont val="Avenir Book"/>
      </rPr>
      <t xml:space="preserve"> e no </t>
    </r>
    <r>
      <rPr>
        <sz val="9"/>
        <color indexed="8"/>
        <rFont val="Avenir Book Oblique"/>
      </rPr>
      <t>Satisfaction With Life Scale</t>
    </r>
    <r>
      <rPr>
        <sz val="9"/>
        <color indexed="8"/>
        <rFont val="Avenir Book"/>
      </rPr>
      <t xml:space="preserve"> em 1058 idosos (791 mulheres e 267 homens). No grupo das mulheres a correlação foi de -0,34 e no dos homens foi de -0,28. A diferença nas correlações entre os dois coortes não foi significativa (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= -0,93;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&gt; 0,05).</t>
    </r>
  </si>
  <si>
    <r>
      <rPr>
        <sz val="9"/>
        <color indexed="8"/>
        <rFont val="Avenir Heavy"/>
      </rPr>
      <t xml:space="preserve">Referências
</t>
    </r>
    <r>
      <rPr>
        <sz val="9"/>
        <color indexed="8"/>
        <rFont val="Avenir Book"/>
      </rPr>
      <t xml:space="preserve">Cohen, J. e Cohen, P. (1983). </t>
    </r>
    <r>
      <rPr>
        <sz val="9"/>
        <color indexed="8"/>
        <rFont val="Avenir Book Oblique"/>
      </rPr>
      <t>Applied multiple regression/correlation analysis for the behavioral sciences.</t>
    </r>
    <r>
      <rPr>
        <sz val="9"/>
        <color indexed="8"/>
        <rFont val="Avenir Book"/>
      </rPr>
      <t xml:space="preserve"> Hillsdale, NJ: Erlbaum.
</t>
    </r>
    <r>
      <rPr>
        <sz val="9"/>
        <color indexed="8"/>
        <rFont val="Avenir Book"/>
      </rPr>
      <t xml:space="preserve">Fisher, R. A. (1915). Frequency distribution of the values of the correlation coefficient in samples of an indefinitely large population. </t>
    </r>
    <r>
      <rPr>
        <sz val="9"/>
        <color indexed="8"/>
        <rFont val="Avenir Book Oblique"/>
      </rPr>
      <t>Biometrika, 10</t>
    </r>
    <r>
      <rPr>
        <sz val="9"/>
        <color indexed="8"/>
        <rFont val="Avenir Book"/>
      </rPr>
      <t xml:space="preserve">(4), 507–521. doi:10.2307/2331838.
</t>
    </r>
    <r>
      <rPr>
        <sz val="9"/>
        <color indexed="8"/>
        <rFont val="Avenir Book"/>
      </rPr>
      <t xml:space="preserve">Fisher, R. A. (1921). On the 'probable error' of a coefficient of correlation deduced from a small sample. </t>
    </r>
    <r>
      <rPr>
        <sz val="9"/>
        <color indexed="8"/>
        <rFont val="Avenir Book Oblique"/>
      </rPr>
      <t>Metron, 1</t>
    </r>
    <r>
      <rPr>
        <sz val="9"/>
        <color indexed="8"/>
        <rFont val="Avenir Book"/>
      </rPr>
      <t>, 3–32.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</si>
  <si>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(Cálculo para o teste das diferenças entre duas correlações independentes) [Folha de cálculo suplementar 1-1].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indexed="16"/>
        <rFont val="Avenir Heavy"/>
      </rPr>
      <t>3-16.</t>
    </r>
  </si>
  <si>
    <t>Comparação entre coeficientes de correlação dependentes</t>
  </si>
  <si>
    <t>Pares de correlações</t>
  </si>
  <si>
    <t>Estimativas Parcelares</t>
  </si>
  <si>
    <r>
      <rPr>
        <sz val="11"/>
        <color indexed="8"/>
        <rFont val="Avenir Book Oblique"/>
      </rPr>
      <t>r</t>
    </r>
    <r>
      <rPr>
        <sz val="11"/>
        <color indexed="8"/>
        <rFont val="Avenir Book"/>
      </rPr>
      <t>(XY)</t>
    </r>
  </si>
  <si>
    <r>
      <rPr>
        <i val="1"/>
        <sz val="11"/>
        <color indexed="8"/>
        <rFont val="Avenir Heavy"/>
      </rPr>
      <t>Zr</t>
    </r>
    <r>
      <rPr>
        <sz val="11"/>
        <color indexed="8"/>
        <rFont val="Avenir Heavy"/>
      </rPr>
      <t>(XY)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</si>
  <si>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(WV)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</si>
  <si>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(XW)</t>
    </r>
  </si>
  <si>
    <r>
      <rPr>
        <i val="1"/>
        <sz val="11"/>
        <color indexed="8"/>
        <rFont val="Avenir Heavy"/>
      </rPr>
      <t>Zr</t>
    </r>
    <r>
      <rPr>
        <sz val="11"/>
        <color indexed="8"/>
        <rFont val="Avenir Heavy"/>
      </rPr>
      <t>(WV)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</si>
  <si>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(XV)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</si>
  <si>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(YW)</t>
    </r>
  </si>
  <si>
    <r>
      <rPr>
        <i val="1"/>
        <sz val="11"/>
        <color indexed="8"/>
        <rFont val="Avenir Heavy"/>
      </rPr>
      <t>Zr</t>
    </r>
    <r>
      <rPr>
        <sz val="11"/>
        <color indexed="8"/>
        <rFont val="Avenir Heavy"/>
      </rPr>
      <t xml:space="preserve">(XY) - </t>
    </r>
    <r>
      <rPr>
        <i val="1"/>
        <sz val="11"/>
        <color indexed="8"/>
        <rFont val="Avenir Heavy"/>
      </rPr>
      <t>Zr</t>
    </r>
    <r>
      <rPr>
        <sz val="11"/>
        <color indexed="8"/>
        <rFont val="Avenir Heavy"/>
      </rPr>
      <t>(WV)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</si>
  <si>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(YV)</t>
    </r>
  </si>
  <si>
    <t>N</t>
  </si>
  <si>
    <r>
      <rPr>
        <i val="1"/>
        <sz val="11"/>
        <color indexed="8"/>
        <rFont val="Avenir Heavy"/>
      </rPr>
      <t>COV</t>
    </r>
    <r>
      <rPr>
        <sz val="11"/>
        <color indexed="8"/>
        <rFont val="Avenir Heavy"/>
      </rPr>
      <t>(</t>
    </r>
    <r>
      <rPr>
        <i val="1"/>
        <sz val="11"/>
        <color indexed="8"/>
        <rFont val="Avenir Heavy"/>
      </rPr>
      <t>r</t>
    </r>
    <r>
      <rPr>
        <sz val="11"/>
        <color indexed="8"/>
        <rFont val="Avenir Heavy"/>
      </rPr>
      <t>(XY),</t>
    </r>
    <r>
      <rPr>
        <i val="1"/>
        <sz val="11"/>
        <color indexed="8"/>
        <rFont val="Avenir Heavy"/>
      </rPr>
      <t>r</t>
    </r>
    <r>
      <rPr>
        <sz val="11"/>
        <color indexed="8"/>
        <rFont val="Avenir Heavy"/>
      </rPr>
      <t>(WV))</t>
    </r>
  </si>
  <si>
    <t>s(diferença)</t>
  </si>
  <si>
    <t>Z</t>
  </si>
  <si>
    <r>
      <rPr>
        <sz val="9"/>
        <color indexed="8"/>
        <rFont val="Avenir Book"/>
      </rPr>
      <t xml:space="preserve">Valor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(bicaudado)</t>
    </r>
  </si>
  <si>
    <r>
      <rPr>
        <i val="1"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Testar a hipótese de que dois coeficientes de correlação obtidos na mesma amostra são iguais, sem que as duas correlações partilhem qualquer variável em comum. O resultado é um valor z que pode ser comparado à distribuição normal. Por convenção, os valores maiores do que |1,96| são considerados significativos e maiores do que |2,58| muito significativos. 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 xml:space="preserve">Cada coeficiente de correlação é convertido numa pontuação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através da transformação de Fisher (1915, 1921). Depois recorre-se Às Equações 2 e 11 de Steiger (1980) para determinar a covariância assimptótica das estimativas. Estes valores são usados num teste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assimptótico.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>Como usar a folha</t>
    </r>
    <r>
      <rPr>
        <sz val="9"/>
        <color indexed="8"/>
        <rFont val="Avenir Book"/>
      </rPr>
      <t>: Inserir os dois coeficientes de correlação que se pretende comparar [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(XY) e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>(WV)] e as restantes intercorrelações par a par [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(XW),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(XV),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(YW) e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(YV)] nos campos em azul (no SPSS ao introduzir as variáveis X, Y, W e V, obtém-se uma matriz de correlações onde se podem obter todos os valores). Os valores a reportar e a sua interpretação aparecem nos campos em amarelo. 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inseridos dizem respeito aos dados no Projeto Trajetórias do Envelhecimento do Instituto Superior Miguel Torga em janeiro de 2017: obtiveram-se dados relativamente às pontuações no </t>
    </r>
    <r>
      <rPr>
        <sz val="9"/>
        <color indexed="8"/>
        <rFont val="Avenir Book Oblique"/>
      </rPr>
      <t>Mini-Mental State Examination(MMSE</t>
    </r>
    <r>
      <rPr>
        <sz val="9"/>
        <color indexed="8"/>
        <rFont val="Avenir Book"/>
      </rPr>
      <t xml:space="preserve"> (X), no </t>
    </r>
    <r>
      <rPr>
        <sz val="9"/>
        <color indexed="8"/>
        <rFont val="Avenir Book Oblique"/>
      </rPr>
      <t>Montreal Cognitive Assessment/MoCA</t>
    </r>
    <r>
      <rPr>
        <sz val="9"/>
        <color indexed="8"/>
        <rFont val="Avenir Book"/>
      </rPr>
      <t>(Y), no Frontal Assessment Battery/FAB (W) e na Figura Complexa de Rey/FCR (V) em 1022 idosos. A diferença nas correlações entre MMSE-MOCA e FAB-FCR foi significativa (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= 5,26;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&lt; 0,001).
</t>
    </r>
  </si>
  <si>
    <r>
      <rPr>
        <i val="1"/>
        <sz val="9"/>
        <color indexed="8"/>
        <rFont val="Avenir Heavy"/>
      </rPr>
      <t xml:space="preserve">Referências
</t>
    </r>
    <r>
      <rPr>
        <sz val="9"/>
        <color indexed="8"/>
        <rFont val="Avenir Book Oblique"/>
      </rPr>
      <t>Steiger, J. H. (1980). Tests for comparing elements of a correlation matrix. Psychological Bulletin, 87, 245-251.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</si>
  <si>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(Cálculo para o teste das diferenças entre duas correlações dependentes) [Folha de cálculo suplementar 1-2].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indexed="16"/>
        <rFont val="Avenir Heavy"/>
      </rPr>
      <t>3-16.</t>
    </r>
  </si>
  <si>
    <t>Comparação entre coeficientes de correlação dependentes com uma variável em comum</t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</si>
  <si>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(WY)</t>
    </r>
  </si>
  <si>
    <r>
      <rPr>
        <i val="1"/>
        <sz val="11"/>
        <color indexed="8"/>
        <rFont val="Avenir Heavy"/>
      </rPr>
      <t>Zr</t>
    </r>
    <r>
      <rPr>
        <sz val="11"/>
        <color indexed="8"/>
        <rFont val="Avenir Heavy"/>
      </rPr>
      <t>(WY)</t>
    </r>
  </si>
  <si>
    <r>
      <rPr>
        <i val="1"/>
        <sz val="11"/>
        <color indexed="8"/>
        <rFont val="Avenir Heavy"/>
      </rPr>
      <t>Zr</t>
    </r>
    <r>
      <rPr>
        <sz val="11"/>
        <color indexed="8"/>
        <rFont val="Avenir Heavy"/>
      </rPr>
      <t xml:space="preserve">(XY) - </t>
    </r>
    <r>
      <rPr>
        <i val="1"/>
        <sz val="11"/>
        <color indexed="8"/>
        <rFont val="Avenir Heavy"/>
      </rPr>
      <t>Zr</t>
    </r>
    <r>
      <rPr>
        <sz val="11"/>
        <color indexed="8"/>
        <rFont val="Avenir Heavy"/>
      </rPr>
      <t>(WY)</t>
    </r>
  </si>
  <si>
    <t>GDS = X           GAI = W           PANAS negativo = Y</t>
  </si>
  <si>
    <r>
      <rPr>
        <i val="1"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Testar a hipótese de que dois coeficientes de correlação obtidos na mesma amostra são iguais, partilhando as duas correlações uma variável em comum. O resultado é um valor z que pode ser comparado à distribuição normal. Por convenção, os valores maiores do que |1,96| são considerados significativos e maiores do que |2,58| muito significativos. 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 xml:space="preserve">Cada coeficiente de correlação é convertido numa pontuação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através da transformação de Fisher (1915, 1921). Depois recorre-se Às Equações 3 e 10 de Steiger (1980) para determinar a covariância assimptótica das estimativas. Estes valores são usados num teste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assimptótico.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>Como usar a folha</t>
    </r>
    <r>
      <rPr>
        <sz val="9"/>
        <color indexed="8"/>
        <rFont val="Avenir Book"/>
      </rPr>
      <t>: Inserir os dois coeficientes de correlação que se pretende comparar [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(XY) e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(WY)] mais a correlação entre as variáveis não partilhadas nos campos em azul (no SPSS ao introduzir as variáveis X, Y e W, obtém-se uma matriz de correlações onde se podem obter todos os valores). Os valores a reportar e a sua interpretação aparecem nos campos em amarelo. 
</t>
    </r>
    <r>
      <rPr>
        <sz val="9"/>
        <color indexed="8"/>
        <rFont val="Avenir Book"/>
      </rPr>
      <t xml:space="preserve">
</t>
    </r>
    <r>
      <rPr>
        <i val="1"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inseridos dizem respeito aos dados no Projeto Trajetórias do Envelhecimento do Instituto Superior Miguel Torga em janeiro de 2017: obtiveram-se dados relativamente às pontuações no </t>
    </r>
    <r>
      <rPr>
        <sz val="9"/>
        <color indexed="8"/>
        <rFont val="Avenir Book Oblique"/>
      </rPr>
      <t>Geriatric Depression Scale</t>
    </r>
    <r>
      <rPr>
        <sz val="9"/>
        <color indexed="8"/>
        <rFont val="Avenir Book"/>
      </rPr>
      <t xml:space="preserve">/GDS (X), na subescala </t>
    </r>
    <r>
      <rPr>
        <sz val="9"/>
        <color indexed="8"/>
        <rFont val="Avenir Book Oblique"/>
      </rPr>
      <t>Afetos negativos do Positive and Negative Affect Schedulle</t>
    </r>
    <r>
      <rPr>
        <sz val="9"/>
        <color indexed="8"/>
        <rFont val="Avenir Book"/>
      </rPr>
      <t xml:space="preserve">/PANAS-NEG (Y) e no </t>
    </r>
    <r>
      <rPr>
        <sz val="9"/>
        <color indexed="8"/>
        <rFont val="Avenir Book Oblique"/>
      </rPr>
      <t>Geriatric Anxiety Inventory/</t>
    </r>
    <r>
      <rPr>
        <sz val="9"/>
        <color indexed="8"/>
        <rFont val="Avenir Book"/>
      </rPr>
      <t>GAI (W) em 997 idosos. A diferença nas correlações entre GDS-PANAS-NEG e GAI--PANAS-NEG não foi significativa (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&lt; |1,96|;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= 1,000).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</si>
  <si>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(Cálculo para o teste das diferenças entre duas correlações dependentes com uma variável em comum) [Folha de cálculo suplementar 1-3].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indexed="16"/>
        <rFont val="Avenir Heavy"/>
      </rPr>
      <t>3-16.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</si>
</sst>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"/>
    <numFmt numFmtId="60" formatCode="0.0000000"/>
    <numFmt numFmtId="61" formatCode="0.00000"/>
  </numFmts>
  <fonts count="20">
    <font>
      <sz val="10"/>
      <color indexed="8"/>
      <name val="Helvetica"/>
    </font>
    <font>
      <sz val="12"/>
      <color indexed="8"/>
      <name val="Helvetica"/>
    </font>
    <font>
      <b val="1"/>
      <sz val="12"/>
      <color indexed="8"/>
      <name val="Helvetica"/>
    </font>
    <font>
      <sz val="11"/>
      <color indexed="8"/>
      <name val="Avenir Heavy"/>
    </font>
    <font>
      <b val="1"/>
      <sz val="10"/>
      <color indexed="8"/>
      <name val="Helvetica"/>
    </font>
    <font>
      <i val="1"/>
      <sz val="8"/>
      <color indexed="8"/>
      <name val="Avenir Heavy"/>
    </font>
    <font>
      <sz val="11"/>
      <color indexed="8"/>
      <name val="Avenir Book"/>
    </font>
    <font>
      <sz val="11"/>
      <color indexed="8"/>
      <name val="Avenir Book Oblique"/>
    </font>
    <font>
      <vertAlign val="subscript"/>
      <sz val="11"/>
      <color indexed="8"/>
      <name val="Avenir Book"/>
    </font>
    <font>
      <vertAlign val="subscript"/>
      <sz val="11"/>
      <color indexed="8"/>
      <name val="Avenir Book Oblique"/>
    </font>
    <font>
      <sz val="11"/>
      <color indexed="13"/>
      <name val="Avenir Book"/>
    </font>
    <font>
      <sz val="9"/>
      <color indexed="8"/>
      <name val="Avenir Book"/>
    </font>
    <font>
      <sz val="10"/>
      <color indexed="8"/>
      <name val="Avenir Book"/>
    </font>
    <font>
      <sz val="10"/>
      <color indexed="8"/>
      <name val="Avenir Book Oblique"/>
    </font>
    <font>
      <sz val="8"/>
      <color indexed="8"/>
      <name val="Avenir Heavy"/>
    </font>
    <font>
      <i val="1"/>
      <sz val="9"/>
      <color indexed="8"/>
      <name val="Avenir Heavy"/>
    </font>
    <font>
      <sz val="9"/>
      <color indexed="8"/>
      <name val="Avenir Book Oblique"/>
    </font>
    <font>
      <sz val="9"/>
      <color indexed="8"/>
      <name val="Avenir Heavy"/>
    </font>
    <font>
      <sz val="9"/>
      <color indexed="16"/>
      <name val="Avenir Heavy"/>
    </font>
    <font>
      <i val="1"/>
      <sz val="11"/>
      <color indexed="8"/>
      <name val="Avenir Heavy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>
        <color indexed="8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>
        <color indexed="8"/>
      </right>
      <top style="thin">
        <color indexed="10"/>
      </top>
      <bottom>
        <color indexed="8"/>
      </bottom>
      <diagonal/>
    </border>
    <border>
      <left>
        <color indexed="8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4" fillId="2" borderId="2" applyNumberFormat="0" applyFont="1" applyFill="1" applyBorder="1" applyAlignment="1" applyProtection="0">
      <alignment vertical="top" wrapText="1"/>
    </xf>
    <xf numFmtId="0" fontId="4" fillId="2" borderId="3" applyNumberFormat="0" applyFont="1" applyFill="1" applyBorder="1" applyAlignment="1" applyProtection="0">
      <alignment vertical="top" wrapText="1"/>
    </xf>
    <xf numFmtId="49" fontId="3" borderId="4" applyNumberFormat="1" applyFont="1" applyFill="0" applyBorder="1" applyAlignment="1" applyProtection="0">
      <alignment horizontal="center" vertical="center" wrapText="1"/>
    </xf>
    <xf numFmtId="49" fontId="5" fillId="3" borderId="5" applyNumberFormat="1" applyFont="1" applyFill="1" applyBorder="1" applyAlignment="1" applyProtection="0">
      <alignment horizontal="center" vertical="center" wrapText="1"/>
    </xf>
    <xf numFmtId="49" fontId="5" borderId="6" applyNumberFormat="1" applyFont="1" applyFill="0" applyBorder="1" applyAlignment="1" applyProtection="0">
      <alignment horizontal="center" vertical="center" wrapText="1"/>
    </xf>
    <xf numFmtId="49" fontId="6" borderId="7" applyNumberFormat="1" applyFont="1" applyFill="0" applyBorder="1" applyAlignment="1" applyProtection="0">
      <alignment horizontal="center" vertical="center" wrapText="1"/>
    </xf>
    <xf numFmtId="0" fontId="6" fillId="3" borderId="8" applyNumberFormat="1" applyFont="1" applyFill="1" applyBorder="1" applyAlignment="1" applyProtection="0">
      <alignment horizontal="center" vertical="center" wrapText="1"/>
    </xf>
    <xf numFmtId="59" fontId="6" borderId="9" applyNumberFormat="1" applyFont="1" applyFill="0" applyBorder="1" applyAlignment="1" applyProtection="0">
      <alignment horizontal="center" vertical="bottom" wrapText="1"/>
    </xf>
    <xf numFmtId="49" fontId="6" borderId="10" applyNumberFormat="1" applyFont="1" applyFill="0" applyBorder="1" applyAlignment="1" applyProtection="0">
      <alignment horizontal="center" vertical="center" wrapText="1"/>
    </xf>
    <xf numFmtId="0" fontId="6" fillId="3" borderId="11" applyNumberFormat="1" applyFont="1" applyFill="1" applyBorder="1" applyAlignment="1" applyProtection="0">
      <alignment horizontal="center" vertical="center" wrapText="1"/>
    </xf>
    <xf numFmtId="0" fontId="10" borderId="12" applyNumberFormat="1" applyFont="1" applyFill="0" applyBorder="1" applyAlignment="1" applyProtection="0">
      <alignment horizontal="center" vertical="center" wrapText="1"/>
    </xf>
    <xf numFmtId="49" fontId="6" borderId="4" applyNumberFormat="1" applyFont="1" applyFill="0" applyBorder="1" applyAlignment="1" applyProtection="0">
      <alignment horizontal="center" vertical="center" wrapText="1"/>
    </xf>
    <xf numFmtId="0" fontId="6" fillId="3" borderId="5" applyNumberFormat="1" applyFont="1" applyFill="1" applyBorder="1" applyAlignment="1" applyProtection="0">
      <alignment horizontal="center" vertical="center" wrapText="1"/>
    </xf>
    <xf numFmtId="59" fontId="6" borderId="13" applyNumberFormat="1" applyFont="1" applyFill="0" applyBorder="1" applyAlignment="1" applyProtection="0">
      <alignment horizontal="center" vertical="bottom" wrapText="1"/>
    </xf>
    <xf numFmtId="49" fontId="11" borderId="14" applyNumberFormat="1" applyFont="1" applyFill="0" applyBorder="1" applyAlignment="1" applyProtection="0">
      <alignment horizontal="justify" vertical="center" wrapText="1"/>
    </xf>
    <xf numFmtId="0" fontId="0" borderId="14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49" fontId="12" fillId="4" borderId="18" applyNumberFormat="1" applyFont="1" applyFill="1" applyBorder="1" applyAlignment="1" applyProtection="0">
      <alignment horizontal="center" vertical="center" wrapText="1"/>
    </xf>
    <xf numFmtId="0" fontId="0" borderId="18" applyNumberFormat="0" applyFont="1" applyFill="0" applyBorder="1" applyAlignment="1" applyProtection="0">
      <alignment vertical="top" wrapText="1"/>
    </xf>
    <xf numFmtId="2" fontId="10" fillId="5" borderId="18" applyNumberFormat="1" applyFont="1" applyFill="1" applyBorder="1" applyAlignment="1" applyProtection="0">
      <alignment horizontal="center" vertical="top" wrapText="1"/>
    </xf>
    <xf numFmtId="49" fontId="10" fillId="5" borderId="18" applyNumberFormat="1" applyFont="1" applyFill="1" applyBorder="1" applyAlignment="1" applyProtection="0">
      <alignment horizontal="center" vertical="top" wrapText="1"/>
    </xf>
    <xf numFmtId="49" fontId="6" fillId="4" borderId="18" applyNumberFormat="1" applyFont="1" applyFill="1" applyBorder="1" applyAlignment="1" applyProtection="0">
      <alignment horizontal="center" vertical="center" wrapText="1"/>
    </xf>
    <xf numFmtId="2" fontId="6" fillId="6" borderId="18" applyNumberFormat="1" applyFont="1" applyFill="1" applyBorder="1" applyAlignment="1" applyProtection="0">
      <alignment horizontal="center" vertical="top" wrapText="1"/>
    </xf>
    <xf numFmtId="49" fontId="6" fillId="6" borderId="18" applyNumberFormat="1" applyFont="1" applyFill="1" applyBorder="1" applyAlignment="1" applyProtection="0">
      <alignment horizontal="center" vertical="center" wrapText="1"/>
    </xf>
    <xf numFmtId="60" fontId="6" fillId="6" borderId="18" applyNumberFormat="1" applyFont="1" applyFill="1" applyBorder="1" applyAlignment="1" applyProtection="0">
      <alignment horizontal="center" vertical="center" wrapText="1"/>
    </xf>
    <xf numFmtId="0" fontId="11" fillId="4" borderId="19" applyNumberFormat="0" applyFont="1" applyFill="1" applyBorder="1" applyAlignment="1" applyProtection="0">
      <alignment horizontal="center" vertical="center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14" fillId="4" borderId="22" applyNumberFormat="1" applyFont="1" applyFill="1" applyBorder="1" applyAlignment="1" applyProtection="0">
      <alignment horizontal="justify" vertical="center" wrapText="1"/>
    </xf>
    <xf numFmtId="0" fontId="0" borderId="23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49" fontId="11" fillId="4" borderId="22" applyNumberFormat="1" applyFont="1" applyFill="1" applyBorder="1" applyAlignment="1" applyProtection="0">
      <alignment horizontal="justify" vertical="center" wrapText="1"/>
    </xf>
    <xf numFmtId="0" fontId="0" applyNumberFormat="1" applyFont="1" applyFill="0" applyBorder="0" applyAlignment="1" applyProtection="0">
      <alignment vertical="top" wrapText="1"/>
    </xf>
    <xf numFmtId="49" fontId="3" borderId="25" applyNumberFormat="1" applyFont="1" applyFill="0" applyBorder="1" applyAlignment="1" applyProtection="0">
      <alignment horizontal="center" vertical="bottom" wrapText="1"/>
    </xf>
    <xf numFmtId="49" fontId="12" borderId="7" applyNumberFormat="1" applyFont="1" applyFill="0" applyBorder="1" applyAlignment="1" applyProtection="0">
      <alignment horizontal="center" vertical="center" wrapText="1"/>
    </xf>
    <xf numFmtId="61" fontId="6" borderId="25" applyNumberFormat="1" applyFont="1" applyFill="0" applyBorder="1" applyAlignment="1" applyProtection="0">
      <alignment horizontal="center" vertical="center" wrapText="1"/>
    </xf>
    <xf numFmtId="49" fontId="3" borderId="25" applyNumberFormat="1" applyFont="1" applyFill="0" applyBorder="1" applyAlignment="1" applyProtection="0">
      <alignment horizontal="center" vertical="top" wrapText="1"/>
    </xf>
    <xf numFmtId="61" fontId="6" borderId="25" applyNumberFormat="1" applyFont="1" applyFill="0" applyBorder="1" applyAlignment="1" applyProtection="0">
      <alignment horizontal="center" vertical="bottom" wrapText="1"/>
    </xf>
    <xf numFmtId="49" fontId="13" borderId="10" applyNumberFormat="1" applyFont="1" applyFill="0" applyBorder="1" applyAlignment="1" applyProtection="0">
      <alignment horizontal="center" vertical="center" wrapText="1"/>
    </xf>
    <xf numFmtId="49" fontId="6" borderId="25" applyNumberFormat="1" applyFont="1" applyFill="0" applyBorder="1" applyAlignment="1" applyProtection="0">
      <alignment horizontal="center" vertical="bottom" wrapText="1"/>
    </xf>
    <xf numFmtId="49" fontId="13" borderId="14" applyNumberFormat="1" applyFont="1" applyFill="0" applyBorder="1" applyAlignment="1" applyProtection="0">
      <alignment horizontal="center" vertical="center" wrapText="1"/>
    </xf>
    <xf numFmtId="0" fontId="6" fillId="4" borderId="26" applyNumberFormat="1" applyFont="1" applyFill="1" applyBorder="1" applyAlignment="1" applyProtection="0">
      <alignment horizontal="center" vertical="center" wrapText="1"/>
    </xf>
    <xf numFmtId="61" fontId="6" borderId="27" applyNumberFormat="1" applyFont="1" applyFill="0" applyBorder="1" applyAlignment="1" applyProtection="0">
      <alignment horizontal="center" vertical="center" wrapText="1"/>
    </xf>
    <xf numFmtId="0" fontId="13" borderId="28" applyNumberFormat="0" applyFont="1" applyFill="0" applyBorder="1" applyAlignment="1" applyProtection="0">
      <alignment horizontal="center" vertical="center" wrapText="1"/>
    </xf>
    <xf numFmtId="0" fontId="6" fillId="4" borderId="29" applyNumberFormat="0" applyFont="1" applyFill="1" applyBorder="1" applyAlignment="1" applyProtection="0">
      <alignment horizontal="center" vertical="center" wrapText="1"/>
    </xf>
    <xf numFmtId="49" fontId="3" borderId="27" applyNumberFormat="1" applyFont="1" applyFill="0" applyBorder="1" applyAlignment="1" applyProtection="0">
      <alignment horizontal="center" vertical="center" wrapText="1"/>
    </xf>
    <xf numFmtId="61" fontId="6" borderId="30" applyNumberFormat="1" applyFont="1" applyFill="0" applyBorder="1" applyAlignment="1" applyProtection="0">
      <alignment horizontal="center" vertical="center" wrapText="1"/>
    </xf>
    <xf numFmtId="0" fontId="11" borderId="28" applyNumberFormat="0" applyFont="1" applyFill="0" applyBorder="1" applyAlignment="1" applyProtection="0">
      <alignment horizontal="justify" vertical="center" wrapText="1"/>
    </xf>
    <xf numFmtId="0" fontId="0" borderId="28" applyNumberFormat="0" applyFont="1" applyFill="0" applyBorder="1" applyAlignment="1" applyProtection="0">
      <alignment vertical="top" wrapText="1"/>
    </xf>
    <xf numFmtId="49" fontId="16" fillId="4" borderId="18" applyNumberFormat="1" applyFont="1" applyFill="1" applyBorder="1" applyAlignment="1" applyProtection="0">
      <alignment horizontal="center" vertical="center" wrapText="1"/>
    </xf>
    <xf numFmtId="49" fontId="11" fillId="4" borderId="18" applyNumberFormat="1" applyFont="1" applyFill="1" applyBorder="1" applyAlignment="1" applyProtection="0">
      <alignment horizontal="center" vertical="center" wrapText="1"/>
    </xf>
    <xf numFmtId="49" fontId="17" fillId="4" borderId="22" applyNumberFormat="1" applyFont="1" applyFill="1" applyBorder="1" applyAlignment="1" applyProtection="0">
      <alignment horizontal="justify" vertical="center" wrapText="1"/>
    </xf>
    <xf numFmtId="49" fontId="16" fillId="4" borderId="22" applyNumberFormat="1" applyFont="1" applyFill="1" applyBorder="1" applyAlignment="1" applyProtection="0">
      <alignment horizontal="justify" vertical="center" wrapText="1"/>
    </xf>
    <xf numFmtId="0" fontId="0" applyNumberFormat="1" applyFont="1" applyFill="0" applyBorder="0" applyAlignment="1" applyProtection="0">
      <alignment vertical="top" wrapText="1"/>
    </xf>
    <xf numFmtId="0" fontId="12" fillId="3" borderId="8" applyNumberFormat="1" applyFont="1" applyFill="1" applyBorder="1" applyAlignment="1" applyProtection="0">
      <alignment horizontal="center" vertical="center" wrapText="1"/>
    </xf>
    <xf numFmtId="0" fontId="6" borderId="26" applyNumberFormat="0" applyFont="1" applyFill="0" applyBorder="1" applyAlignment="1" applyProtection="0">
      <alignment horizontal="center" vertical="center" wrapText="1"/>
    </xf>
    <xf numFmtId="49" fontId="3" borderId="27" applyNumberFormat="1" applyFont="1" applyFill="0" applyBorder="1" applyAlignment="1" applyProtection="0">
      <alignment horizontal="center" vertical="bottom" wrapText="1"/>
    </xf>
    <xf numFmtId="49" fontId="12" borderId="28" applyNumberFormat="1" applyFont="1" applyFill="0" applyBorder="1" applyAlignment="1" applyProtection="0">
      <alignment horizontal="center" vertical="center" wrapText="1"/>
    </xf>
    <xf numFmtId="0" fontId="0" borderId="29" applyNumberFormat="0" applyFont="1" applyFill="0" applyBorder="1" applyAlignment="1" applyProtection="0">
      <alignment vertical="top" wrapText="1"/>
    </xf>
    <xf numFmtId="61" fontId="6" borderId="27" applyNumberFormat="1" applyFont="1" applyFill="0" applyBorder="1" applyAlignment="1" applyProtection="0">
      <alignment horizontal="center" vertical="bottom" wrapText="1"/>
    </xf>
    <xf numFmtId="49" fontId="6" borderId="27" applyNumberFormat="1" applyFont="1" applyFill="0" applyBorder="1" applyAlignment="1" applyProtection="0">
      <alignment horizontal="center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7f7f7f"/>
      <rgbColor rgb="ffe9f8ff"/>
      <rgbColor rgb="fffefefe"/>
      <rgbColor rgb="ff6f95ff"/>
      <rgbColor rgb="ffffe061"/>
      <rgbColor rgb="ffff2c2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D19"/>
  <sheetViews>
    <sheetView workbookViewId="0" showGridLines="0" defaultGridColor="1">
      <pane topLeftCell="A4" xSplit="0" ySplit="3" activePane="bottomLeft" state="frozen"/>
    </sheetView>
  </sheetViews>
  <sheetFormatPr defaultColWidth="16.3333" defaultRowHeight="18" customHeight="1" outlineLevelRow="0" outlineLevelCol="0"/>
  <cols>
    <col min="1" max="1" width="6.95312" style="1" customWidth="1"/>
    <col min="2" max="2" width="38.3672" style="1" customWidth="1"/>
    <col min="3" max="3" width="38.3672" style="1" customWidth="1"/>
    <col min="4" max="4" width="38.3672" style="1" customWidth="1"/>
    <col min="5" max="256" width="16.3516" style="1" customWidth="1"/>
  </cols>
  <sheetData>
    <row r="1" ht="11.15" customHeight="1"/>
    <row r="2" ht="28" customHeight="1">
      <c r="B2" t="s" s="2">
        <v>0</v>
      </c>
      <c r="C2" s="2"/>
      <c r="D2" s="2"/>
    </row>
    <row r="3" ht="24" customHeight="1">
      <c r="B3" t="s" s="3">
        <v>1</v>
      </c>
      <c r="C3" s="4"/>
      <c r="D3" s="5"/>
    </row>
    <row r="4" ht="25.75" customHeight="1">
      <c r="B4" t="s" s="6">
        <v>2</v>
      </c>
      <c r="C4" t="s" s="7">
        <v>3</v>
      </c>
      <c r="D4" t="s" s="8">
        <v>4</v>
      </c>
    </row>
    <row r="5" ht="25.5" customHeight="1">
      <c r="B5" t="s" s="9">
        <v>5</v>
      </c>
      <c r="C5" s="10">
        <v>-0.34</v>
      </c>
      <c r="D5" s="11">
        <f>0.5*LN((1+C5)/(1-C5))</f>
        <v>-0.354092528962243</v>
      </c>
    </row>
    <row r="6" ht="25.75" customHeight="1">
      <c r="B6" t="s" s="12">
        <v>6</v>
      </c>
      <c r="C6" s="13">
        <v>791</v>
      </c>
      <c r="D6" s="14">
        <f>C6</f>
        <v>791</v>
      </c>
    </row>
    <row r="7" ht="25.75" customHeight="1">
      <c r="B7" t="s" s="15">
        <v>7</v>
      </c>
      <c r="C7" s="16">
        <v>-0.28</v>
      </c>
      <c r="D7" s="17">
        <f>0.5*LN((1+C7)/(1-C7))</f>
        <v>-0.2876820724517809</v>
      </c>
    </row>
    <row r="8" ht="25.75" customHeight="1">
      <c r="B8" t="s" s="12">
        <v>8</v>
      </c>
      <c r="C8" s="13">
        <v>267</v>
      </c>
      <c r="D8" s="14">
        <f>C8</f>
        <v>267</v>
      </c>
    </row>
    <row r="9" ht="8.5" customHeight="1">
      <c r="B9" s="18"/>
      <c r="C9" s="19"/>
      <c r="D9" s="19"/>
    </row>
    <row r="10" ht="11.65" customHeight="1">
      <c r="B10" s="20"/>
      <c r="C10" s="21"/>
      <c r="D10" s="22"/>
    </row>
    <row r="11" ht="23.35" customHeight="1">
      <c r="B11" t="s" s="23">
        <v>9</v>
      </c>
      <c r="C11" s="24"/>
      <c r="D11" s="25">
        <f>D5-D7</f>
        <v>-0.06641045651046207</v>
      </c>
    </row>
    <row r="12" ht="23.35" customHeight="1">
      <c r="B12" t="s" s="23">
        <v>10</v>
      </c>
      <c r="C12" s="24"/>
      <c r="D12" t="s" s="26">
        <f>IF(AND(D11&gt;0,D11&lt;0.1),"Irrelevante",IF(AND(D11&gt;=0.1,D11&lt;0.29),"Pequeno",IF(AND(D11&gt;=0.3,D11&lt;=0.49),"Médio",IF(AND(D11&gt;=0.5),"Grande",IF(AND(D11&lt;=-0.5),"Grande",IF(AND(D11&gt;=-0.49,D11&lt;=-0.3),"Médio",IF(AND(D11&gt;=-0.29,D11&lt;=-0.1),"Pequeno",IF(AND(D11&gt;-0.1,D11&lt;0),"Irrelevante"))))))))</f>
        <v>11</v>
      </c>
    </row>
    <row r="13" ht="23.35" customHeight="1">
      <c r="B13" t="s" s="27">
        <v>12</v>
      </c>
      <c r="C13" s="24"/>
      <c r="D13" s="28">
        <f>(D5-D7)/SQRT((1/(C6-3))+(1/(C8-3)))</f>
        <v>-0.9338855763890731</v>
      </c>
    </row>
    <row r="14" ht="23.35" customHeight="1">
      <c r="B14" t="s" s="23">
        <v>13</v>
      </c>
      <c r="C14" s="24"/>
      <c r="D14" t="s" s="29">
        <f>IF(AND(D13&lt;=-2.58),"Diferença muito significativa",IF(AND(D13&gt;-2.58,D13&lt;=-1.96),"Diferença significativa",IF(AND(D13&lt;1.9,D13&gt;-1.96),"Diferença não significativa",IF(AND(D13&gt;1.96,D13&lt;-2.58),"Diferença significativa",IF(AND(D13&gt;=2.58),"Diferença muito significativa")))))</f>
        <v>14</v>
      </c>
    </row>
    <row r="15" ht="23.35" customHeight="1">
      <c r="B15" t="s" s="23">
        <v>15</v>
      </c>
      <c r="C15" s="24"/>
      <c r="D15" s="30">
        <f>2*(1-NORMSDIST(ABS(D13)))</f>
        <v>0.350362919791436</v>
      </c>
    </row>
    <row r="16" ht="16.3" customHeight="1">
      <c r="B16" s="31"/>
      <c r="C16" s="32"/>
      <c r="D16" s="33"/>
    </row>
    <row r="17" ht="191.65" customHeight="1">
      <c r="B17" t="s" s="34">
        <v>16</v>
      </c>
      <c r="C17" s="35"/>
      <c r="D17" s="36"/>
    </row>
    <row r="18" ht="68" customHeight="1">
      <c r="B18" t="s" s="37">
        <v>17</v>
      </c>
      <c r="C18" s="35"/>
      <c r="D18" s="36"/>
    </row>
    <row r="19" ht="44" customHeight="1">
      <c r="B19" t="s" s="37">
        <v>18</v>
      </c>
      <c r="C19" s="35"/>
      <c r="D19" s="36"/>
    </row>
  </sheetData>
  <mergeCells count="12">
    <mergeCell ref="B2:D2"/>
    <mergeCell ref="B15:C15"/>
    <mergeCell ref="B16:D16"/>
    <mergeCell ref="B11:C11"/>
    <mergeCell ref="B12:C12"/>
    <mergeCell ref="B19:D19"/>
    <mergeCell ref="B17:D17"/>
    <mergeCell ref="B18:D18"/>
    <mergeCell ref="B14:C14"/>
    <mergeCell ref="B3:D3"/>
    <mergeCell ref="B13:C13"/>
    <mergeCell ref="B9:D1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D22"/>
  <sheetViews>
    <sheetView workbookViewId="0" showGridLines="0" defaultGridColor="1">
      <pane topLeftCell="A4" xSplit="0" ySplit="3" activePane="bottomLeft" state="frozen"/>
    </sheetView>
  </sheetViews>
  <sheetFormatPr defaultColWidth="16.3333" defaultRowHeight="18" customHeight="1" outlineLevelRow="0" outlineLevelCol="0"/>
  <cols>
    <col min="1" max="1" width="6.95312" style="38" customWidth="1"/>
    <col min="2" max="2" width="38.3516" style="38" customWidth="1"/>
    <col min="3" max="3" width="38.3516" style="38" customWidth="1"/>
    <col min="4" max="4" width="38.3516" style="38" customWidth="1"/>
    <col min="5" max="256" width="16.3516" style="38" customWidth="1"/>
  </cols>
  <sheetData>
    <row r="1" ht="11.15" customHeight="1"/>
    <row r="2" ht="28" customHeight="1">
      <c r="B2" t="s" s="2">
        <v>0</v>
      </c>
      <c r="C2" s="2"/>
      <c r="D2" s="2"/>
    </row>
    <row r="3" ht="24" customHeight="1">
      <c r="B3" t="s" s="3">
        <v>19</v>
      </c>
      <c r="C3" s="4"/>
      <c r="D3" s="5"/>
    </row>
    <row r="4" ht="25.75" customHeight="1">
      <c r="B4" t="s" s="6">
        <v>20</v>
      </c>
      <c r="C4" t="s" s="7">
        <v>3</v>
      </c>
      <c r="D4" t="s" s="8">
        <v>21</v>
      </c>
    </row>
    <row r="5" ht="25.5" customHeight="1">
      <c r="B5" t="s" s="9">
        <v>22</v>
      </c>
      <c r="C5" s="10">
        <v>0.8</v>
      </c>
      <c r="D5" t="s" s="39">
        <v>23</v>
      </c>
    </row>
    <row r="6" ht="25.5" customHeight="1">
      <c r="B6" t="s" s="40">
        <v>24</v>
      </c>
      <c r="C6" s="10">
        <v>0.72</v>
      </c>
      <c r="D6" s="41">
        <f>0.5*LN((1+C5)/(1-C5))</f>
        <v>1.09861228866811</v>
      </c>
    </row>
    <row r="7" ht="25.5" customHeight="1">
      <c r="B7" t="s" s="40">
        <v>25</v>
      </c>
      <c r="C7" s="10">
        <v>0.75</v>
      </c>
      <c r="D7" t="s" s="42">
        <v>26</v>
      </c>
    </row>
    <row r="8" ht="25.5" customHeight="1">
      <c r="B8" t="s" s="40">
        <v>27</v>
      </c>
      <c r="C8" s="10">
        <v>0.64</v>
      </c>
      <c r="D8" s="43">
        <f>0.5*LN((1+C6)/(1-C6))</f>
        <v>0.9076449833191245</v>
      </c>
    </row>
    <row r="9" ht="25.5" customHeight="1">
      <c r="B9" t="s" s="40">
        <v>28</v>
      </c>
      <c r="C9" s="10">
        <v>0.8</v>
      </c>
      <c r="D9" t="s" s="39">
        <v>29</v>
      </c>
    </row>
    <row r="10" ht="25.5" customHeight="1">
      <c r="B10" t="s" s="40">
        <v>30</v>
      </c>
      <c r="C10" s="10">
        <v>0.72</v>
      </c>
      <c r="D10" s="43">
        <f>D6-D8</f>
        <v>0.1909673053489853</v>
      </c>
    </row>
    <row r="11" ht="25.75" customHeight="1">
      <c r="B11" t="s" s="44">
        <v>31</v>
      </c>
      <c r="C11" s="13">
        <v>1022</v>
      </c>
      <c r="D11" t="s" s="45">
        <v>32</v>
      </c>
    </row>
    <row r="12" ht="25.75" customHeight="1">
      <c r="B12" s="46"/>
      <c r="C12" s="47"/>
      <c r="D12" s="48">
        <f>((C7-C5*C9)*(C10-C9*C6)+(C8-C7*C6)*(C9-C5*C7)+(C7-C8*C6)*(C10-C5*C8)+(C8-C5*C10)*(C9-C10*C6))/(2*(1-C5*C5)*(1-C6*C6))</f>
        <v>0.328811369509044</v>
      </c>
    </row>
    <row r="13" ht="25.5" customHeight="1">
      <c r="B13" s="49"/>
      <c r="C13" s="50"/>
      <c r="D13" t="s" s="51">
        <v>33</v>
      </c>
    </row>
    <row r="14" ht="25.75" customHeight="1">
      <c r="B14" s="49"/>
      <c r="C14" s="50"/>
      <c r="D14" s="52">
        <f>SQRT((2-2*D12)/(C11-3))</f>
        <v>0.03629528420507134</v>
      </c>
    </row>
    <row r="15" ht="8.5" customHeight="1">
      <c r="B15" s="53"/>
      <c r="C15" s="54"/>
      <c r="D15" s="19"/>
    </row>
    <row r="16" ht="11.65" customHeight="1">
      <c r="B16" s="20"/>
      <c r="C16" s="21"/>
      <c r="D16" s="22"/>
    </row>
    <row r="17" ht="23.35" customHeight="1">
      <c r="B17" t="s" s="55">
        <v>34</v>
      </c>
      <c r="C17" s="24"/>
      <c r="D17" s="28">
        <f>D10/D14</f>
        <v>5.261490839140544</v>
      </c>
    </row>
    <row r="18" ht="29.8" customHeight="1">
      <c r="B18" t="s" s="56">
        <v>35</v>
      </c>
      <c r="C18" s="24"/>
      <c r="D18" s="30">
        <f>2*(1-NORMSDIST(ABS(D17)))</f>
        <v>1.428920100021713e-07</v>
      </c>
    </row>
    <row r="19" ht="16.3" customHeight="1">
      <c r="B19" s="31"/>
      <c r="C19" s="32"/>
      <c r="D19" s="33"/>
    </row>
    <row r="20" ht="193.1" customHeight="1">
      <c r="B20" t="s" s="57">
        <v>36</v>
      </c>
      <c r="C20" s="35"/>
      <c r="D20" s="36"/>
    </row>
    <row r="21" ht="32" customHeight="1">
      <c r="B21" t="s" s="58">
        <v>37</v>
      </c>
      <c r="C21" s="35"/>
      <c r="D21" s="36"/>
    </row>
    <row r="22" ht="56" customHeight="1">
      <c r="B22" t="s" s="37">
        <v>38</v>
      </c>
      <c r="C22" s="35"/>
      <c r="D22" s="36"/>
    </row>
  </sheetData>
  <mergeCells count="9">
    <mergeCell ref="B2:D2"/>
    <mergeCell ref="B17:C17"/>
    <mergeCell ref="B18:C18"/>
    <mergeCell ref="B20:D20"/>
    <mergeCell ref="B19:D19"/>
    <mergeCell ref="B22:D22"/>
    <mergeCell ref="B21:D21"/>
    <mergeCell ref="B3:D3"/>
    <mergeCell ref="B15:D1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3:D22"/>
  <sheetViews>
    <sheetView workbookViewId="0" showGridLines="0" defaultGridColor="1">
      <pane topLeftCell="A4" xSplit="0" ySplit="3" activePane="bottomLeft" state="frozen"/>
    </sheetView>
  </sheetViews>
  <sheetFormatPr defaultColWidth="16.3333" defaultRowHeight="18" customHeight="1" outlineLevelRow="0" outlineLevelCol="0"/>
  <cols>
    <col min="1" max="1" width="6.95312" style="59" customWidth="1"/>
    <col min="2" max="2" width="38.3516" style="59" customWidth="1"/>
    <col min="3" max="3" width="38.3516" style="59" customWidth="1"/>
    <col min="4" max="4" width="38.3516" style="59" customWidth="1"/>
    <col min="5" max="256" width="16.3516" style="59" customWidth="1"/>
  </cols>
  <sheetData>
    <row r="1" ht="11.15" customHeight="1"/>
    <row r="2" ht="28" customHeight="1">
      <c r="B2" t="s" s="2">
        <v>0</v>
      </c>
      <c r="C2" s="2"/>
      <c r="D2" s="2"/>
    </row>
    <row r="3" ht="24" customHeight="1">
      <c r="B3" t="s" s="3">
        <v>39</v>
      </c>
      <c r="C3" s="4"/>
      <c r="D3" s="5"/>
    </row>
    <row r="4" ht="25.75" customHeight="1">
      <c r="B4" t="s" s="6">
        <v>20</v>
      </c>
      <c r="C4" t="s" s="7">
        <v>3</v>
      </c>
      <c r="D4" t="s" s="8">
        <v>21</v>
      </c>
    </row>
    <row r="5" ht="25.5" customHeight="1">
      <c r="B5" t="s" s="9">
        <v>22</v>
      </c>
      <c r="C5" s="60">
        <v>0.65</v>
      </c>
      <c r="D5" t="s" s="39">
        <v>23</v>
      </c>
    </row>
    <row r="6" ht="25.5" customHeight="1">
      <c r="B6" t="s" s="40">
        <v>40</v>
      </c>
      <c r="C6" s="10">
        <v>0.65</v>
      </c>
      <c r="D6" s="41">
        <f>0.5*LN((1+C5)/(1-C5))</f>
        <v>0.7752987062055835</v>
      </c>
    </row>
    <row r="7" ht="25.5" customHeight="1">
      <c r="B7" t="s" s="40">
        <v>25</v>
      </c>
      <c r="C7" s="10">
        <v>0.8</v>
      </c>
      <c r="D7" t="s" s="42">
        <v>41</v>
      </c>
    </row>
    <row r="8" ht="25.75" customHeight="1">
      <c r="B8" t="s" s="44">
        <v>31</v>
      </c>
      <c r="C8" s="13">
        <v>997</v>
      </c>
      <c r="D8" s="43">
        <f>0.5*LN((1+C6)/(1-C6))</f>
        <v>0.7752987062055835</v>
      </c>
    </row>
    <row r="9" ht="25.75" customHeight="1">
      <c r="B9" s="19"/>
      <c r="C9" s="61"/>
      <c r="D9" t="s" s="62">
        <v>42</v>
      </c>
    </row>
    <row r="10" ht="25.5" customHeight="1">
      <c r="B10" t="s" s="63">
        <v>43</v>
      </c>
      <c r="C10" s="64"/>
      <c r="D10" s="65">
        <f>D6-D8</f>
        <v>0</v>
      </c>
    </row>
    <row r="11" ht="25.5" customHeight="1">
      <c r="B11" s="54"/>
      <c r="C11" s="64"/>
      <c r="D11" t="s" s="66">
        <v>32</v>
      </c>
    </row>
    <row r="12" ht="25.5" customHeight="1">
      <c r="B12" s="54"/>
      <c r="C12" s="64"/>
      <c r="D12" s="48">
        <f>(C7*(1-C5*C5-C6*C6)-0.5*(C5*C6)*(1-C5*C5-C6*C6-C7*C7))/((1-C5*C5)*(1-C6*C6))</f>
        <v>0.6790165101853415</v>
      </c>
    </row>
    <row r="13" ht="25.5" customHeight="1">
      <c r="B13" s="54"/>
      <c r="C13" s="64"/>
      <c r="D13" t="s" s="51">
        <v>33</v>
      </c>
    </row>
    <row r="14" ht="25.75" customHeight="1">
      <c r="B14" s="54"/>
      <c r="C14" s="64"/>
      <c r="D14" s="52">
        <f>SQRT((2-2*D12)/(C8-3))</f>
        <v>0.02541342227682526</v>
      </c>
    </row>
    <row r="15" ht="8.5" customHeight="1">
      <c r="B15" s="53"/>
      <c r="C15" s="54"/>
      <c r="D15" s="19"/>
    </row>
    <row r="16" ht="11.65" customHeight="1">
      <c r="B16" s="20"/>
      <c r="C16" s="21"/>
      <c r="D16" s="22"/>
    </row>
    <row r="17" ht="23.35" customHeight="1">
      <c r="B17" t="s" s="55">
        <v>34</v>
      </c>
      <c r="C17" s="24"/>
      <c r="D17" s="28">
        <f>D10/D14</f>
        <v>0</v>
      </c>
    </row>
    <row r="18" ht="29.8" customHeight="1">
      <c r="B18" t="s" s="56">
        <v>35</v>
      </c>
      <c r="C18" s="24"/>
      <c r="D18" s="30">
        <f>2*(1-NORMSDIST(ABS(D17)))</f>
        <v>1</v>
      </c>
    </row>
    <row r="19" ht="16.3" customHeight="1">
      <c r="B19" s="31"/>
      <c r="C19" s="32"/>
      <c r="D19" s="33"/>
    </row>
    <row r="20" ht="192.3" customHeight="1">
      <c r="B20" t="s" s="57">
        <v>44</v>
      </c>
      <c r="C20" s="35"/>
      <c r="D20" s="36"/>
    </row>
    <row r="21" ht="32" customHeight="1">
      <c r="B21" t="s" s="58">
        <v>37</v>
      </c>
      <c r="C21" s="35"/>
      <c r="D21" s="36"/>
    </row>
    <row r="22" ht="56" customHeight="1">
      <c r="B22" t="s" s="37">
        <v>45</v>
      </c>
      <c r="C22" s="35"/>
      <c r="D22" s="36"/>
    </row>
  </sheetData>
  <mergeCells count="10">
    <mergeCell ref="B2:D2"/>
    <mergeCell ref="B17:C17"/>
    <mergeCell ref="B18:C18"/>
    <mergeCell ref="B20:D20"/>
    <mergeCell ref="B19:D19"/>
    <mergeCell ref="B22:D22"/>
    <mergeCell ref="B10:C14"/>
    <mergeCell ref="B21:D21"/>
    <mergeCell ref="B3:D3"/>
    <mergeCell ref="B15:D1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