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castleman/Dropbox/Mac/Documents/local_code/monte_carlo_sim/monte_carlo/"/>
    </mc:Choice>
  </mc:AlternateContent>
  <xr:revisionPtr revIDLastSave="0" documentId="13_ncr:1_{D2306321-331C-364F-AA6A-91EEA0A3EA0F}" xr6:coauthVersionLast="47" xr6:coauthVersionMax="47" xr10:uidLastSave="{00000000-0000-0000-0000-000000000000}"/>
  <bookViews>
    <workbookView xWindow="1720" yWindow="580" windowWidth="21900" windowHeight="15660" xr2:uid="{530A2142-8305-FD44-BBA1-764568661865}"/>
  </bookViews>
  <sheets>
    <sheet name="Model" sheetId="1" r:id="rId1"/>
    <sheet name="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K18" i="1" s="1"/>
  <c r="H18" i="1"/>
  <c r="I18" i="1"/>
  <c r="G19" i="1"/>
  <c r="K19" i="1" s="1"/>
  <c r="H19" i="1"/>
  <c r="I19" i="1"/>
  <c r="G20" i="1"/>
  <c r="K20" i="1" s="1"/>
  <c r="H20" i="1"/>
  <c r="I20" i="1"/>
  <c r="G21" i="1"/>
  <c r="K21" i="1" s="1"/>
  <c r="H21" i="1"/>
  <c r="I21" i="1"/>
  <c r="G22" i="1"/>
  <c r="K22" i="1" s="1"/>
  <c r="H22" i="1"/>
  <c r="I22" i="1"/>
  <c r="G23" i="1"/>
  <c r="K23" i="1" s="1"/>
  <c r="H23" i="1"/>
  <c r="I23" i="1"/>
  <c r="G24" i="1"/>
  <c r="K24" i="1" s="1"/>
  <c r="H24" i="1"/>
  <c r="I24" i="1"/>
  <c r="G25" i="1"/>
  <c r="K25" i="1" s="1"/>
  <c r="H25" i="1"/>
  <c r="I25" i="1"/>
  <c r="C29" i="1"/>
  <c r="I16" i="1"/>
  <c r="I17" i="1"/>
  <c r="H17" i="1"/>
  <c r="G17" i="1"/>
  <c r="K17" i="1" s="1"/>
  <c r="H16" i="1"/>
  <c r="G16" i="1"/>
  <c r="K16" i="1" s="1"/>
  <c r="H6" i="1"/>
  <c r="G8" i="1"/>
  <c r="D26" i="1" l="1"/>
  <c r="C26" i="1"/>
  <c r="C28" i="1" l="1"/>
</calcChain>
</file>

<file path=xl/sharedStrings.xml><?xml version="1.0" encoding="utf-8"?>
<sst xmlns="http://schemas.openxmlformats.org/spreadsheetml/2006/main" count="35" uniqueCount="26">
  <si>
    <t>Fund Size</t>
  </si>
  <si>
    <t># of Companies</t>
  </si>
  <si>
    <t>Reserve Ratio</t>
  </si>
  <si>
    <t>Per-Company Return Profile</t>
  </si>
  <si>
    <t>Mu (mean)</t>
  </si>
  <si>
    <t>Sigma (STD)</t>
  </si>
  <si>
    <t>Samples</t>
  </si>
  <si>
    <t>Company</t>
  </si>
  <si>
    <t>MOIC</t>
  </si>
  <si>
    <t>IRR</t>
  </si>
  <si>
    <t>Capital In</t>
  </si>
  <si>
    <t>Capital out</t>
  </si>
  <si>
    <t>Date In</t>
  </si>
  <si>
    <t>Date Out</t>
  </si>
  <si>
    <t>Inv Period Start</t>
  </si>
  <si>
    <t>Inv Period End</t>
  </si>
  <si>
    <t>Inv Period Duration (yrs)</t>
  </si>
  <si>
    <t>Average Hold (yrs)</t>
  </si>
  <si>
    <t>Total</t>
  </si>
  <si>
    <t>Portfolio MOIC</t>
  </si>
  <si>
    <t>Portfolio IRR</t>
  </si>
  <si>
    <t>Average Hold STD (yrs)</t>
  </si>
  <si>
    <t>(days)</t>
  </si>
  <si>
    <t>Investment Date Offset from Day 0</t>
  </si>
  <si>
    <t>Duration (days)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</si>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</sst>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00_);_(* \(#,##0.0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0.0\ \x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 vertical="top"/>
    </xf>
    <xf numFmtId="164" fontId="2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6" fontId="2" fillId="0" borderId="0" xfId="1" applyNumberFormat="1" applyFont="1" applyAlignment="1">
      <alignment vertical="top"/>
    </xf>
    <xf numFmtId="165" fontId="2" fillId="0" borderId="0" xfId="1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4" fontId="2" fillId="0" borderId="0" xfId="1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7" fontId="0" fillId="0" borderId="0" xfId="1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166" fontId="5" fillId="0" borderId="0" xfId="1" applyNumberFormat="1" applyFont="1" applyAlignment="1">
      <alignment vertical="top"/>
    </xf>
    <xf numFmtId="44" fontId="2" fillId="0" borderId="0" xfId="2" applyFont="1" applyAlignment="1">
      <alignment vertical="top"/>
    </xf>
    <xf numFmtId="167" fontId="0" fillId="0" borderId="0" xfId="0" applyNumberFormat="1" applyAlignment="1">
      <alignment vertical="top"/>
    </xf>
    <xf numFmtId="169" fontId="0" fillId="0" borderId="1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8" fontId="0" fillId="0" borderId="0" xfId="3" applyNumberFormat="1" applyFont="1" applyBorder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169" fontId="6" fillId="2" borderId="0" xfId="1" applyNumberFormat="1" applyFont="1" applyFill="1" applyBorder="1" applyAlignment="1">
      <alignment vertical="top"/>
    </xf>
    <xf numFmtId="168" fontId="6" fillId="2" borderId="0" xfId="3" applyNumberFormat="1" applyFont="1" applyFill="1" applyAlignment="1">
      <alignment vertical="top"/>
    </xf>
    <xf numFmtId="167" fontId="5" fillId="0" borderId="0" xfId="1" applyNumberFormat="1" applyFont="1" applyAlignment="1">
      <alignment vertical="top"/>
    </xf>
    <xf numFmtId="169" fontId="5" fillId="0" borderId="0" xfId="1" applyNumberFormat="1" applyFont="1" applyAlignment="1">
      <alignment vertical="top"/>
    </xf>
    <xf numFmtId="168" fontId="5" fillId="0" borderId="0" xfId="3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43" fontId="5" fillId="0" borderId="0" xfId="0" applyNumberFormat="1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FE6B-9E99-124E-ADF3-17482061F2EA}">
  <dimension ref="B2:L29"/>
  <sheetViews>
    <sheetView tabSelected="1" workbookViewId="0">
      <selection activeCell="F29" sqref="F29"/>
    </sheetView>
  </sheetViews>
  <sheetFormatPr baseColWidth="10" defaultRowHeight="16" x14ac:dyDescent="0.2"/>
  <cols>
    <col min="1" max="1" width="10.83203125" style="3"/>
    <col min="2" max="2" width="25.6640625" style="1" bestFit="1" customWidth="1"/>
    <col min="3" max="6" width="10.83203125" style="3"/>
    <col min="7" max="7" width="13.6640625" style="3" bestFit="1" customWidth="1"/>
    <col min="8" max="9" width="10.83203125" style="3"/>
    <col min="10" max="10" width="11.5" style="3" bestFit="1" customWidth="1"/>
    <col min="11" max="16384" width="10.83203125" style="3"/>
  </cols>
  <sheetData>
    <row r="2" spans="2:12" x14ac:dyDescent="0.2">
      <c r="B2" s="1" t="s">
        <v>0</v>
      </c>
      <c r="C2" s="2">
        <v>100</v>
      </c>
    </row>
    <row r="3" spans="2:12" x14ac:dyDescent="0.2">
      <c r="B3" s="1" t="s">
        <v>1</v>
      </c>
      <c r="C3" s="4">
        <v>10</v>
      </c>
    </row>
    <row r="4" spans="2:12" x14ac:dyDescent="0.2">
      <c r="B4" s="15" t="s">
        <v>2</v>
      </c>
      <c r="C4" s="16">
        <v>1</v>
      </c>
    </row>
    <row r="5" spans="2:12" x14ac:dyDescent="0.2">
      <c r="C5" s="4"/>
    </row>
    <row r="6" spans="2:12" x14ac:dyDescent="0.2">
      <c r="B6" s="1" t="s">
        <v>3</v>
      </c>
      <c r="C6" s="4"/>
      <c r="F6" s="1" t="s">
        <v>16</v>
      </c>
      <c r="G6" s="5">
        <v>5</v>
      </c>
      <c r="H6" s="18">
        <f>G6*365</f>
        <v>1825</v>
      </c>
      <c r="I6" s="3" t="s">
        <v>22</v>
      </c>
    </row>
    <row r="7" spans="2:12" x14ac:dyDescent="0.2">
      <c r="B7" s="1" t="s">
        <v>4</v>
      </c>
      <c r="C7" s="5">
        <v>1.2</v>
      </c>
      <c r="F7" s="1" t="s">
        <v>14</v>
      </c>
      <c r="G7" s="9">
        <v>44562</v>
      </c>
    </row>
    <row r="8" spans="2:12" x14ac:dyDescent="0.2">
      <c r="B8" s="1" t="s">
        <v>5</v>
      </c>
      <c r="C8" s="6">
        <v>1.075</v>
      </c>
      <c r="F8" s="1" t="s">
        <v>15</v>
      </c>
      <c r="G8" s="9">
        <f>G6*365+G7</f>
        <v>46387</v>
      </c>
      <c r="I8" s="14"/>
      <c r="J8" s="13"/>
    </row>
    <row r="9" spans="2:12" x14ac:dyDescent="0.2">
      <c r="B9" s="1" t="s">
        <v>6</v>
      </c>
      <c r="C9" s="7">
        <v>100</v>
      </c>
      <c r="F9" s="1" t="s">
        <v>17</v>
      </c>
      <c r="G9" s="7">
        <v>5</v>
      </c>
    </row>
    <row r="10" spans="2:12" x14ac:dyDescent="0.2">
      <c r="B10" s="3"/>
      <c r="F10" s="1" t="s">
        <v>21</v>
      </c>
      <c r="G10" s="5">
        <v>1.5</v>
      </c>
    </row>
    <row r="11" spans="2:12" x14ac:dyDescent="0.2">
      <c r="B11" s="3"/>
      <c r="F11" s="1" t="s">
        <v>23</v>
      </c>
    </row>
    <row r="12" spans="2:12" x14ac:dyDescent="0.2">
      <c r="B12" s="3"/>
    </row>
    <row r="13" spans="2:12" x14ac:dyDescent="0.2">
      <c r="B13" s="3"/>
    </row>
    <row r="15" spans="2:12" x14ac:dyDescent="0.2">
      <c r="B15" s="1" t="s">
        <v>7</v>
      </c>
      <c r="C15" s="8" t="s">
        <v>10</v>
      </c>
      <c r="D15" s="8" t="s">
        <v>11</v>
      </c>
      <c r="E15" s="8" t="s">
        <v>12</v>
      </c>
      <c r="F15" s="8" t="s">
        <v>13</v>
      </c>
      <c r="G15" s="8" t="s">
        <v>24</v>
      </c>
      <c r="H15" s="8" t="s">
        <v>8</v>
      </c>
      <c r="I15" s="8" t="s">
        <v>9</v>
      </c>
    </row>
    <row r="16" spans="2:12" x14ac:dyDescent="0.2">
      <c r="B16" s="1">
        <v>1</v>
      </c>
      <c r="C16" s="5">
        <v>-10</v>
      </c>
      <c r="D16" s="17">
        <v>30.082500666581176</v>
      </c>
      <c r="E16" s="10">
        <v>44664</v>
      </c>
      <c r="F16" s="10">
        <v>47186</v>
      </c>
      <c r="G16" s="25">
        <f>F16-E16</f>
        <v>2522</v>
      </c>
      <c r="H16" s="26">
        <f>D16/-C16</f>
        <v>3.0082500666581176</v>
      </c>
      <c r="I16" s="27">
        <f>XIRR(C16:D16,E16:F16)</f>
        <v>0.17280189394950865</v>
      </c>
      <c r="J16" s="28"/>
      <c r="K16" s="29">
        <f>G16/365</f>
        <v>6.9095890410958907</v>
      </c>
      <c r="L16" s="28" t="s">
        <v>25</v>
      </c>
    </row>
    <row r="17" spans="2:12" x14ac:dyDescent="0.2">
      <c r="B17" s="1">
        <v>2</v>
      </c>
      <c r="C17" s="5">
        <v>-10</v>
      </c>
      <c r="D17" s="17">
        <v>24.492729754334896</v>
      </c>
      <c r="E17" s="10">
        <v>44962</v>
      </c>
      <c r="F17" s="10">
        <v>47328</v>
      </c>
      <c r="G17" s="25">
        <f>F17-E17</f>
        <v>2366</v>
      </c>
      <c r="H17" s="26">
        <f>D17/-C17</f>
        <v>2.4492729754334897</v>
      </c>
      <c r="I17" s="27">
        <f>XIRR(C17:D17,E17:F17)</f>
        <v>0.14819672703742981</v>
      </c>
      <c r="J17" s="28"/>
      <c r="K17" s="29">
        <f>G17/365</f>
        <v>6.4821917808219176</v>
      </c>
      <c r="L17" s="28" t="s">
        <v>25</v>
      </c>
    </row>
    <row r="18" spans="2:12" x14ac:dyDescent="0.2">
      <c r="B18" s="1">
        <v>3</v>
      </c>
      <c r="C18" s="5">
        <v>-10</v>
      </c>
      <c r="D18" s="5">
        <v>11.701359353600495</v>
      </c>
      <c r="E18" s="9">
        <v>45702</v>
      </c>
      <c r="F18" s="9">
        <v>46844</v>
      </c>
      <c r="G18" s="25">
        <f t="shared" ref="G18:G25" si="0">F18-E18</f>
        <v>1142</v>
      </c>
      <c r="H18" s="26">
        <f t="shared" ref="H18:H25" si="1">D18/-C18</f>
        <v>1.1701359353600496</v>
      </c>
      <c r="I18" s="27">
        <f t="shared" ref="I18:I25" si="2">XIRR(C18:D18,E18:F18)</f>
        <v>5.1500132679939276E-2</v>
      </c>
      <c r="J18" s="28"/>
      <c r="K18" s="29">
        <f t="shared" ref="K18:K25" si="3">G18/365</f>
        <v>3.128767123287671</v>
      </c>
      <c r="L18" s="28" t="s">
        <v>25</v>
      </c>
    </row>
    <row r="19" spans="2:12" x14ac:dyDescent="0.2">
      <c r="B19" s="1">
        <v>4</v>
      </c>
      <c r="C19" s="5">
        <v>-10</v>
      </c>
      <c r="D19" s="5">
        <v>51.579547316678351</v>
      </c>
      <c r="E19" s="9">
        <v>45491</v>
      </c>
      <c r="F19" s="9">
        <v>46962</v>
      </c>
      <c r="G19" s="25">
        <f t="shared" si="0"/>
        <v>1471</v>
      </c>
      <c r="H19" s="26">
        <f t="shared" si="1"/>
        <v>5.1579547316678349</v>
      </c>
      <c r="I19" s="27">
        <f t="shared" si="2"/>
        <v>0.50240638852119446</v>
      </c>
      <c r="J19" s="28"/>
      <c r="K19" s="29">
        <f t="shared" si="3"/>
        <v>4.0301369863013701</v>
      </c>
      <c r="L19" s="28" t="s">
        <v>25</v>
      </c>
    </row>
    <row r="20" spans="2:12" x14ac:dyDescent="0.2">
      <c r="B20" s="1">
        <v>5</v>
      </c>
      <c r="C20" s="5">
        <v>-10</v>
      </c>
      <c r="D20" s="5">
        <v>10.74921053280065</v>
      </c>
      <c r="E20" s="9">
        <v>45914</v>
      </c>
      <c r="F20" s="9">
        <v>48153</v>
      </c>
      <c r="G20" s="25">
        <f t="shared" si="0"/>
        <v>2239</v>
      </c>
      <c r="H20" s="26">
        <f t="shared" si="1"/>
        <v>1.074921053280065</v>
      </c>
      <c r="I20" s="27">
        <f t="shared" si="2"/>
        <v>1.184731423854828E-2</v>
      </c>
      <c r="J20" s="28"/>
      <c r="K20" s="29">
        <f t="shared" si="3"/>
        <v>6.1342465753424653</v>
      </c>
      <c r="L20" s="28" t="s">
        <v>25</v>
      </c>
    </row>
    <row r="21" spans="2:12" x14ac:dyDescent="0.2">
      <c r="B21" s="1">
        <v>6</v>
      </c>
      <c r="C21" s="5">
        <v>-10</v>
      </c>
      <c r="D21" s="5">
        <v>24.762220182281581</v>
      </c>
      <c r="E21" s="9">
        <v>45281</v>
      </c>
      <c r="F21" s="9">
        <v>47072</v>
      </c>
      <c r="G21" s="25">
        <f t="shared" si="0"/>
        <v>1791</v>
      </c>
      <c r="H21" s="26">
        <f t="shared" si="1"/>
        <v>2.476222018228158</v>
      </c>
      <c r="I21" s="27">
        <f t="shared" si="2"/>
        <v>0.20296513438224795</v>
      </c>
      <c r="J21" s="28"/>
      <c r="K21" s="29">
        <f t="shared" si="3"/>
        <v>4.9068493150684933</v>
      </c>
      <c r="L21" s="28" t="s">
        <v>25</v>
      </c>
    </row>
    <row r="22" spans="2:12" x14ac:dyDescent="0.2">
      <c r="B22" s="1">
        <v>7</v>
      </c>
      <c r="C22" s="5">
        <v>-10</v>
      </c>
      <c r="D22" s="5">
        <v>9.7675080816327498</v>
      </c>
      <c r="E22" s="9">
        <v>45331</v>
      </c>
      <c r="F22" s="9">
        <v>46694</v>
      </c>
      <c r="G22" s="25">
        <f t="shared" si="0"/>
        <v>1363</v>
      </c>
      <c r="H22" s="26">
        <f t="shared" si="1"/>
        <v>0.97675080816327498</v>
      </c>
      <c r="I22" s="27">
        <f t="shared" si="2"/>
        <v>-6.2796562910079961E-3</v>
      </c>
      <c r="J22" s="28"/>
      <c r="K22" s="29">
        <f t="shared" si="3"/>
        <v>3.7342465753424658</v>
      </c>
      <c r="L22" s="28" t="s">
        <v>25</v>
      </c>
    </row>
    <row r="23" spans="2:12" x14ac:dyDescent="0.2">
      <c r="B23" s="1">
        <v>8</v>
      </c>
      <c r="C23" s="5">
        <v>-10</v>
      </c>
      <c r="D23" s="5">
        <v>70.949416015901321</v>
      </c>
      <c r="E23" s="9">
        <v>45146</v>
      </c>
      <c r="F23" s="9">
        <v>48184</v>
      </c>
      <c r="G23" s="25">
        <f t="shared" si="0"/>
        <v>3038</v>
      </c>
      <c r="H23" s="26">
        <f t="shared" si="1"/>
        <v>7.0949416015901319</v>
      </c>
      <c r="I23" s="27">
        <f t="shared" si="2"/>
        <v>0.26542702317237854</v>
      </c>
      <c r="J23" s="28"/>
      <c r="K23" s="29">
        <f t="shared" si="3"/>
        <v>8.3232876712328761</v>
      </c>
      <c r="L23" s="28" t="s">
        <v>25</v>
      </c>
    </row>
    <row r="24" spans="2:12" x14ac:dyDescent="0.2">
      <c r="B24" s="1">
        <v>9</v>
      </c>
      <c r="C24" s="5">
        <v>-10</v>
      </c>
      <c r="D24" s="5">
        <v>66.230310378726202</v>
      </c>
      <c r="E24" s="9">
        <v>45730</v>
      </c>
      <c r="F24" s="9">
        <v>46721</v>
      </c>
      <c r="G24" s="25">
        <f t="shared" si="0"/>
        <v>991</v>
      </c>
      <c r="H24" s="26">
        <f t="shared" si="1"/>
        <v>6.6230310378726198</v>
      </c>
      <c r="I24" s="27">
        <f t="shared" si="2"/>
        <v>1.0063532233238219</v>
      </c>
      <c r="J24" s="28"/>
      <c r="K24" s="29">
        <f t="shared" si="3"/>
        <v>2.7150684931506848</v>
      </c>
      <c r="L24" s="28" t="s">
        <v>25</v>
      </c>
    </row>
    <row r="25" spans="2:12" x14ac:dyDescent="0.2">
      <c r="B25" s="1">
        <v>10</v>
      </c>
      <c r="C25" s="5">
        <v>-10</v>
      </c>
      <c r="D25" s="5">
        <v>23.052024158275874</v>
      </c>
      <c r="E25" s="9">
        <v>45127</v>
      </c>
      <c r="F25" s="9">
        <v>46535</v>
      </c>
      <c r="G25" s="25">
        <f t="shared" si="0"/>
        <v>1408</v>
      </c>
      <c r="H25" s="26">
        <f t="shared" si="1"/>
        <v>2.3052024158275874</v>
      </c>
      <c r="I25" s="27">
        <f t="shared" si="2"/>
        <v>0.24172704815864562</v>
      </c>
      <c r="J25" s="28"/>
      <c r="K25" s="29">
        <f t="shared" si="3"/>
        <v>3.8575342465753426</v>
      </c>
      <c r="L25" s="28" t="s">
        <v>25</v>
      </c>
    </row>
    <row r="26" spans="2:12" x14ac:dyDescent="0.2">
      <c r="B26" s="1" t="s">
        <v>18</v>
      </c>
      <c r="C26" s="11">
        <f>SUM(C16:C25)</f>
        <v>-100</v>
      </c>
      <c r="D26" s="11">
        <f>SUM(D16:D25)</f>
        <v>323.36682644081321</v>
      </c>
      <c r="E26" s="12"/>
      <c r="F26" s="12"/>
      <c r="G26" s="12"/>
      <c r="H26" s="19"/>
      <c r="I26" s="21"/>
      <c r="J26" s="20"/>
      <c r="K26" s="20"/>
    </row>
    <row r="28" spans="2:12" x14ac:dyDescent="0.2">
      <c r="B28" s="22" t="s">
        <v>19</v>
      </c>
      <c r="C28" s="23">
        <f>D26/-C26</f>
        <v>3.233668264408132</v>
      </c>
    </row>
    <row r="29" spans="2:12" x14ac:dyDescent="0.2">
      <c r="B29" s="22" t="s">
        <v>20</v>
      </c>
      <c r="C29" s="24">
        <f>XIRR(C16:D25,E16:F25)</f>
        <v>0.26156739592552181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DD4F-EED4-A747-B293-5F28673D3127}">
  <dimension ref="A1"/>
  <sheetViews>
    <sheetView workbookViewId="0">
      <selection activeCell="D23" sqref="D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2021-11-14T01:41:55Z</dcterms:created>
  <dcterms:modified xsi:type="dcterms:W3CDTF">2022-01-10T00:35:16Z</dcterms:modified>
</cp:coreProperties>
</file>