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castleman/Dropbox/Code/Monte_Carlo/"/>
    </mc:Choice>
  </mc:AlternateContent>
  <xr:revisionPtr revIDLastSave="0" documentId="13_ncr:1_{1EBF0D59-C6A5-F247-95E7-5BFE2DFC9D97}" xr6:coauthVersionLast="47" xr6:coauthVersionMax="47" xr10:uidLastSave="{00000000-0000-0000-0000-000000000000}"/>
  <bookViews>
    <workbookView xWindow="520" yWindow="680" windowWidth="23140" windowHeight="17080" xr2:uid="{530A2142-8305-FD44-BBA1-764568661865}"/>
  </bookViews>
  <sheets>
    <sheet name="Model" sheetId="1" r:id="rId1"/>
    <sheet name="Resul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I16" i="1"/>
  <c r="I17" i="1"/>
  <c r="H17" i="1"/>
  <c r="G17" i="1"/>
  <c r="K17" i="1" s="1"/>
  <c r="H16" i="1"/>
  <c r="G16" i="1"/>
  <c r="K16" i="1" s="1"/>
  <c r="H6" i="1"/>
  <c r="G8" i="1"/>
  <c r="D26" i="1" l="1"/>
  <c r="C26" i="1"/>
  <c r="C28" i="1" l="1"/>
</calcChain>
</file>

<file path=xl/sharedStrings.xml><?xml version="1.0" encoding="utf-8"?>
<sst xmlns="http://schemas.openxmlformats.org/spreadsheetml/2006/main" count="27" uniqueCount="26">
  <si>
    <t>Fund Size</t>
  </si>
  <si>
    <t># of Companies</t>
  </si>
  <si>
    <t>Reserve Ratio</t>
  </si>
  <si>
    <t>Per-Company Return Profile</t>
  </si>
  <si>
    <t>Mu (mean)</t>
  </si>
  <si>
    <t>Sigma (STD)</t>
  </si>
  <si>
    <t>Samples</t>
  </si>
  <si>
    <t>Company</t>
  </si>
  <si>
    <t>MOIC</t>
  </si>
  <si>
    <t>IRR</t>
  </si>
  <si>
    <t>Capital In</t>
  </si>
  <si>
    <t>Capital out</t>
  </si>
  <si>
    <t>Date In</t>
  </si>
  <si>
    <t>Date Out</t>
  </si>
  <si>
    <t>Inv Period Start</t>
  </si>
  <si>
    <t>Inv Period End</t>
  </si>
  <si>
    <t>Inv Period Duration (yrs)</t>
  </si>
  <si>
    <t>Average Hold (yrs)</t>
  </si>
  <si>
    <t>Total</t>
  </si>
  <si>
    <t>Portfolio MOIC</t>
  </si>
  <si>
    <t>Portfolio IRR</t>
  </si>
  <si>
    <t>Average Hold STD (yrs)</t>
  </si>
  <si>
    <t>(days)</t>
  </si>
  <si>
    <t>Investment Date Offset from Day 0</t>
  </si>
  <si>
    <t>Duration (days)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</si>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</sst>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.000_);_(* \(#,##0.000\);_(* &quot;-&quot;??_);_(@_)"/>
    <numFmt numFmtId="166" formatCode="_(* #,##0.0_);_(* \(#,##0.0\);_(* &quot;-&quot;??_);_(@_)"/>
    <numFmt numFmtId="167" formatCode="_(* #,##0_);_(* \(#,##0\);_(* &quot;-&quot;??_);_(@_)"/>
    <numFmt numFmtId="169" formatCode="0.0%"/>
    <numFmt numFmtId="170" formatCode="0.0\ \x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 vertical="top"/>
    </xf>
    <xf numFmtId="164" fontId="2" fillId="0" borderId="0" xfId="2" applyNumberFormat="1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66" fontId="2" fillId="0" borderId="0" xfId="1" applyNumberFormat="1" applyFont="1" applyAlignment="1">
      <alignment vertical="top"/>
    </xf>
    <xf numFmtId="165" fontId="2" fillId="0" borderId="0" xfId="1" applyNumberFormat="1" applyFont="1" applyAlignment="1">
      <alignment vertical="top"/>
    </xf>
    <xf numFmtId="167" fontId="2" fillId="0" borderId="0" xfId="1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14" fontId="2" fillId="0" borderId="0" xfId="1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67" fontId="0" fillId="0" borderId="0" xfId="1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166" fontId="5" fillId="0" borderId="0" xfId="1" applyNumberFormat="1" applyFont="1" applyAlignment="1">
      <alignment vertical="top"/>
    </xf>
    <xf numFmtId="44" fontId="2" fillId="0" borderId="0" xfId="2" applyFont="1" applyAlignment="1">
      <alignment vertical="top"/>
    </xf>
    <xf numFmtId="167" fontId="0" fillId="0" borderId="0" xfId="0" applyNumberFormat="1" applyAlignment="1">
      <alignment vertical="top"/>
    </xf>
    <xf numFmtId="170" fontId="0" fillId="0" borderId="0" xfId="1" applyNumberFormat="1" applyFont="1" applyAlignment="1">
      <alignment vertical="top"/>
    </xf>
    <xf numFmtId="43" fontId="0" fillId="0" borderId="0" xfId="0" applyNumberFormat="1" applyAlignment="1">
      <alignment vertical="top"/>
    </xf>
    <xf numFmtId="169" fontId="0" fillId="0" borderId="0" xfId="3" applyNumberFormat="1" applyFont="1" applyAlignment="1">
      <alignment horizontal="right" vertical="top"/>
    </xf>
    <xf numFmtId="170" fontId="0" fillId="0" borderId="1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66" fontId="7" fillId="0" borderId="0" xfId="1" applyNumberFormat="1" applyFont="1" applyAlignment="1">
      <alignment vertical="top"/>
    </xf>
    <xf numFmtId="167" fontId="7" fillId="0" borderId="0" xfId="1" applyNumberFormat="1" applyFont="1" applyAlignment="1">
      <alignment vertical="top"/>
    </xf>
    <xf numFmtId="14" fontId="7" fillId="0" borderId="0" xfId="1" applyNumberFormat="1" applyFont="1" applyAlignment="1">
      <alignment vertical="top"/>
    </xf>
    <xf numFmtId="169" fontId="0" fillId="0" borderId="0" xfId="3" applyNumberFormat="1" applyFont="1" applyBorder="1" applyAlignment="1">
      <alignment horizontal="right" vertical="top"/>
    </xf>
    <xf numFmtId="169" fontId="0" fillId="0" borderId="2" xfId="3" applyNumberFormat="1" applyFont="1" applyBorder="1" applyAlignment="1">
      <alignment horizontal="right" vertical="top"/>
    </xf>
    <xf numFmtId="0" fontId="6" fillId="2" borderId="0" xfId="0" applyFont="1" applyFill="1" applyAlignment="1">
      <alignment horizontal="right" vertical="top"/>
    </xf>
    <xf numFmtId="170" fontId="6" fillId="2" borderId="0" xfId="1" applyNumberFormat="1" applyFont="1" applyFill="1" applyBorder="1" applyAlignment="1">
      <alignment vertical="top"/>
    </xf>
    <xf numFmtId="169" fontId="6" fillId="2" borderId="0" xfId="3" applyNumberFormat="1" applyFont="1" applyFill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FE6B-9E99-124E-ADF3-17482061F2EA}">
  <dimension ref="B2:L29"/>
  <sheetViews>
    <sheetView tabSelected="1" workbookViewId="0">
      <selection activeCell="C4" sqref="C4"/>
    </sheetView>
  </sheetViews>
  <sheetFormatPr baseColWidth="10" defaultRowHeight="16" x14ac:dyDescent="0.2"/>
  <cols>
    <col min="1" max="1" width="10.83203125" style="3"/>
    <col min="2" max="2" width="25.6640625" style="1" bestFit="1" customWidth="1"/>
    <col min="3" max="6" width="10.83203125" style="3"/>
    <col min="7" max="7" width="13.6640625" style="3" bestFit="1" customWidth="1"/>
    <col min="8" max="9" width="10.83203125" style="3"/>
    <col min="10" max="10" width="11.5" style="3" bestFit="1" customWidth="1"/>
    <col min="11" max="16384" width="10.83203125" style="3"/>
  </cols>
  <sheetData>
    <row r="2" spans="2:12" x14ac:dyDescent="0.2">
      <c r="B2" s="1" t="s">
        <v>0</v>
      </c>
      <c r="C2" s="2">
        <v>100</v>
      </c>
    </row>
    <row r="3" spans="2:12" x14ac:dyDescent="0.2">
      <c r="B3" s="1" t="s">
        <v>1</v>
      </c>
      <c r="C3" s="4">
        <v>10</v>
      </c>
    </row>
    <row r="4" spans="2:12" x14ac:dyDescent="0.2">
      <c r="B4" s="15" t="s">
        <v>2</v>
      </c>
      <c r="C4" s="16">
        <v>1</v>
      </c>
    </row>
    <row r="5" spans="2:12" x14ac:dyDescent="0.2">
      <c r="C5" s="4"/>
    </row>
    <row r="6" spans="2:12" x14ac:dyDescent="0.2">
      <c r="B6" s="1" t="s">
        <v>3</v>
      </c>
      <c r="C6" s="4"/>
      <c r="F6" s="1" t="s">
        <v>16</v>
      </c>
      <c r="G6" s="5">
        <v>5</v>
      </c>
      <c r="H6" s="18">
        <f>G6*365</f>
        <v>1825</v>
      </c>
      <c r="I6" s="3" t="s">
        <v>22</v>
      </c>
    </row>
    <row r="7" spans="2:12" x14ac:dyDescent="0.2">
      <c r="B7" s="1" t="s">
        <v>4</v>
      </c>
      <c r="C7" s="5">
        <v>1.2</v>
      </c>
      <c r="F7" s="1" t="s">
        <v>14</v>
      </c>
      <c r="G7" s="9">
        <v>44562</v>
      </c>
    </row>
    <row r="8" spans="2:12" x14ac:dyDescent="0.2">
      <c r="B8" s="1" t="s">
        <v>5</v>
      </c>
      <c r="C8" s="6">
        <v>1.075</v>
      </c>
      <c r="F8" s="1" t="s">
        <v>15</v>
      </c>
      <c r="G8" s="9">
        <f>G6*365+G7</f>
        <v>46387</v>
      </c>
      <c r="I8" s="14"/>
      <c r="J8" s="13"/>
    </row>
    <row r="9" spans="2:12" x14ac:dyDescent="0.2">
      <c r="B9" s="1" t="s">
        <v>6</v>
      </c>
      <c r="C9" s="7">
        <v>100</v>
      </c>
      <c r="F9" s="1" t="s">
        <v>17</v>
      </c>
      <c r="G9" s="7">
        <v>5</v>
      </c>
    </row>
    <row r="10" spans="2:12" x14ac:dyDescent="0.2">
      <c r="B10" s="3"/>
      <c r="F10" s="1" t="s">
        <v>21</v>
      </c>
      <c r="G10" s="5">
        <v>1.5</v>
      </c>
    </row>
    <row r="11" spans="2:12" x14ac:dyDescent="0.2">
      <c r="B11" s="3"/>
      <c r="F11" s="1" t="s">
        <v>23</v>
      </c>
    </row>
    <row r="12" spans="2:12" x14ac:dyDescent="0.2">
      <c r="B12" s="3"/>
    </row>
    <row r="13" spans="2:12" x14ac:dyDescent="0.2">
      <c r="B13" s="3"/>
    </row>
    <row r="15" spans="2:12" x14ac:dyDescent="0.2">
      <c r="B15" s="1" t="s">
        <v>7</v>
      </c>
      <c r="C15" s="8" t="s">
        <v>10</v>
      </c>
      <c r="D15" s="8" t="s">
        <v>11</v>
      </c>
      <c r="E15" s="8" t="s">
        <v>12</v>
      </c>
      <c r="F15" s="8" t="s">
        <v>13</v>
      </c>
      <c r="G15" s="8" t="s">
        <v>24</v>
      </c>
      <c r="H15" s="8" t="s">
        <v>8</v>
      </c>
      <c r="I15" s="8" t="s">
        <v>9</v>
      </c>
    </row>
    <row r="16" spans="2:12" x14ac:dyDescent="0.2">
      <c r="B16" s="1">
        <v>1</v>
      </c>
      <c r="C16" s="5">
        <v>-10</v>
      </c>
      <c r="D16" s="17">
        <v>42.631924027114813</v>
      </c>
      <c r="E16" s="10">
        <v>45697</v>
      </c>
      <c r="F16" s="10">
        <v>47481</v>
      </c>
      <c r="G16" s="25">
        <f>F16-E16</f>
        <v>1784</v>
      </c>
      <c r="H16" s="19">
        <f>D16/-C16</f>
        <v>4.2631924027114811</v>
      </c>
      <c r="I16" s="21">
        <f>XIRR(C16:D16,E16:F16)</f>
        <v>0.34536928534507749</v>
      </c>
      <c r="K16" s="20">
        <f>G16/365</f>
        <v>4.8876712328767127</v>
      </c>
      <c r="L16" s="3" t="s">
        <v>25</v>
      </c>
    </row>
    <row r="17" spans="2:12" x14ac:dyDescent="0.2">
      <c r="B17" s="1">
        <v>2</v>
      </c>
      <c r="C17" s="5">
        <v>-10</v>
      </c>
      <c r="D17" s="17">
        <v>20.022150617723575</v>
      </c>
      <c r="E17" s="10">
        <v>45738</v>
      </c>
      <c r="F17" s="10">
        <v>46510</v>
      </c>
      <c r="G17" s="25">
        <f>F17-E17</f>
        <v>772</v>
      </c>
      <c r="H17" s="19">
        <f>D17/-C17</f>
        <v>2.0022150617723575</v>
      </c>
      <c r="I17" s="21">
        <f>XIRR(C17:D17,E17:F17)</f>
        <v>0.38852481245994575</v>
      </c>
      <c r="K17" s="20">
        <f>G17/365</f>
        <v>2.1150684931506851</v>
      </c>
      <c r="L17" s="3" t="s">
        <v>25</v>
      </c>
    </row>
    <row r="18" spans="2:12" x14ac:dyDescent="0.2">
      <c r="B18" s="1">
        <v>3</v>
      </c>
      <c r="C18" s="24"/>
      <c r="D18" s="24"/>
      <c r="E18" s="26"/>
      <c r="F18" s="26"/>
      <c r="G18" s="25"/>
      <c r="H18" s="19"/>
      <c r="I18" s="21"/>
    </row>
    <row r="19" spans="2:12" x14ac:dyDescent="0.2">
      <c r="B19" s="1">
        <v>4</v>
      </c>
      <c r="C19" s="24"/>
      <c r="D19" s="24"/>
      <c r="E19" s="26"/>
      <c r="F19" s="26"/>
      <c r="G19" s="25"/>
      <c r="H19" s="19"/>
      <c r="I19" s="21"/>
    </row>
    <row r="20" spans="2:12" x14ac:dyDescent="0.2">
      <c r="B20" s="1">
        <v>5</v>
      </c>
      <c r="C20" s="24"/>
      <c r="D20" s="24"/>
      <c r="E20" s="26"/>
      <c r="F20" s="26"/>
      <c r="G20" s="25"/>
      <c r="H20" s="19"/>
      <c r="I20" s="21"/>
    </row>
    <row r="21" spans="2:12" x14ac:dyDescent="0.2">
      <c r="B21" s="1">
        <v>6</v>
      </c>
      <c r="C21" s="24"/>
      <c r="D21" s="24"/>
      <c r="E21" s="26"/>
      <c r="F21" s="26"/>
      <c r="G21" s="25"/>
      <c r="H21" s="19"/>
      <c r="I21" s="21"/>
    </row>
    <row r="22" spans="2:12" x14ac:dyDescent="0.2">
      <c r="B22" s="1">
        <v>7</v>
      </c>
      <c r="C22" s="24"/>
      <c r="D22" s="24"/>
      <c r="E22" s="26"/>
      <c r="F22" s="26"/>
      <c r="G22" s="25"/>
      <c r="H22" s="19"/>
      <c r="I22" s="21"/>
    </row>
    <row r="23" spans="2:12" x14ac:dyDescent="0.2">
      <c r="B23" s="1">
        <v>8</v>
      </c>
      <c r="C23" s="24"/>
      <c r="D23" s="24"/>
      <c r="E23" s="26"/>
      <c r="F23" s="26"/>
      <c r="G23" s="25"/>
      <c r="H23" s="19"/>
      <c r="I23" s="21"/>
    </row>
    <row r="24" spans="2:12" x14ac:dyDescent="0.2">
      <c r="B24" s="1">
        <v>9</v>
      </c>
      <c r="C24" s="24"/>
      <c r="D24" s="24"/>
      <c r="E24" s="26"/>
      <c r="F24" s="26"/>
      <c r="G24" s="25"/>
      <c r="H24" s="19"/>
      <c r="I24" s="21"/>
    </row>
    <row r="25" spans="2:12" x14ac:dyDescent="0.2">
      <c r="B25" s="1">
        <v>10</v>
      </c>
      <c r="C25" s="24"/>
      <c r="D25" s="24"/>
      <c r="E25" s="26"/>
      <c r="F25" s="26"/>
      <c r="G25" s="25"/>
      <c r="H25" s="19"/>
      <c r="I25" s="28"/>
    </row>
    <row r="26" spans="2:12" x14ac:dyDescent="0.2">
      <c r="B26" s="1" t="s">
        <v>18</v>
      </c>
      <c r="C26" s="11">
        <f>SUM(C16:C25)</f>
        <v>-20</v>
      </c>
      <c r="D26" s="11">
        <f>SUM(D16:D25)</f>
        <v>62.654074644838389</v>
      </c>
      <c r="E26" s="12"/>
      <c r="F26" s="12"/>
      <c r="G26" s="12"/>
      <c r="H26" s="22"/>
      <c r="I26" s="27"/>
      <c r="J26" s="23"/>
      <c r="K26" s="23"/>
    </row>
    <row r="28" spans="2:12" x14ac:dyDescent="0.2">
      <c r="B28" s="29" t="s">
        <v>19</v>
      </c>
      <c r="C28" s="30">
        <f>D26/-C26</f>
        <v>3.1327037322419193</v>
      </c>
    </row>
    <row r="29" spans="2:12" x14ac:dyDescent="0.2">
      <c r="B29" s="29" t="s">
        <v>20</v>
      </c>
      <c r="C29" s="31">
        <f>XIRR(C16:D25,E16:F25)</f>
        <v>0.35837205052375798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DD4F-EED4-A747-B293-5F28673D3127}">
  <dimension ref="A1"/>
  <sheetViews>
    <sheetView workbookViewId="0">
      <selection activeCell="D23" sqref="D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2021-11-14T01:41:55Z</dcterms:created>
  <dcterms:modified xsi:type="dcterms:W3CDTF">2021-11-29T03:34:43Z</dcterms:modified>
</cp:coreProperties>
</file>