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castleman/Dropbox/Mac/Documents/local_code/monte_carlo_sim/monte_carlo/"/>
    </mc:Choice>
  </mc:AlternateContent>
  <xr:revisionPtr revIDLastSave="0" documentId="13_ncr:1_{C6F9E22E-0108-0E4F-8777-A39BA372C20D}" xr6:coauthVersionLast="47" xr6:coauthVersionMax="47" xr10:uidLastSave="{00000000-0000-0000-0000-000000000000}"/>
  <bookViews>
    <workbookView xWindow="1720" yWindow="580" windowWidth="21900" windowHeight="15660" xr2:uid="{530A2142-8305-FD44-BBA1-764568661865}"/>
  </bookViews>
  <sheets>
    <sheet name="Model" sheetId="1" r:id="rId1"/>
    <sheet name="Resul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K18" i="1" s="1"/>
  <c r="H18" i="1"/>
  <c r="I18" i="1"/>
  <c r="G19" i="1"/>
  <c r="K19" i="1" s="1"/>
  <c r="H19" i="1"/>
  <c r="I19" i="1"/>
  <c r="G20" i="1"/>
  <c r="K20" i="1" s="1"/>
  <c r="H20" i="1"/>
  <c r="I20" i="1"/>
  <c r="G21" i="1"/>
  <c r="K21" i="1" s="1"/>
  <c r="H21" i="1"/>
  <c r="I21" i="1"/>
  <c r="G22" i="1"/>
  <c r="K22" i="1" s="1"/>
  <c r="H22" i="1"/>
  <c r="I22" i="1"/>
  <c r="G23" i="1"/>
  <c r="K23" i="1" s="1"/>
  <c r="H23" i="1"/>
  <c r="I23" i="1"/>
  <c r="G24" i="1"/>
  <c r="K24" i="1" s="1"/>
  <c r="H24" i="1"/>
  <c r="I24" i="1"/>
  <c r="G25" i="1"/>
  <c r="K25" i="1" s="1"/>
  <c r="H25" i="1"/>
  <c r="I25" i="1"/>
  <c r="C29" i="1"/>
  <c r="I16" i="1"/>
  <c r="I17" i="1"/>
  <c r="H17" i="1"/>
  <c r="G17" i="1"/>
  <c r="K17" i="1" s="1"/>
  <c r="H16" i="1"/>
  <c r="G16" i="1"/>
  <c r="K16" i="1" s="1"/>
  <c r="H6" i="1"/>
  <c r="G8" i="1"/>
  <c r="D26" i="1" l="1"/>
  <c r="C26" i="1"/>
  <c r="C28" i="1" l="1"/>
</calcChain>
</file>

<file path=xl/sharedStrings.xml><?xml version="1.0" encoding="utf-8"?>
<sst xmlns="http://schemas.openxmlformats.org/spreadsheetml/2006/main" count="35" uniqueCount="26">
  <si>
    <t>Fund Size</t>
  </si>
  <si>
    <t># of Companies</t>
  </si>
  <si>
    <t>Reserve Ratio</t>
  </si>
  <si>
    <t>Per-Company Return Profile</t>
  </si>
  <si>
    <t>Mu (mean)</t>
  </si>
  <si>
    <t>Sigma (STD)</t>
  </si>
  <si>
    <t>Samples</t>
  </si>
  <si>
    <t>Company</t>
  </si>
  <si>
    <t>MOIC</t>
  </si>
  <si>
    <t>IRR</t>
  </si>
  <si>
    <t>Capital In</t>
  </si>
  <si>
    <t>Capital out</t>
  </si>
  <si>
    <t>Date In</t>
  </si>
  <si>
    <t>Date Out</t>
  </si>
  <si>
    <t>Inv Period Start</t>
  </si>
  <si>
    <t>Inv Period End</t>
  </si>
  <si>
    <t>Inv Period Duration (yrs)</t>
  </si>
  <si>
    <t>Average Hold (yrs)</t>
  </si>
  <si>
    <t>Total</t>
  </si>
  <si>
    <t>Portfolio MOIC</t>
  </si>
  <si>
    <t>Portfolio IRR</t>
  </si>
  <si>
    <t>Average Hold STD (yrs)</t>
  </si>
  <si>
    <t>(days)</t>
  </si>
  <si>
    <t>Investment Date Offset from Day 0</t>
  </si>
  <si>
    <t>Duration (days)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</si>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</sst>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* #,##0.000_);_(* \(#,##0.0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0.0\ \x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 vertical="top"/>
    </xf>
    <xf numFmtId="164" fontId="2" fillId="0" borderId="0" xfId="2" applyNumberFormat="1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166" fontId="2" fillId="0" borderId="0" xfId="1" applyNumberFormat="1" applyFont="1" applyAlignment="1">
      <alignment vertical="top"/>
    </xf>
    <xf numFmtId="165" fontId="2" fillId="0" borderId="0" xfId="1" applyNumberFormat="1" applyFont="1" applyAlignment="1">
      <alignment vertical="top"/>
    </xf>
    <xf numFmtId="167" fontId="2" fillId="0" borderId="0" xfId="1" applyNumberFormat="1" applyFont="1" applyAlignment="1">
      <alignment vertical="top"/>
    </xf>
    <xf numFmtId="0" fontId="3" fillId="0" borderId="0" xfId="0" applyFont="1" applyAlignment="1">
      <alignment horizontal="right" vertical="top"/>
    </xf>
    <xf numFmtId="14" fontId="2" fillId="0" borderId="0" xfId="1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16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167" fontId="0" fillId="0" borderId="0" xfId="1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/>
    </xf>
    <xf numFmtId="166" fontId="5" fillId="0" borderId="0" xfId="1" applyNumberFormat="1" applyFont="1" applyAlignment="1">
      <alignment vertical="top"/>
    </xf>
    <xf numFmtId="44" fontId="2" fillId="0" borderId="0" xfId="2" applyFont="1" applyAlignment="1">
      <alignment vertical="top"/>
    </xf>
    <xf numFmtId="167" fontId="0" fillId="0" borderId="0" xfId="0" applyNumberFormat="1" applyAlignment="1">
      <alignment vertical="top"/>
    </xf>
    <xf numFmtId="169" fontId="0" fillId="0" borderId="1" xfId="1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168" fontId="0" fillId="0" borderId="0" xfId="3" applyNumberFormat="1" applyFont="1" applyBorder="1" applyAlignment="1">
      <alignment horizontal="right" vertical="top"/>
    </xf>
    <xf numFmtId="0" fontId="6" fillId="2" borderId="0" xfId="0" applyFont="1" applyFill="1" applyAlignment="1">
      <alignment horizontal="right" vertical="top"/>
    </xf>
    <xf numFmtId="169" fontId="6" fillId="2" borderId="0" xfId="1" applyNumberFormat="1" applyFont="1" applyFill="1" applyBorder="1" applyAlignment="1">
      <alignment vertical="top"/>
    </xf>
    <xf numFmtId="168" fontId="6" fillId="2" borderId="0" xfId="3" applyNumberFormat="1" applyFont="1" applyFill="1" applyAlignment="1">
      <alignment vertical="top"/>
    </xf>
    <xf numFmtId="167" fontId="5" fillId="0" borderId="0" xfId="1" applyNumberFormat="1" applyFont="1" applyAlignment="1">
      <alignment vertical="top"/>
    </xf>
    <xf numFmtId="169" fontId="5" fillId="0" borderId="0" xfId="1" applyNumberFormat="1" applyFont="1" applyAlignment="1">
      <alignment vertical="top"/>
    </xf>
    <xf numFmtId="168" fontId="5" fillId="0" borderId="0" xfId="3" applyNumberFormat="1" applyFont="1" applyAlignment="1">
      <alignment horizontal="right" vertical="top"/>
    </xf>
    <xf numFmtId="0" fontId="5" fillId="0" borderId="0" xfId="0" applyFont="1" applyAlignment="1">
      <alignment vertical="top"/>
    </xf>
    <xf numFmtId="43" fontId="5" fillId="0" borderId="0" xfId="0" applyNumberFormat="1" applyFont="1" applyAlignment="1">
      <alignment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FE6B-9E99-124E-ADF3-17482061F2EA}">
  <dimension ref="B2:L29"/>
  <sheetViews>
    <sheetView tabSelected="1" workbookViewId="0">
      <selection activeCell="F33" sqref="F33"/>
    </sheetView>
  </sheetViews>
  <sheetFormatPr baseColWidth="10" defaultRowHeight="16" x14ac:dyDescent="0.2"/>
  <cols>
    <col min="1" max="1" width="10.83203125" style="3"/>
    <col min="2" max="2" width="25.6640625" style="1" bestFit="1" customWidth="1"/>
    <col min="3" max="6" width="10.83203125" style="3"/>
    <col min="7" max="7" width="13.6640625" style="3" bestFit="1" customWidth="1"/>
    <col min="8" max="9" width="10.83203125" style="3"/>
    <col min="10" max="10" width="11.5" style="3" bestFit="1" customWidth="1"/>
    <col min="11" max="16384" width="10.83203125" style="3"/>
  </cols>
  <sheetData>
    <row r="2" spans="2:12" x14ac:dyDescent="0.2">
      <c r="B2" s="1" t="s">
        <v>0</v>
      </c>
      <c r="C2" s="2">
        <v>100</v>
      </c>
    </row>
    <row r="3" spans="2:12" x14ac:dyDescent="0.2">
      <c r="B3" s="1" t="s">
        <v>1</v>
      </c>
      <c r="C3" s="4">
        <v>10</v>
      </c>
    </row>
    <row r="4" spans="2:12" x14ac:dyDescent="0.2">
      <c r="B4" s="15" t="s">
        <v>2</v>
      </c>
      <c r="C4" s="16">
        <v>1</v>
      </c>
    </row>
    <row r="5" spans="2:12" x14ac:dyDescent="0.2">
      <c r="C5" s="4"/>
    </row>
    <row r="6" spans="2:12" x14ac:dyDescent="0.2">
      <c r="B6" s="1" t="s">
        <v>3</v>
      </c>
      <c r="C6" s="4"/>
      <c r="F6" s="1" t="s">
        <v>16</v>
      </c>
      <c r="G6" s="5">
        <v>5</v>
      </c>
      <c r="H6" s="18">
        <f>G6*365</f>
        <v>1825</v>
      </c>
      <c r="I6" s="3" t="s">
        <v>22</v>
      </c>
    </row>
    <row r="7" spans="2:12" x14ac:dyDescent="0.2">
      <c r="B7" s="1" t="s">
        <v>4</v>
      </c>
      <c r="C7" s="5">
        <v>1.2</v>
      </c>
      <c r="F7" s="1" t="s">
        <v>14</v>
      </c>
      <c r="G7" s="9">
        <v>44562</v>
      </c>
    </row>
    <row r="8" spans="2:12" x14ac:dyDescent="0.2">
      <c r="B8" s="1" t="s">
        <v>5</v>
      </c>
      <c r="C8" s="6">
        <v>1.075</v>
      </c>
      <c r="F8" s="1" t="s">
        <v>15</v>
      </c>
      <c r="G8" s="9">
        <f>G6*365+G7</f>
        <v>46387</v>
      </c>
      <c r="I8" s="14"/>
      <c r="J8" s="13"/>
    </row>
    <row r="9" spans="2:12" x14ac:dyDescent="0.2">
      <c r="B9" s="1" t="s">
        <v>6</v>
      </c>
      <c r="C9" s="7">
        <v>100</v>
      </c>
      <c r="F9" s="1" t="s">
        <v>17</v>
      </c>
      <c r="G9" s="7">
        <v>5</v>
      </c>
    </row>
    <row r="10" spans="2:12" x14ac:dyDescent="0.2">
      <c r="B10" s="3"/>
      <c r="F10" s="1" t="s">
        <v>21</v>
      </c>
      <c r="G10" s="5">
        <v>1.5</v>
      </c>
    </row>
    <row r="11" spans="2:12" x14ac:dyDescent="0.2">
      <c r="B11" s="3"/>
      <c r="F11" s="1" t="s">
        <v>23</v>
      </c>
    </row>
    <row r="12" spans="2:12" x14ac:dyDescent="0.2">
      <c r="B12" s="3"/>
    </row>
    <row r="13" spans="2:12" x14ac:dyDescent="0.2">
      <c r="B13" s="3"/>
    </row>
    <row r="15" spans="2:12" x14ac:dyDescent="0.2">
      <c r="B15" s="1" t="s">
        <v>7</v>
      </c>
      <c r="C15" s="8" t="s">
        <v>10</v>
      </c>
      <c r="D15" s="8" t="s">
        <v>11</v>
      </c>
      <c r="E15" s="8" t="s">
        <v>12</v>
      </c>
      <c r="F15" s="8" t="s">
        <v>13</v>
      </c>
      <c r="G15" s="8" t="s">
        <v>24</v>
      </c>
      <c r="H15" s="8" t="s">
        <v>8</v>
      </c>
      <c r="I15" s="8" t="s">
        <v>9</v>
      </c>
    </row>
    <row r="16" spans="2:12" x14ac:dyDescent="0.2">
      <c r="B16" s="1">
        <v>1</v>
      </c>
      <c r="C16" s="5">
        <v>-10</v>
      </c>
      <c r="D16" s="17">
        <v>60.818189750962262</v>
      </c>
      <c r="E16" s="10">
        <v>44657</v>
      </c>
      <c r="F16" s="10">
        <v>45935</v>
      </c>
      <c r="G16" s="25">
        <f>F16-E16</f>
        <v>1278</v>
      </c>
      <c r="H16" s="26">
        <f>D16/-C16</f>
        <v>6.0818189750962262</v>
      </c>
      <c r="I16" s="27">
        <f>XIRR(C16:D16,E16:F16)</f>
        <v>0.67464180588722233</v>
      </c>
      <c r="J16" s="28"/>
      <c r="K16" s="29">
        <f>G16/365</f>
        <v>3.5013698630136987</v>
      </c>
      <c r="L16" s="28" t="s">
        <v>25</v>
      </c>
    </row>
    <row r="17" spans="2:12" x14ac:dyDescent="0.2">
      <c r="B17" s="1">
        <v>2</v>
      </c>
      <c r="C17" s="5">
        <v>-10</v>
      </c>
      <c r="D17" s="17">
        <v>33.200678721027053</v>
      </c>
      <c r="E17" s="10">
        <v>45342</v>
      </c>
      <c r="F17" s="10">
        <v>46719</v>
      </c>
      <c r="G17" s="25">
        <f>F17-E17</f>
        <v>1377</v>
      </c>
      <c r="H17" s="26">
        <f>D17/-C17</f>
        <v>3.3200678721027055</v>
      </c>
      <c r="I17" s="27">
        <f>XIRR(C17:D17,E17:F17)</f>
        <v>0.37448466420173643</v>
      </c>
      <c r="J17" s="28"/>
      <c r="K17" s="29">
        <f>G17/365</f>
        <v>3.7726027397260276</v>
      </c>
      <c r="L17" s="28" t="s">
        <v>25</v>
      </c>
    </row>
    <row r="18" spans="2:12" x14ac:dyDescent="0.2">
      <c r="B18" s="1">
        <v>3</v>
      </c>
      <c r="C18" s="5">
        <v>-10</v>
      </c>
      <c r="D18" s="5">
        <v>54.558458729276964</v>
      </c>
      <c r="E18" s="9">
        <v>45218</v>
      </c>
      <c r="F18" s="9">
        <v>47067</v>
      </c>
      <c r="G18" s="25">
        <f t="shared" ref="G18:G25" si="0">F18-E18</f>
        <v>1849</v>
      </c>
      <c r="H18" s="26">
        <f t="shared" ref="H18:H25" si="1">D18/-C18</f>
        <v>5.4558458729276964</v>
      </c>
      <c r="I18" s="27">
        <f t="shared" ref="I18:I25" si="2">XIRR(C18:D18,E18:F18)</f>
        <v>0.3978466331958771</v>
      </c>
      <c r="J18" s="28"/>
      <c r="K18" s="29">
        <f t="shared" ref="K18:K25" si="3">G18/365</f>
        <v>5.065753424657534</v>
      </c>
      <c r="L18" s="28" t="s">
        <v>25</v>
      </c>
    </row>
    <row r="19" spans="2:12" x14ac:dyDescent="0.2">
      <c r="B19" s="1">
        <v>4</v>
      </c>
      <c r="C19" s="5">
        <v>-10</v>
      </c>
      <c r="D19" s="5">
        <v>47.562368214877829</v>
      </c>
      <c r="E19" s="9">
        <v>45297</v>
      </c>
      <c r="F19" s="9">
        <v>47347</v>
      </c>
      <c r="G19" s="25">
        <f t="shared" si="0"/>
        <v>2050</v>
      </c>
      <c r="H19" s="26">
        <f t="shared" si="1"/>
        <v>4.756236821487783</v>
      </c>
      <c r="I19" s="27">
        <f t="shared" si="2"/>
        <v>0.32003648877143875</v>
      </c>
      <c r="J19" s="28"/>
      <c r="K19" s="29">
        <f t="shared" si="3"/>
        <v>5.6164383561643838</v>
      </c>
      <c r="L19" s="28" t="s">
        <v>25</v>
      </c>
    </row>
    <row r="20" spans="2:12" x14ac:dyDescent="0.2">
      <c r="B20" s="1">
        <v>5</v>
      </c>
      <c r="C20" s="5">
        <v>-10</v>
      </c>
      <c r="D20" s="5">
        <v>12.485479555985119</v>
      </c>
      <c r="E20" s="9">
        <v>46069</v>
      </c>
      <c r="F20" s="9">
        <v>48002</v>
      </c>
      <c r="G20" s="25">
        <f t="shared" si="0"/>
        <v>1933</v>
      </c>
      <c r="H20" s="26">
        <f t="shared" si="1"/>
        <v>1.2485479555985119</v>
      </c>
      <c r="I20" s="27">
        <f t="shared" si="2"/>
        <v>4.2806622385978696E-2</v>
      </c>
      <c r="J20" s="28"/>
      <c r="K20" s="29">
        <f t="shared" si="3"/>
        <v>5.2958904109589042</v>
      </c>
      <c r="L20" s="28" t="s">
        <v>25</v>
      </c>
    </row>
    <row r="21" spans="2:12" x14ac:dyDescent="0.2">
      <c r="B21" s="1">
        <v>6</v>
      </c>
      <c r="C21" s="5">
        <v>-10</v>
      </c>
      <c r="D21" s="5">
        <v>20.993781035688926</v>
      </c>
      <c r="E21" s="9">
        <v>45708</v>
      </c>
      <c r="F21" s="9">
        <v>48566</v>
      </c>
      <c r="G21" s="25">
        <f t="shared" si="0"/>
        <v>2858</v>
      </c>
      <c r="H21" s="26">
        <f t="shared" si="1"/>
        <v>2.0993781035688928</v>
      </c>
      <c r="I21" s="27">
        <f t="shared" si="2"/>
        <v>9.9346858263015758E-2</v>
      </c>
      <c r="J21" s="28"/>
      <c r="K21" s="29">
        <f t="shared" si="3"/>
        <v>7.8301369863013699</v>
      </c>
      <c r="L21" s="28" t="s">
        <v>25</v>
      </c>
    </row>
    <row r="22" spans="2:12" x14ac:dyDescent="0.2">
      <c r="B22" s="1">
        <v>7</v>
      </c>
      <c r="C22" s="5">
        <v>-10</v>
      </c>
      <c r="D22" s="5">
        <v>14.313961769104877</v>
      </c>
      <c r="E22" s="9">
        <v>46308</v>
      </c>
      <c r="F22" s="9">
        <v>47481</v>
      </c>
      <c r="G22" s="25">
        <f t="shared" si="0"/>
        <v>1173</v>
      </c>
      <c r="H22" s="26">
        <f t="shared" si="1"/>
        <v>1.4313961769104877</v>
      </c>
      <c r="I22" s="27">
        <f t="shared" si="2"/>
        <v>0.11806607842445374</v>
      </c>
      <c r="J22" s="28"/>
      <c r="K22" s="29">
        <f t="shared" si="3"/>
        <v>3.2136986301369861</v>
      </c>
      <c r="L22" s="28" t="s">
        <v>25</v>
      </c>
    </row>
    <row r="23" spans="2:12" x14ac:dyDescent="0.2">
      <c r="B23" s="1">
        <v>8</v>
      </c>
      <c r="C23" s="5">
        <v>-10</v>
      </c>
      <c r="D23" s="5">
        <v>16.252687746912379</v>
      </c>
      <c r="E23" s="9">
        <v>45317</v>
      </c>
      <c r="F23" s="9">
        <v>47065</v>
      </c>
      <c r="G23" s="25">
        <f t="shared" si="0"/>
        <v>1748</v>
      </c>
      <c r="H23" s="26">
        <f t="shared" si="1"/>
        <v>1.625268774691238</v>
      </c>
      <c r="I23" s="27">
        <f t="shared" si="2"/>
        <v>0.10673412680625918</v>
      </c>
      <c r="J23" s="28"/>
      <c r="K23" s="29">
        <f t="shared" si="3"/>
        <v>4.7890410958904113</v>
      </c>
      <c r="L23" s="28" t="s">
        <v>25</v>
      </c>
    </row>
    <row r="24" spans="2:12" x14ac:dyDescent="0.2">
      <c r="B24" s="1">
        <v>9</v>
      </c>
      <c r="C24" s="5">
        <v>-10</v>
      </c>
      <c r="D24" s="5">
        <v>63.437260825403698</v>
      </c>
      <c r="E24" s="9">
        <v>45562</v>
      </c>
      <c r="F24" s="9">
        <v>48522</v>
      </c>
      <c r="G24" s="25">
        <f t="shared" si="0"/>
        <v>2960</v>
      </c>
      <c r="H24" s="26">
        <f t="shared" si="1"/>
        <v>6.3437260825403694</v>
      </c>
      <c r="I24" s="27">
        <f t="shared" si="2"/>
        <v>0.25584991574287408</v>
      </c>
      <c r="J24" s="28"/>
      <c r="K24" s="29">
        <f t="shared" si="3"/>
        <v>8.1095890410958908</v>
      </c>
      <c r="L24" s="28" t="s">
        <v>25</v>
      </c>
    </row>
    <row r="25" spans="2:12" x14ac:dyDescent="0.2">
      <c r="B25" s="1">
        <v>10</v>
      </c>
      <c r="C25" s="5">
        <v>-10</v>
      </c>
      <c r="D25" s="5">
        <v>6.6026500400554813</v>
      </c>
      <c r="E25" s="9">
        <v>45379</v>
      </c>
      <c r="F25" s="9">
        <v>47589</v>
      </c>
      <c r="G25" s="25">
        <f t="shared" si="0"/>
        <v>2210</v>
      </c>
      <c r="H25" s="26">
        <f t="shared" si="1"/>
        <v>0.66026500400554811</v>
      </c>
      <c r="I25" s="27">
        <f t="shared" si="2"/>
        <v>-6.6262146830558769E-2</v>
      </c>
      <c r="J25" s="28"/>
      <c r="K25" s="29">
        <f t="shared" si="3"/>
        <v>6.0547945205479454</v>
      </c>
      <c r="L25" s="28" t="s">
        <v>25</v>
      </c>
    </row>
    <row r="26" spans="2:12" x14ac:dyDescent="0.2">
      <c r="B26" s="1" t="s">
        <v>18</v>
      </c>
      <c r="C26" s="11">
        <f>SUM(C16:C25)</f>
        <v>-100</v>
      </c>
      <c r="D26" s="11">
        <f>SUM(D16:D25)</f>
        <v>330.22551638929463</v>
      </c>
      <c r="E26" s="12"/>
      <c r="F26" s="12"/>
      <c r="G26" s="12"/>
      <c r="H26" s="19"/>
      <c r="I26" s="21"/>
      <c r="J26" s="20"/>
      <c r="K26" s="20"/>
    </row>
    <row r="28" spans="2:12" x14ac:dyDescent="0.2">
      <c r="B28" s="22" t="s">
        <v>19</v>
      </c>
      <c r="C28" s="23">
        <f>D26/-C26</f>
        <v>3.302255163892946</v>
      </c>
    </row>
    <row r="29" spans="2:12" x14ac:dyDescent="0.2">
      <c r="B29" s="22" t="s">
        <v>20</v>
      </c>
      <c r="C29" s="24">
        <f>XIRR(C16:D25,E16:F25)</f>
        <v>0.31359677910804751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DD4F-EED4-A747-B293-5F28673D3127}">
  <dimension ref="A1"/>
  <sheetViews>
    <sheetView workbookViewId="0">
      <selection activeCell="D23" sqref="D2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2021-11-14T01:41:55Z</dcterms:created>
  <dcterms:modified xsi:type="dcterms:W3CDTF">2022-01-07T02:55:10Z</dcterms:modified>
</cp:coreProperties>
</file>