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cdenleybowers/Google Drive/Results and Data/RADIOLABELLING/"/>
    </mc:Choice>
  </mc:AlternateContent>
  <bookViews>
    <workbookView xWindow="36500" yWindow="4740" windowWidth="28800" windowHeight="16720" tabRatio="500" activeTab="1"/>
  </bookViews>
  <sheets>
    <sheet name="data" sheetId="1" r:id="rId1"/>
    <sheet name="active tubes" sheetId="3" r:id="rId2"/>
    <sheet name="waste calculation" sheetId="2" r:id="rId3"/>
    <sheet name="Sheet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2" i="1"/>
  <c r="F2" i="1"/>
  <c r="C6" i="2"/>
  <c r="I10" i="2"/>
  <c r="I11" i="2"/>
  <c r="I6" i="2"/>
  <c r="I7" i="2"/>
  <c r="K5" i="2"/>
  <c r="B7" i="2"/>
  <c r="C7" i="2"/>
  <c r="C5" i="2"/>
  <c r="D36" i="1"/>
  <c r="H34" i="1"/>
  <c r="H35" i="1"/>
  <c r="E35" i="1"/>
  <c r="G35" i="1"/>
  <c r="E34" i="1"/>
  <c r="G34" i="1"/>
  <c r="B11" i="2"/>
  <c r="B12" i="2"/>
  <c r="D12" i="2"/>
  <c r="G2" i="1"/>
  <c r="H2" i="1"/>
  <c r="G37" i="1"/>
  <c r="I8" i="2"/>
  <c r="I9" i="2"/>
  <c r="I12" i="2"/>
  <c r="I13" i="2"/>
  <c r="D7" i="2"/>
  <c r="D6" i="2"/>
  <c r="D5" i="2"/>
  <c r="D11" i="2"/>
  <c r="K4" i="2"/>
</calcChain>
</file>

<file path=xl/sharedStrings.xml><?xml version="1.0" encoding="utf-8"?>
<sst xmlns="http://schemas.openxmlformats.org/spreadsheetml/2006/main" count="223" uniqueCount="81">
  <si>
    <t>A1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</si>
  <si>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</si>
  <si>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</si>
  <si>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</si>
  <si>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</si>
  <si>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</si>
  <si>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</si>
  <si>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</si>
  <si>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</si>
  <si>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</si>
  <si>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</si>
  <si>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</si>
  <si>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</si>
  <si>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</si>
  <si>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</si>
  <si>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</si>
  <si>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</si>
  <si>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</si>
  <si>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</si>
  <si>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</si>
  <si>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</si>
  <si>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</si>
  <si>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</si>
  <si>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I</t>
  </si>
  <si>
    <t>J</t>
  </si>
  <si>
    <t>K</t>
  </si>
  <si>
    <t>L</t>
  </si>
  <si>
    <t>M</t>
  </si>
  <si>
    <t>N</t>
  </si>
  <si>
    <t>O</t>
  </si>
  <si>
    <t>P</t>
  </si>
  <si>
    <t>A2</t>
  </si>
  <si>
    <t>2 (dpm)</t>
  </si>
  <si>
    <t>1 (dpm)</t>
  </si>
  <si>
    <t>1(uCi)</t>
  </si>
  <si>
    <t>2(uCi)</t>
  </si>
  <si>
    <t>1(uCi) total KOH trap</t>
  </si>
  <si>
    <t>2(uCi) total KOH trap</t>
  </si>
  <si>
    <t>SUM MEDIA</t>
  </si>
  <si>
    <t>SUM KOH TRAPS</t>
  </si>
  <si>
    <t>SUM SCINTILLANT</t>
  </si>
  <si>
    <t>KOH blank</t>
  </si>
  <si>
    <t>Scintillant blank</t>
  </si>
  <si>
    <t>H, P</t>
  </si>
  <si>
    <t>G,O</t>
  </si>
  <si>
    <t>F, N</t>
  </si>
  <si>
    <t>E, M</t>
  </si>
  <si>
    <t>D, L</t>
  </si>
  <si>
    <t>C, K</t>
  </si>
  <si>
    <t>B, J</t>
  </si>
  <si>
    <t>A, I</t>
  </si>
  <si>
    <t xml:space="preserve">SUM MEDIA </t>
  </si>
  <si>
    <t>total activity</t>
  </si>
  <si>
    <t>SUM background/sample</t>
  </si>
  <si>
    <t>total accounted for</t>
  </si>
  <si>
    <t>tube</t>
  </si>
  <si>
    <t>A</t>
  </si>
  <si>
    <t>B</t>
  </si>
  <si>
    <t>C</t>
  </si>
  <si>
    <t>D</t>
  </si>
  <si>
    <t>E</t>
  </si>
  <si>
    <t>F</t>
  </si>
  <si>
    <t>G</t>
  </si>
  <si>
    <t>H</t>
  </si>
  <si>
    <t>tube_type</t>
  </si>
  <si>
    <t>tube_number</t>
  </si>
  <si>
    <t>day</t>
  </si>
  <si>
    <t>Activity</t>
  </si>
  <si>
    <t>% total waste</t>
  </si>
  <si>
    <t xml:space="preserve">  </t>
  </si>
  <si>
    <t>MUTE</t>
  </si>
  <si>
    <t>uci</t>
  </si>
  <si>
    <t>kbq</t>
  </si>
  <si>
    <t>sugar</t>
  </si>
  <si>
    <t>minus</t>
  </si>
  <si>
    <t>plus</t>
  </si>
  <si>
    <t>condition</t>
  </si>
  <si>
    <t>minus sugar minus est</t>
  </si>
  <si>
    <t>minus sugar plus est</t>
  </si>
  <si>
    <t>plus sugar minus est</t>
  </si>
  <si>
    <t>plus sugar plus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</si>
</sst>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3" fillId="14" borderId="0" xfId="0" applyFont="1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showRuler="0" topLeftCell="B10" workbookViewId="0">
      <selection activeCell="I6" sqref="I6:I29"/>
    </sheetView>
  </sheetViews>
  <sheetFormatPr baseColWidth="10" defaultRowHeight="16" x14ac:dyDescent="0.2"/>
  <cols>
    <col min="1" max="1" width="8.83203125" customWidth="1"/>
    <col min="2" max="2" width="6" customWidth="1"/>
    <col min="3" max="3" width="11.1640625" bestFit="1" customWidth="1"/>
    <col min="5" max="6" width="12" bestFit="1" customWidth="1"/>
    <col min="7" max="7" width="18.33203125" customWidth="1"/>
    <col min="8" max="8" width="17.83203125" customWidth="1"/>
  </cols>
  <sheetData>
    <row r="1" spans="1:8" x14ac:dyDescent="0.2">
      <c r="A1" t="s">
        <v>64</v>
      </c>
      <c r="B1" t="s">
        <v>55</v>
      </c>
      <c r="C1" t="s">
        <v>33</v>
      </c>
      <c r="D1" t="s">
        <v>32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">
      <c r="A2" t="s">
        <v>56</v>
      </c>
      <c r="B2" t="s">
        <v>0</v>
      </c>
      <c r="C2">
        <v>45</v>
      </c>
      <c r="D2">
        <v>53</v>
      </c>
      <c r="E2">
        <f>C2/2220000</f>
        <v>2.0270270270270269E-5</v>
      </c>
      <c r="F2">
        <f>D2/2220000</f>
        <v>2.3873873873873874E-5</v>
      </c>
      <c r="G2">
        <f t="shared" ref="G2:G33" si="0">E2*3</f>
        <v>6.0810810810810808E-5</v>
      </c>
      <c r="H2">
        <f t="shared" ref="H2:H33" si="1">F2*3</f>
        <v>7.162162162162162E-5</v>
      </c>
    </row>
    <row r="3" spans="1:8" x14ac:dyDescent="0.2">
      <c r="A3" t="s">
        <v>56</v>
      </c>
      <c r="B3" t="s">
        <v>31</v>
      </c>
      <c r="C3">
        <v>59</v>
      </c>
      <c r="D3">
        <v>54</v>
      </c>
      <c r="E3">
        <f t="shared" ref="E3:E33" si="2">C3/2220000</f>
        <v>2.6576576576576577E-5</v>
      </c>
      <c r="F3">
        <f t="shared" ref="F3:F33" si="3">D3/2220000</f>
        <v>2.4324324324324324E-5</v>
      </c>
      <c r="G3">
        <f t="shared" si="0"/>
        <v>7.9729729729729736E-5</v>
      </c>
      <c r="H3">
        <f t="shared" si="1"/>
        <v>7.2972972972972975E-5</v>
      </c>
    </row>
    <row r="4" spans="1:8" x14ac:dyDescent="0.2">
      <c r="A4" t="s">
        <v>56</v>
      </c>
      <c r="B4" t="s">
        <v>1</v>
      </c>
      <c r="C4">
        <v>73</v>
      </c>
      <c r="D4">
        <v>64</v>
      </c>
      <c r="E4">
        <f t="shared" si="2"/>
        <v>3.2882882882882886E-5</v>
      </c>
      <c r="F4">
        <f t="shared" si="3"/>
        <v>2.8828828828828828E-5</v>
      </c>
      <c r="G4">
        <f t="shared" si="0"/>
        <v>9.8648648648648663E-5</v>
      </c>
      <c r="H4">
        <f t="shared" si="1"/>
        <v>8.6486486486486483E-5</v>
      </c>
    </row>
    <row r="5" spans="1:8" x14ac:dyDescent="0.2">
      <c r="A5" t="s">
        <v>57</v>
      </c>
      <c r="B5" t="s">
        <v>2</v>
      </c>
      <c r="C5">
        <v>70</v>
      </c>
      <c r="D5">
        <v>64</v>
      </c>
      <c r="E5">
        <f t="shared" si="2"/>
        <v>3.1531531531531531E-5</v>
      </c>
      <c r="F5">
        <f t="shared" si="3"/>
        <v>2.8828828828828828E-5</v>
      </c>
      <c r="G5">
        <f t="shared" si="0"/>
        <v>9.4594594594594599E-5</v>
      </c>
      <c r="H5">
        <f t="shared" si="1"/>
        <v>8.6486486486486483E-5</v>
      </c>
    </row>
    <row r="6" spans="1:8" x14ac:dyDescent="0.2">
      <c r="A6" t="s">
        <v>57</v>
      </c>
      <c r="B6" t="s">
        <v>3</v>
      </c>
      <c r="C6">
        <v>53</v>
      </c>
      <c r="D6">
        <v>51</v>
      </c>
      <c r="E6">
        <f t="shared" si="2"/>
        <v>2.3873873873873874E-5</v>
      </c>
      <c r="F6">
        <f t="shared" si="3"/>
        <v>2.2972972972972972E-5</v>
      </c>
      <c r="G6">
        <f t="shared" si="0"/>
        <v>7.162162162162162E-5</v>
      </c>
      <c r="H6">
        <f t="shared" si="1"/>
        <v>6.891891891891891E-5</v>
      </c>
    </row>
    <row r="7" spans="1:8" x14ac:dyDescent="0.2">
      <c r="A7" t="s">
        <v>57</v>
      </c>
      <c r="B7" t="s">
        <v>4</v>
      </c>
      <c r="C7">
        <v>61</v>
      </c>
      <c r="D7">
        <v>55</v>
      </c>
      <c r="E7">
        <f t="shared" si="2"/>
        <v>2.7477477477477476E-5</v>
      </c>
      <c r="F7">
        <f t="shared" si="3"/>
        <v>2.4774774774774773E-5</v>
      </c>
      <c r="G7">
        <f t="shared" si="0"/>
        <v>8.2432432432432432E-5</v>
      </c>
      <c r="H7">
        <f t="shared" si="1"/>
        <v>7.4324324324324316E-5</v>
      </c>
    </row>
    <row r="8" spans="1:8" x14ac:dyDescent="0.2">
      <c r="A8" t="s">
        <v>58</v>
      </c>
      <c r="B8" t="s">
        <v>5</v>
      </c>
      <c r="C8">
        <v>38</v>
      </c>
      <c r="D8">
        <v>65</v>
      </c>
      <c r="E8">
        <f t="shared" si="2"/>
        <v>1.7117117117117117E-5</v>
      </c>
      <c r="F8">
        <f t="shared" si="3"/>
        <v>2.927927927927928E-5</v>
      </c>
      <c r="G8">
        <f t="shared" si="0"/>
        <v>5.1351351351351351E-5</v>
      </c>
      <c r="H8">
        <f t="shared" si="1"/>
        <v>8.7837837837837838E-5</v>
      </c>
    </row>
    <row r="9" spans="1:8" x14ac:dyDescent="0.2">
      <c r="A9" t="s">
        <v>58</v>
      </c>
      <c r="B9" t="s">
        <v>6</v>
      </c>
      <c r="C9">
        <v>63</v>
      </c>
      <c r="D9">
        <v>58</v>
      </c>
      <c r="E9">
        <f t="shared" si="2"/>
        <v>2.8378378378378378E-5</v>
      </c>
      <c r="F9">
        <f t="shared" si="3"/>
        <v>2.6126126126126125E-5</v>
      </c>
      <c r="G9">
        <f t="shared" si="0"/>
        <v>8.5135135135135142E-5</v>
      </c>
      <c r="H9">
        <f t="shared" si="1"/>
        <v>7.8378378378378367E-5</v>
      </c>
    </row>
    <row r="10" spans="1:8" x14ac:dyDescent="0.2">
      <c r="A10" t="s">
        <v>58</v>
      </c>
      <c r="B10" t="s">
        <v>7</v>
      </c>
      <c r="C10">
        <v>69</v>
      </c>
      <c r="D10">
        <v>63</v>
      </c>
      <c r="E10">
        <f t="shared" si="2"/>
        <v>3.1081081081081081E-5</v>
      </c>
      <c r="F10">
        <f t="shared" si="3"/>
        <v>2.8378378378378378E-5</v>
      </c>
      <c r="G10">
        <f t="shared" si="0"/>
        <v>9.3243243243243244E-5</v>
      </c>
      <c r="H10">
        <f t="shared" si="1"/>
        <v>8.5135135135135142E-5</v>
      </c>
    </row>
    <row r="11" spans="1:8" x14ac:dyDescent="0.2">
      <c r="A11" t="s">
        <v>59</v>
      </c>
      <c r="B11" t="s">
        <v>8</v>
      </c>
      <c r="C11">
        <v>70</v>
      </c>
      <c r="D11">
        <v>60</v>
      </c>
      <c r="E11">
        <f t="shared" si="2"/>
        <v>3.1531531531531531E-5</v>
      </c>
      <c r="F11">
        <f t="shared" si="3"/>
        <v>2.7027027027027027E-5</v>
      </c>
      <c r="G11">
        <f t="shared" si="0"/>
        <v>9.4594594594594599E-5</v>
      </c>
      <c r="H11">
        <f t="shared" si="1"/>
        <v>8.1081081081081077E-5</v>
      </c>
    </row>
    <row r="12" spans="1:8" x14ac:dyDescent="0.2">
      <c r="A12" t="s">
        <v>59</v>
      </c>
      <c r="B12" t="s">
        <v>9</v>
      </c>
      <c r="C12">
        <v>57</v>
      </c>
      <c r="D12">
        <v>53</v>
      </c>
      <c r="E12">
        <f t="shared" si="2"/>
        <v>2.5675675675675675E-5</v>
      </c>
      <c r="F12">
        <f t="shared" si="3"/>
        <v>2.3873873873873874E-5</v>
      </c>
      <c r="G12">
        <f t="shared" si="0"/>
        <v>7.7027027027027026E-5</v>
      </c>
      <c r="H12">
        <f t="shared" si="1"/>
        <v>7.162162162162162E-5</v>
      </c>
    </row>
    <row r="13" spans="1:8" x14ac:dyDescent="0.2">
      <c r="A13" t="s">
        <v>59</v>
      </c>
      <c r="B13" t="s">
        <v>10</v>
      </c>
      <c r="C13">
        <v>62</v>
      </c>
      <c r="D13">
        <v>62</v>
      </c>
      <c r="E13">
        <f t="shared" si="2"/>
        <v>2.7927927927927929E-5</v>
      </c>
      <c r="F13">
        <f t="shared" si="3"/>
        <v>2.7927927927927929E-5</v>
      </c>
      <c r="G13">
        <f t="shared" si="0"/>
        <v>8.3783783783783787E-5</v>
      </c>
      <c r="H13">
        <f t="shared" si="1"/>
        <v>8.3783783783783787E-5</v>
      </c>
    </row>
    <row r="14" spans="1:8" x14ac:dyDescent="0.2">
      <c r="A14" t="s">
        <v>60</v>
      </c>
      <c r="B14" t="s">
        <v>11</v>
      </c>
      <c r="C14">
        <v>111673</v>
      </c>
      <c r="D14">
        <v>16176</v>
      </c>
      <c r="E14">
        <f t="shared" si="2"/>
        <v>5.0303153153153153E-2</v>
      </c>
      <c r="F14">
        <f t="shared" si="3"/>
        <v>7.2864864864864865E-3</v>
      </c>
      <c r="G14">
        <f t="shared" si="0"/>
        <v>0.15090945945945947</v>
      </c>
      <c r="H14">
        <f t="shared" si="1"/>
        <v>2.1859459459459461E-2</v>
      </c>
    </row>
    <row r="15" spans="1:8" x14ac:dyDescent="0.2">
      <c r="A15" t="s">
        <v>60</v>
      </c>
      <c r="B15" t="s">
        <v>12</v>
      </c>
      <c r="C15">
        <v>116083</v>
      </c>
      <c r="D15">
        <v>14906</v>
      </c>
      <c r="E15">
        <f t="shared" si="2"/>
        <v>5.2289639639639639E-2</v>
      </c>
      <c r="F15">
        <f t="shared" si="3"/>
        <v>6.7144144144144144E-3</v>
      </c>
      <c r="G15">
        <f t="shared" si="0"/>
        <v>0.15686891891891891</v>
      </c>
      <c r="H15">
        <f t="shared" si="1"/>
        <v>2.0143243243243243E-2</v>
      </c>
    </row>
    <row r="16" spans="1:8" x14ac:dyDescent="0.2">
      <c r="A16" t="s">
        <v>60</v>
      </c>
      <c r="B16" t="s">
        <v>13</v>
      </c>
      <c r="C16">
        <v>88887</v>
      </c>
      <c r="D16">
        <v>14509</v>
      </c>
      <c r="E16">
        <f t="shared" si="2"/>
        <v>4.0039189189189188E-2</v>
      </c>
      <c r="F16">
        <f t="shared" si="3"/>
        <v>6.5355855855855852E-3</v>
      </c>
      <c r="G16">
        <f t="shared" si="0"/>
        <v>0.12011756756756756</v>
      </c>
      <c r="H16">
        <f t="shared" si="1"/>
        <v>1.9606756756756757E-2</v>
      </c>
    </row>
    <row r="17" spans="1:8" x14ac:dyDescent="0.2">
      <c r="A17" t="s">
        <v>61</v>
      </c>
      <c r="B17" t="s">
        <v>14</v>
      </c>
      <c r="C17">
        <v>97692</v>
      </c>
      <c r="D17">
        <v>15551</v>
      </c>
      <c r="E17">
        <f t="shared" si="2"/>
        <v>4.4005405405405408E-2</v>
      </c>
      <c r="F17">
        <f t="shared" si="3"/>
        <v>7.0049549549549553E-3</v>
      </c>
      <c r="G17">
        <f t="shared" si="0"/>
        <v>0.13201621621621623</v>
      </c>
      <c r="H17">
        <f t="shared" si="1"/>
        <v>2.1014864864864865E-2</v>
      </c>
    </row>
    <row r="18" spans="1:8" x14ac:dyDescent="0.2">
      <c r="A18" t="s">
        <v>61</v>
      </c>
      <c r="B18" t="s">
        <v>15</v>
      </c>
      <c r="C18">
        <v>93282</v>
      </c>
      <c r="D18">
        <v>17370</v>
      </c>
      <c r="E18">
        <f t="shared" si="2"/>
        <v>4.2018918918918916E-2</v>
      </c>
      <c r="F18">
        <f t="shared" si="3"/>
        <v>7.8243243243243249E-3</v>
      </c>
      <c r="G18">
        <f t="shared" si="0"/>
        <v>0.12605675675675676</v>
      </c>
      <c r="H18">
        <f t="shared" si="1"/>
        <v>2.3472972972972975E-2</v>
      </c>
    </row>
    <row r="19" spans="1:8" x14ac:dyDescent="0.2">
      <c r="A19" t="s">
        <v>61</v>
      </c>
      <c r="B19" t="s">
        <v>16</v>
      </c>
      <c r="C19">
        <v>81963</v>
      </c>
      <c r="D19">
        <v>9261</v>
      </c>
      <c r="E19">
        <f t="shared" si="2"/>
        <v>3.692027027027027E-2</v>
      </c>
      <c r="F19">
        <f t="shared" si="3"/>
        <v>4.1716216216216217E-3</v>
      </c>
      <c r="G19">
        <f t="shared" si="0"/>
        <v>0.11076081081081081</v>
      </c>
      <c r="H19">
        <f t="shared" si="1"/>
        <v>1.2514864864864864E-2</v>
      </c>
    </row>
    <row r="20" spans="1:8" x14ac:dyDescent="0.2">
      <c r="A20" t="s">
        <v>62</v>
      </c>
      <c r="B20" t="s">
        <v>17</v>
      </c>
      <c r="C20">
        <v>10020</v>
      </c>
      <c r="D20">
        <v>7724</v>
      </c>
      <c r="E20">
        <f t="shared" si="2"/>
        <v>4.5135135135135132E-3</v>
      </c>
      <c r="F20">
        <f t="shared" si="3"/>
        <v>3.4792792792792794E-3</v>
      </c>
      <c r="G20">
        <f t="shared" si="0"/>
        <v>1.354054054054054E-2</v>
      </c>
      <c r="H20">
        <f t="shared" si="1"/>
        <v>1.0437837837837839E-2</v>
      </c>
    </row>
    <row r="21" spans="1:8" x14ac:dyDescent="0.2">
      <c r="A21" t="s">
        <v>62</v>
      </c>
      <c r="B21" t="s">
        <v>18</v>
      </c>
      <c r="C21">
        <v>9385</v>
      </c>
      <c r="D21">
        <v>8674</v>
      </c>
      <c r="E21">
        <f t="shared" si="2"/>
        <v>4.2274774774774771E-3</v>
      </c>
      <c r="F21">
        <f t="shared" si="3"/>
        <v>3.9072072072072073E-3</v>
      </c>
      <c r="G21">
        <f t="shared" si="0"/>
        <v>1.2682432432432431E-2</v>
      </c>
      <c r="H21">
        <f t="shared" si="1"/>
        <v>1.1721621621621622E-2</v>
      </c>
    </row>
    <row r="22" spans="1:8" x14ac:dyDescent="0.2">
      <c r="A22" t="s">
        <v>62</v>
      </c>
      <c r="B22" t="s">
        <v>19</v>
      </c>
      <c r="C22">
        <v>15697</v>
      </c>
      <c r="D22">
        <v>7477</v>
      </c>
      <c r="E22">
        <f t="shared" si="2"/>
        <v>7.0707207207207209E-3</v>
      </c>
      <c r="F22">
        <f t="shared" si="3"/>
        <v>3.368018018018018E-3</v>
      </c>
      <c r="G22">
        <f t="shared" si="0"/>
        <v>2.1212162162162162E-2</v>
      </c>
      <c r="H22">
        <f t="shared" si="1"/>
        <v>1.0104054054054054E-2</v>
      </c>
    </row>
    <row r="23" spans="1:8" x14ac:dyDescent="0.2">
      <c r="A23" t="s">
        <v>63</v>
      </c>
      <c r="B23" t="s">
        <v>20</v>
      </c>
      <c r="C23">
        <v>9801</v>
      </c>
      <c r="D23">
        <v>5789</v>
      </c>
      <c r="E23">
        <f t="shared" si="2"/>
        <v>4.4148648648648647E-3</v>
      </c>
      <c r="F23">
        <f t="shared" si="3"/>
        <v>2.6076576576576577E-3</v>
      </c>
      <c r="G23">
        <f t="shared" si="0"/>
        <v>1.3244594594594594E-2</v>
      </c>
      <c r="H23">
        <f t="shared" si="1"/>
        <v>7.822972972972974E-3</v>
      </c>
    </row>
    <row r="24" spans="1:8" x14ac:dyDescent="0.2">
      <c r="A24" t="s">
        <v>63</v>
      </c>
      <c r="B24" t="s">
        <v>21</v>
      </c>
      <c r="C24">
        <v>6757</v>
      </c>
      <c r="D24">
        <v>3720</v>
      </c>
      <c r="E24">
        <f t="shared" si="2"/>
        <v>3.0436936936936937E-3</v>
      </c>
      <c r="F24">
        <f t="shared" si="3"/>
        <v>1.6756756756756757E-3</v>
      </c>
      <c r="G24">
        <f t="shared" si="0"/>
        <v>9.131081081081082E-3</v>
      </c>
      <c r="H24">
        <f t="shared" si="1"/>
        <v>5.0270270270270272E-3</v>
      </c>
    </row>
    <row r="25" spans="1:8" x14ac:dyDescent="0.2">
      <c r="A25" t="s">
        <v>63</v>
      </c>
      <c r="B25" t="s">
        <v>22</v>
      </c>
      <c r="C25">
        <v>5644</v>
      </c>
      <c r="D25">
        <v>3230</v>
      </c>
      <c r="E25">
        <f t="shared" si="2"/>
        <v>2.5423423423423424E-3</v>
      </c>
      <c r="F25">
        <f t="shared" si="3"/>
        <v>1.454954954954955E-3</v>
      </c>
      <c r="G25">
        <f t="shared" si="0"/>
        <v>7.6270270270270271E-3</v>
      </c>
      <c r="H25">
        <f t="shared" si="1"/>
        <v>4.364864864864865E-3</v>
      </c>
    </row>
    <row r="26" spans="1:8" x14ac:dyDescent="0.2">
      <c r="A26" t="s">
        <v>23</v>
      </c>
      <c r="B26" t="s">
        <v>23</v>
      </c>
      <c r="C26">
        <v>61</v>
      </c>
      <c r="D26">
        <v>49</v>
      </c>
      <c r="E26">
        <f t="shared" si="2"/>
        <v>2.7477477477477476E-5</v>
      </c>
      <c r="F26">
        <f t="shared" si="3"/>
        <v>2.2072072072072073E-5</v>
      </c>
      <c r="G26">
        <f t="shared" si="0"/>
        <v>8.2432432432432432E-5</v>
      </c>
      <c r="H26">
        <f t="shared" si="1"/>
        <v>6.6216216216216227E-5</v>
      </c>
    </row>
    <row r="27" spans="1:8" x14ac:dyDescent="0.2">
      <c r="A27" t="s">
        <v>24</v>
      </c>
      <c r="B27" t="s">
        <v>24</v>
      </c>
      <c r="C27">
        <v>47</v>
      </c>
      <c r="D27">
        <v>53</v>
      </c>
      <c r="E27">
        <f t="shared" si="2"/>
        <v>2.1171171171171171E-5</v>
      </c>
      <c r="F27">
        <f t="shared" si="3"/>
        <v>2.3873873873873874E-5</v>
      </c>
      <c r="G27">
        <f t="shared" si="0"/>
        <v>6.3513513513513517E-5</v>
      </c>
      <c r="H27">
        <f t="shared" si="1"/>
        <v>7.162162162162162E-5</v>
      </c>
    </row>
    <row r="28" spans="1:8" x14ac:dyDescent="0.2">
      <c r="A28" t="s">
        <v>25</v>
      </c>
      <c r="B28" t="s">
        <v>25</v>
      </c>
      <c r="C28">
        <v>56</v>
      </c>
      <c r="D28">
        <v>69</v>
      </c>
      <c r="E28">
        <f t="shared" si="2"/>
        <v>2.5225225225225226E-5</v>
      </c>
      <c r="F28">
        <f t="shared" si="3"/>
        <v>3.1081081081081081E-5</v>
      </c>
      <c r="G28">
        <f t="shared" si="0"/>
        <v>7.5675675675675684E-5</v>
      </c>
      <c r="H28">
        <f t="shared" si="1"/>
        <v>9.3243243243243244E-5</v>
      </c>
    </row>
    <row r="29" spans="1:8" x14ac:dyDescent="0.2">
      <c r="A29" t="s">
        <v>26</v>
      </c>
      <c r="B29" t="s">
        <v>26</v>
      </c>
      <c r="C29">
        <v>73</v>
      </c>
      <c r="D29">
        <v>71</v>
      </c>
      <c r="E29">
        <f t="shared" si="2"/>
        <v>3.2882882882882886E-5</v>
      </c>
      <c r="F29">
        <f t="shared" si="3"/>
        <v>3.198198198198198E-5</v>
      </c>
      <c r="G29">
        <f t="shared" si="0"/>
        <v>9.8648648648648663E-5</v>
      </c>
      <c r="H29">
        <f t="shared" si="1"/>
        <v>9.594594594594594E-5</v>
      </c>
    </row>
    <row r="30" spans="1:8" x14ac:dyDescent="0.2">
      <c r="A30" t="s">
        <v>27</v>
      </c>
      <c r="B30" t="s">
        <v>27</v>
      </c>
      <c r="C30">
        <v>58</v>
      </c>
      <c r="D30">
        <v>112</v>
      </c>
      <c r="E30">
        <f t="shared" si="2"/>
        <v>2.6126126126126125E-5</v>
      </c>
      <c r="F30">
        <f t="shared" si="3"/>
        <v>5.0450450450450452E-5</v>
      </c>
      <c r="G30">
        <f t="shared" si="0"/>
        <v>7.8378378378378367E-5</v>
      </c>
      <c r="H30">
        <f t="shared" si="1"/>
        <v>1.5135135135135137E-4</v>
      </c>
    </row>
    <row r="31" spans="1:8" x14ac:dyDescent="0.2">
      <c r="A31" t="s">
        <v>28</v>
      </c>
      <c r="B31" t="s">
        <v>28</v>
      </c>
      <c r="C31">
        <v>231</v>
      </c>
      <c r="D31">
        <v>83</v>
      </c>
      <c r="E31">
        <f t="shared" si="2"/>
        <v>1.0405405405405406E-4</v>
      </c>
      <c r="F31">
        <f t="shared" si="3"/>
        <v>3.7387387387387386E-5</v>
      </c>
      <c r="G31">
        <f t="shared" si="0"/>
        <v>3.1216216216216217E-4</v>
      </c>
      <c r="H31">
        <f t="shared" si="1"/>
        <v>1.1216216216216216E-4</v>
      </c>
    </row>
    <row r="32" spans="1:8" x14ac:dyDescent="0.2">
      <c r="A32" t="s">
        <v>29</v>
      </c>
      <c r="B32" t="s">
        <v>29</v>
      </c>
      <c r="C32">
        <v>256</v>
      </c>
      <c r="D32">
        <v>77</v>
      </c>
      <c r="E32">
        <f t="shared" si="2"/>
        <v>1.1531531531531531E-4</v>
      </c>
      <c r="F32">
        <f t="shared" si="3"/>
        <v>3.4684684684684683E-5</v>
      </c>
      <c r="G32">
        <f t="shared" si="0"/>
        <v>3.4594594594594593E-4</v>
      </c>
      <c r="H32">
        <f t="shared" si="1"/>
        <v>1.0405405405405406E-4</v>
      </c>
    </row>
    <row r="33" spans="1:8" x14ac:dyDescent="0.2">
      <c r="A33" t="s">
        <v>30</v>
      </c>
      <c r="B33" t="s">
        <v>30</v>
      </c>
      <c r="C33">
        <v>283</v>
      </c>
      <c r="D33">
        <v>80</v>
      </c>
      <c r="E33">
        <f t="shared" si="2"/>
        <v>1.2747747747747748E-4</v>
      </c>
      <c r="F33">
        <f t="shared" si="3"/>
        <v>3.6036036036036038E-5</v>
      </c>
      <c r="G33">
        <f t="shared" si="0"/>
        <v>3.8243243243243246E-4</v>
      </c>
      <c r="H33">
        <f t="shared" si="1"/>
        <v>1.0810810810810812E-4</v>
      </c>
    </row>
    <row r="34" spans="1:8" x14ac:dyDescent="0.2">
      <c r="E34">
        <f>C34/2220000</f>
        <v>0</v>
      </c>
      <c r="G34">
        <f>E34*3</f>
        <v>0</v>
      </c>
      <c r="H34">
        <f t="shared" ref="H34:H35" si="4">F34*3</f>
        <v>0</v>
      </c>
    </row>
    <row r="35" spans="1:8" x14ac:dyDescent="0.2">
      <c r="E35">
        <f>C35/2220000</f>
        <v>0</v>
      </c>
      <c r="G35">
        <f>E35*3</f>
        <v>0</v>
      </c>
      <c r="H35">
        <f t="shared" si="4"/>
        <v>0</v>
      </c>
    </row>
    <row r="36" spans="1:8" x14ac:dyDescent="0.2">
      <c r="D36">
        <f>SUM(E2:F33)</f>
        <v>0.34880720720720726</v>
      </c>
    </row>
    <row r="37" spans="1:8" x14ac:dyDescent="0.2">
      <c r="G37">
        <f>SUM(G2:G33)+SUM(H2:H33)</f>
        <v>1.0464216216216216</v>
      </c>
    </row>
    <row r="39" spans="1:8" x14ac:dyDescent="0.2">
      <c r="B39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showRuler="0" workbookViewId="0">
      <selection activeCell="B7" sqref="B7"/>
    </sheetView>
  </sheetViews>
  <sheetFormatPr baseColWidth="10" defaultRowHeight="16" x14ac:dyDescent="0.2"/>
  <cols>
    <col min="2" max="2" width="20" customWidth="1"/>
    <col min="3" max="4" width="12.1640625" customWidth="1"/>
  </cols>
  <sheetData>
    <row r="1" spans="1:6" x14ac:dyDescent="0.2">
      <c r="A1" t="s">
        <v>73</v>
      </c>
      <c r="B1" s="14" t="s">
        <v>76</v>
      </c>
      <c r="C1" s="14" t="s">
        <v>65</v>
      </c>
      <c r="D1" s="14" t="s">
        <v>66</v>
      </c>
      <c r="E1" s="14" t="s">
        <v>67</v>
      </c>
      <c r="F1" s="14"/>
    </row>
    <row r="2" spans="1:6" x14ac:dyDescent="0.2">
      <c r="A2" t="s">
        <v>74</v>
      </c>
      <c r="B2" s="2" t="s">
        <v>77</v>
      </c>
      <c r="C2" s="2" t="s">
        <v>11</v>
      </c>
      <c r="D2" s="2">
        <v>1</v>
      </c>
      <c r="E2">
        <v>0.15090945945945947</v>
      </c>
      <c r="F2" s="2"/>
    </row>
    <row r="3" spans="1:6" x14ac:dyDescent="0.2">
      <c r="A3" t="s">
        <v>74</v>
      </c>
      <c r="B3" s="2" t="s">
        <v>77</v>
      </c>
      <c r="C3" s="2" t="s">
        <v>11</v>
      </c>
      <c r="D3" s="2">
        <v>2</v>
      </c>
      <c r="E3">
        <v>2.1859459459459461E-2</v>
      </c>
      <c r="F3" s="2"/>
    </row>
    <row r="4" spans="1:6" x14ac:dyDescent="0.2">
      <c r="A4" t="s">
        <v>74</v>
      </c>
      <c r="B4" s="2" t="s">
        <v>77</v>
      </c>
      <c r="C4" s="3" t="s">
        <v>12</v>
      </c>
      <c r="D4" s="3">
        <v>1</v>
      </c>
      <c r="E4">
        <v>0.15686891891891891</v>
      </c>
      <c r="F4" s="3"/>
    </row>
    <row r="5" spans="1:6" x14ac:dyDescent="0.2">
      <c r="A5" t="s">
        <v>74</v>
      </c>
      <c r="B5" s="2" t="s">
        <v>77</v>
      </c>
      <c r="C5" s="3" t="s">
        <v>12</v>
      </c>
      <c r="D5" s="3">
        <v>2</v>
      </c>
      <c r="E5">
        <v>2.0143243243243243E-2</v>
      </c>
      <c r="F5" s="3"/>
    </row>
    <row r="6" spans="1:6" x14ac:dyDescent="0.2">
      <c r="A6" t="s">
        <v>74</v>
      </c>
      <c r="B6" s="2" t="s">
        <v>77</v>
      </c>
      <c r="C6" s="4" t="s">
        <v>13</v>
      </c>
      <c r="D6" s="4">
        <v>1</v>
      </c>
      <c r="E6">
        <v>0.12011756756756756</v>
      </c>
      <c r="F6" s="4"/>
    </row>
    <row r="7" spans="1:6" x14ac:dyDescent="0.2">
      <c r="A7" t="s">
        <v>74</v>
      </c>
      <c r="B7" s="2" t="s">
        <v>77</v>
      </c>
      <c r="C7" s="4" t="s">
        <v>13</v>
      </c>
      <c r="D7" s="4">
        <v>2</v>
      </c>
      <c r="E7">
        <v>1.9606756756756757E-2</v>
      </c>
      <c r="F7" s="4"/>
    </row>
    <row r="8" spans="1:6" x14ac:dyDescent="0.2">
      <c r="A8" t="s">
        <v>74</v>
      </c>
      <c r="B8" s="2" t="s">
        <v>78</v>
      </c>
      <c r="C8" s="5" t="s">
        <v>14</v>
      </c>
      <c r="D8" s="5">
        <v>1</v>
      </c>
      <c r="E8">
        <v>0.13201621621621623</v>
      </c>
      <c r="F8" s="5"/>
    </row>
    <row r="9" spans="1:6" x14ac:dyDescent="0.2">
      <c r="A9" t="s">
        <v>74</v>
      </c>
      <c r="B9" s="2" t="s">
        <v>78</v>
      </c>
      <c r="C9" s="5" t="s">
        <v>14</v>
      </c>
      <c r="D9" s="5">
        <v>2</v>
      </c>
      <c r="E9">
        <v>2.1014864864864865E-2</v>
      </c>
      <c r="F9" s="5"/>
    </row>
    <row r="10" spans="1:6" x14ac:dyDescent="0.2">
      <c r="A10" t="s">
        <v>74</v>
      </c>
      <c r="B10" s="2" t="s">
        <v>78</v>
      </c>
      <c r="C10" s="6" t="s">
        <v>15</v>
      </c>
      <c r="D10" s="6">
        <v>1</v>
      </c>
      <c r="E10">
        <v>0.12605675675675676</v>
      </c>
      <c r="F10" s="6"/>
    </row>
    <row r="11" spans="1:6" x14ac:dyDescent="0.2">
      <c r="A11" t="s">
        <v>74</v>
      </c>
      <c r="B11" s="2" t="s">
        <v>78</v>
      </c>
      <c r="C11" s="6" t="s">
        <v>15</v>
      </c>
      <c r="D11" s="6">
        <v>2</v>
      </c>
      <c r="E11">
        <v>2.3472972972972975E-2</v>
      </c>
      <c r="F11" s="6"/>
    </row>
    <row r="12" spans="1:6" x14ac:dyDescent="0.2">
      <c r="A12" t="s">
        <v>74</v>
      </c>
      <c r="B12" s="2" t="s">
        <v>78</v>
      </c>
      <c r="C12" s="7" t="s">
        <v>16</v>
      </c>
      <c r="D12" s="7">
        <v>1</v>
      </c>
      <c r="E12">
        <v>0.11076081081081081</v>
      </c>
      <c r="F12" s="7"/>
    </row>
    <row r="13" spans="1:6" x14ac:dyDescent="0.2">
      <c r="A13" t="s">
        <v>74</v>
      </c>
      <c r="B13" s="2" t="s">
        <v>78</v>
      </c>
      <c r="C13" s="7" t="s">
        <v>16</v>
      </c>
      <c r="D13" s="7">
        <v>2</v>
      </c>
      <c r="E13">
        <v>1.2514864864864864E-2</v>
      </c>
      <c r="F13" s="7"/>
    </row>
    <row r="14" spans="1:6" x14ac:dyDescent="0.2">
      <c r="A14" t="s">
        <v>75</v>
      </c>
      <c r="B14" s="8" t="s">
        <v>79</v>
      </c>
      <c r="C14" s="8" t="s">
        <v>17</v>
      </c>
      <c r="D14" s="8">
        <v>1</v>
      </c>
      <c r="E14">
        <v>1.354054054054054E-2</v>
      </c>
      <c r="F14" s="8"/>
    </row>
    <row r="15" spans="1:6" x14ac:dyDescent="0.2">
      <c r="A15" t="s">
        <v>75</v>
      </c>
      <c r="B15" s="8" t="s">
        <v>79</v>
      </c>
      <c r="C15" s="8" t="s">
        <v>17</v>
      </c>
      <c r="D15" s="8">
        <v>2</v>
      </c>
      <c r="E15">
        <v>1.0437837837837839E-2</v>
      </c>
      <c r="F15" s="8"/>
    </row>
    <row r="16" spans="1:6" x14ac:dyDescent="0.2">
      <c r="A16" t="s">
        <v>75</v>
      </c>
      <c r="B16" s="8" t="s">
        <v>79</v>
      </c>
      <c r="C16" s="9" t="s">
        <v>18</v>
      </c>
      <c r="D16" s="9">
        <v>1</v>
      </c>
      <c r="E16">
        <v>1.2682432432432431E-2</v>
      </c>
      <c r="F16" s="9"/>
    </row>
    <row r="17" spans="1:6" x14ac:dyDescent="0.2">
      <c r="A17" t="s">
        <v>75</v>
      </c>
      <c r="B17" s="8" t="s">
        <v>79</v>
      </c>
      <c r="C17" s="9" t="s">
        <v>18</v>
      </c>
      <c r="D17" s="9">
        <v>2</v>
      </c>
      <c r="E17">
        <v>1.1721621621621622E-2</v>
      </c>
      <c r="F17" s="9"/>
    </row>
    <row r="18" spans="1:6" x14ac:dyDescent="0.2">
      <c r="A18" t="s">
        <v>75</v>
      </c>
      <c r="B18" s="8" t="s">
        <v>79</v>
      </c>
      <c r="C18" s="10" t="s">
        <v>19</v>
      </c>
      <c r="D18" s="10">
        <v>1</v>
      </c>
      <c r="E18">
        <v>2.1212162162162162E-2</v>
      </c>
      <c r="F18" s="10"/>
    </row>
    <row r="19" spans="1:6" x14ac:dyDescent="0.2">
      <c r="A19" t="s">
        <v>75</v>
      </c>
      <c r="B19" s="8" t="s">
        <v>79</v>
      </c>
      <c r="C19" s="10" t="s">
        <v>19</v>
      </c>
      <c r="D19" s="10">
        <v>2</v>
      </c>
      <c r="E19">
        <v>1.0104054054054054E-2</v>
      </c>
      <c r="F19" s="10"/>
    </row>
    <row r="20" spans="1:6" x14ac:dyDescent="0.2">
      <c r="A20" t="s">
        <v>75</v>
      </c>
      <c r="B20" s="8" t="s">
        <v>80</v>
      </c>
      <c r="C20" s="11" t="s">
        <v>20</v>
      </c>
      <c r="D20" s="11">
        <v>1</v>
      </c>
      <c r="E20">
        <v>1.3244594594594594E-2</v>
      </c>
      <c r="F20" s="11"/>
    </row>
    <row r="21" spans="1:6" x14ac:dyDescent="0.2">
      <c r="A21" t="s">
        <v>75</v>
      </c>
      <c r="B21" s="8" t="s">
        <v>80</v>
      </c>
      <c r="C21" s="11" t="s">
        <v>20</v>
      </c>
      <c r="D21" s="11">
        <v>2</v>
      </c>
      <c r="E21">
        <v>7.822972972972974E-3</v>
      </c>
      <c r="F21" s="11"/>
    </row>
    <row r="22" spans="1:6" x14ac:dyDescent="0.2">
      <c r="A22" t="s">
        <v>75</v>
      </c>
      <c r="B22" s="8" t="s">
        <v>80</v>
      </c>
      <c r="C22" s="12" t="s">
        <v>21</v>
      </c>
      <c r="D22" s="12">
        <v>1</v>
      </c>
      <c r="E22">
        <v>9.131081081081082E-3</v>
      </c>
      <c r="F22" s="12"/>
    </row>
    <row r="23" spans="1:6" x14ac:dyDescent="0.2">
      <c r="A23" t="s">
        <v>75</v>
      </c>
      <c r="B23" s="8" t="s">
        <v>80</v>
      </c>
      <c r="C23" s="12" t="s">
        <v>21</v>
      </c>
      <c r="D23" s="12">
        <v>2</v>
      </c>
      <c r="E23">
        <v>5.0270270270270272E-3</v>
      </c>
      <c r="F23" s="12"/>
    </row>
    <row r="24" spans="1:6" x14ac:dyDescent="0.2">
      <c r="A24" t="s">
        <v>75</v>
      </c>
      <c r="B24" s="8" t="s">
        <v>80</v>
      </c>
      <c r="C24" s="13" t="s">
        <v>22</v>
      </c>
      <c r="D24" s="13">
        <v>1</v>
      </c>
      <c r="E24">
        <v>7.6270270270270271E-3</v>
      </c>
      <c r="F24" s="13"/>
    </row>
    <row r="25" spans="1:6" x14ac:dyDescent="0.2">
      <c r="A25" t="s">
        <v>75</v>
      </c>
      <c r="B25" s="8" t="s">
        <v>80</v>
      </c>
      <c r="C25" s="13" t="s">
        <v>22</v>
      </c>
      <c r="D25" s="13">
        <v>2</v>
      </c>
      <c r="E25">
        <v>4.364864864864865E-3</v>
      </c>
      <c r="F2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3"/>
  <sheetViews>
    <sheetView showRuler="0" workbookViewId="0">
      <selection activeCell="C18" sqref="C18"/>
    </sheetView>
  </sheetViews>
  <sheetFormatPr baseColWidth="10" defaultRowHeight="16" x14ac:dyDescent="0.2"/>
  <cols>
    <col min="1" max="1" width="18.6640625" customWidth="1"/>
    <col min="4" max="4" width="11.83203125" customWidth="1"/>
    <col min="7" max="7" width="14.5" customWidth="1"/>
  </cols>
  <sheetData>
    <row r="4" spans="1:11" x14ac:dyDescent="0.2">
      <c r="B4" t="s">
        <v>71</v>
      </c>
      <c r="C4" t="s">
        <v>72</v>
      </c>
      <c r="D4" t="s">
        <v>68</v>
      </c>
      <c r="G4" t="s">
        <v>41</v>
      </c>
      <c r="J4" t="s">
        <v>53</v>
      </c>
      <c r="K4">
        <f>86</f>
        <v>86</v>
      </c>
    </row>
    <row r="5" spans="1:11" x14ac:dyDescent="0.2">
      <c r="A5" t="s">
        <v>39</v>
      </c>
      <c r="B5">
        <v>0.40283468468468464</v>
      </c>
      <c r="C5">
        <f>B5*37</f>
        <v>14.904883333333332</v>
      </c>
      <c r="D5">
        <f>(B5/B9)*100</f>
        <v>3.3569557057057056</v>
      </c>
      <c r="G5" t="s">
        <v>42</v>
      </c>
      <c r="J5" t="s">
        <v>51</v>
      </c>
      <c r="K5">
        <f>(SUM(I10:I11)+SUM(I6:I7))</f>
        <v>5647500</v>
      </c>
    </row>
    <row r="6" spans="1:11" x14ac:dyDescent="0.2">
      <c r="A6" t="s">
        <v>40</v>
      </c>
      <c r="B6">
        <v>1.2085040540540539</v>
      </c>
      <c r="C6">
        <f t="shared" ref="C6:C7" si="0">B6*37</f>
        <v>44.714649999999992</v>
      </c>
      <c r="D6">
        <f>(B6/B9)*100</f>
        <v>10.070867117117116</v>
      </c>
      <c r="G6" t="s">
        <v>43</v>
      </c>
      <c r="H6">
        <v>42</v>
      </c>
      <c r="I6">
        <f>50*(H6)</f>
        <v>2100</v>
      </c>
    </row>
    <row r="7" spans="1:11" x14ac:dyDescent="0.2">
      <c r="A7" t="s">
        <v>38</v>
      </c>
      <c r="B7">
        <f>K5/2220000</f>
        <v>2.5439189189189189</v>
      </c>
      <c r="C7">
        <f t="shared" si="0"/>
        <v>94.125</v>
      </c>
      <c r="D7">
        <f>(B7/B9)*100</f>
        <v>21.199324324324323</v>
      </c>
      <c r="G7" t="s">
        <v>44</v>
      </c>
      <c r="H7">
        <v>30</v>
      </c>
      <c r="I7">
        <f t="shared" ref="I7:I12" si="1">50*(H7)</f>
        <v>1500</v>
      </c>
    </row>
    <row r="8" spans="1:11" x14ac:dyDescent="0.2">
      <c r="G8" t="s">
        <v>45</v>
      </c>
      <c r="H8">
        <v>32</v>
      </c>
      <c r="I8">
        <f t="shared" si="1"/>
        <v>1600</v>
      </c>
    </row>
    <row r="9" spans="1:11" x14ac:dyDescent="0.2">
      <c r="A9" t="s">
        <v>52</v>
      </c>
      <c r="B9">
        <v>12</v>
      </c>
      <c r="G9" t="s">
        <v>46</v>
      </c>
      <c r="H9">
        <v>30</v>
      </c>
      <c r="I9">
        <f t="shared" si="1"/>
        <v>1500</v>
      </c>
    </row>
    <row r="10" spans="1:11" x14ac:dyDescent="0.2">
      <c r="G10" t="s">
        <v>47</v>
      </c>
      <c r="H10">
        <v>54116</v>
      </c>
      <c r="I10">
        <f t="shared" si="1"/>
        <v>2705800</v>
      </c>
    </row>
    <row r="11" spans="1:11" x14ac:dyDescent="0.2">
      <c r="A11" t="s">
        <v>54</v>
      </c>
      <c r="B11">
        <f>SUM(B5:B7)</f>
        <v>4.155257657657657</v>
      </c>
      <c r="D11">
        <f>(B11/B9)*100</f>
        <v>34.627147147147141</v>
      </c>
      <c r="G11" t="s">
        <v>48</v>
      </c>
      <c r="H11">
        <v>58762</v>
      </c>
      <c r="I11">
        <f t="shared" si="1"/>
        <v>2938100</v>
      </c>
    </row>
    <row r="12" spans="1:11" x14ac:dyDescent="0.2">
      <c r="A12" t="s">
        <v>69</v>
      </c>
      <c r="B12">
        <f>B9-(B11+B6)</f>
        <v>6.6362382882882889</v>
      </c>
      <c r="D12">
        <f>(B12/B9)*100</f>
        <v>55.301985735735734</v>
      </c>
      <c r="G12" t="s">
        <v>49</v>
      </c>
      <c r="H12">
        <v>66399</v>
      </c>
      <c r="I12">
        <f t="shared" si="1"/>
        <v>3319950</v>
      </c>
    </row>
    <row r="13" spans="1:11" x14ac:dyDescent="0.2">
      <c r="B13" s="1"/>
      <c r="G13" t="s">
        <v>50</v>
      </c>
      <c r="H13">
        <v>35699</v>
      </c>
      <c r="I13">
        <f>50*(H13)</f>
        <v>1784950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showRuler="0" workbookViewId="0">
      <selection activeCell="A2" sqref="A2:D25"/>
    </sheetView>
  </sheetViews>
  <sheetFormatPr baseColWidth="10" defaultRowHeight="16" x14ac:dyDescent="0.2"/>
  <sheetData>
    <row r="1" spans="1:4" x14ac:dyDescent="0.2">
      <c r="A1" t="s">
        <v>64</v>
      </c>
      <c r="B1" t="s">
        <v>65</v>
      </c>
      <c r="C1" t="s">
        <v>66</v>
      </c>
      <c r="D1" t="s">
        <v>67</v>
      </c>
    </row>
    <row r="2" spans="1:4" x14ac:dyDescent="0.2">
      <c r="A2" t="s">
        <v>60</v>
      </c>
      <c r="B2" t="s">
        <v>11</v>
      </c>
      <c r="C2">
        <v>1</v>
      </c>
      <c r="D2">
        <v>5.4810810810810807E-3</v>
      </c>
    </row>
    <row r="3" spans="1:4" x14ac:dyDescent="0.2">
      <c r="A3" t="s">
        <v>60</v>
      </c>
      <c r="B3" t="s">
        <v>11</v>
      </c>
      <c r="C3">
        <v>2</v>
      </c>
      <c r="D3">
        <v>1.3054054054054054E-3</v>
      </c>
    </row>
    <row r="4" spans="1:4" x14ac:dyDescent="0.2">
      <c r="A4" t="s">
        <v>60</v>
      </c>
      <c r="B4" t="s">
        <v>11</v>
      </c>
      <c r="C4">
        <v>3</v>
      </c>
      <c r="D4">
        <v>9.945945945945946E-4</v>
      </c>
    </row>
    <row r="5" spans="1:4" x14ac:dyDescent="0.2">
      <c r="A5" t="s">
        <v>60</v>
      </c>
      <c r="B5" t="s">
        <v>11</v>
      </c>
      <c r="C5">
        <v>4</v>
      </c>
      <c r="D5">
        <v>6.333333333333333E-4</v>
      </c>
    </row>
    <row r="6" spans="1:4" x14ac:dyDescent="0.2">
      <c r="A6" t="s">
        <v>60</v>
      </c>
      <c r="B6" t="s">
        <v>12</v>
      </c>
      <c r="C6">
        <v>1</v>
      </c>
      <c r="D6">
        <v>5.1067567567567567E-3</v>
      </c>
    </row>
    <row r="7" spans="1:4" x14ac:dyDescent="0.2">
      <c r="A7" t="s">
        <v>60</v>
      </c>
      <c r="B7" t="s">
        <v>12</v>
      </c>
      <c r="C7">
        <v>2</v>
      </c>
      <c r="D7">
        <v>1.6004504504504504E-3</v>
      </c>
    </row>
    <row r="8" spans="1:4" x14ac:dyDescent="0.2">
      <c r="A8" t="s">
        <v>60</v>
      </c>
      <c r="B8" t="s">
        <v>12</v>
      </c>
      <c r="C8">
        <v>3</v>
      </c>
      <c r="D8">
        <v>9.9234234234234242E-4</v>
      </c>
    </row>
    <row r="9" spans="1:4" x14ac:dyDescent="0.2">
      <c r="A9" t="s">
        <v>60</v>
      </c>
      <c r="B9" t="s">
        <v>12</v>
      </c>
      <c r="C9">
        <v>4</v>
      </c>
      <c r="D9">
        <v>4.6171171171171171E-4</v>
      </c>
    </row>
    <row r="10" spans="1:4" x14ac:dyDescent="0.2">
      <c r="A10" t="s">
        <v>60</v>
      </c>
      <c r="B10" t="s">
        <v>13</v>
      </c>
      <c r="C10">
        <v>1</v>
      </c>
      <c r="D10">
        <v>3.1797297297297298E-3</v>
      </c>
    </row>
    <row r="11" spans="1:4" x14ac:dyDescent="0.2">
      <c r="A11" t="s">
        <v>60</v>
      </c>
      <c r="B11" t="s">
        <v>13</v>
      </c>
      <c r="C11">
        <v>2</v>
      </c>
      <c r="D11">
        <v>1.3576576576576577E-3</v>
      </c>
    </row>
    <row r="12" spans="1:4" x14ac:dyDescent="0.2">
      <c r="A12" t="s">
        <v>60</v>
      </c>
      <c r="B12" t="s">
        <v>13</v>
      </c>
      <c r="C12">
        <v>3</v>
      </c>
      <c r="D12">
        <v>1.3657657657657658E-3</v>
      </c>
    </row>
    <row r="13" spans="1:4" x14ac:dyDescent="0.2">
      <c r="A13" t="s">
        <v>60</v>
      </c>
      <c r="B13" t="s">
        <v>13</v>
      </c>
      <c r="C13">
        <v>4</v>
      </c>
      <c r="D13">
        <v>8.067567567567567E-4</v>
      </c>
    </row>
    <row r="14" spans="1:4" x14ac:dyDescent="0.2">
      <c r="A14" t="s">
        <v>61</v>
      </c>
      <c r="B14" t="s">
        <v>14</v>
      </c>
      <c r="C14">
        <v>1</v>
      </c>
      <c r="D14">
        <v>4.8414414414414417E-3</v>
      </c>
    </row>
    <row r="15" spans="1:4" x14ac:dyDescent="0.2">
      <c r="A15" t="s">
        <v>61</v>
      </c>
      <c r="B15" t="s">
        <v>14</v>
      </c>
      <c r="C15">
        <v>2</v>
      </c>
      <c r="D15">
        <v>1.1468468468468467E-3</v>
      </c>
    </row>
    <row r="16" spans="1:4" x14ac:dyDescent="0.2">
      <c r="A16" t="s">
        <v>61</v>
      </c>
      <c r="B16" t="s">
        <v>14</v>
      </c>
      <c r="C16">
        <v>3</v>
      </c>
      <c r="D16">
        <v>9.279279279279279E-4</v>
      </c>
    </row>
    <row r="17" spans="1:4" x14ac:dyDescent="0.2">
      <c r="A17" t="s">
        <v>61</v>
      </c>
      <c r="B17" t="s">
        <v>14</v>
      </c>
      <c r="C17">
        <v>4</v>
      </c>
      <c r="D17">
        <v>7.5810810810810814E-4</v>
      </c>
    </row>
    <row r="18" spans="1:4" x14ac:dyDescent="0.2">
      <c r="A18" t="s">
        <v>61</v>
      </c>
      <c r="B18" t="s">
        <v>15</v>
      </c>
      <c r="C18">
        <v>1</v>
      </c>
      <c r="D18">
        <v>5.3445945945945943E-3</v>
      </c>
    </row>
    <row r="19" spans="1:4" x14ac:dyDescent="0.2">
      <c r="A19" t="s">
        <v>61</v>
      </c>
      <c r="B19" t="s">
        <v>15</v>
      </c>
      <c r="C19">
        <v>2</v>
      </c>
      <c r="D19">
        <v>1.6639639639639641E-3</v>
      </c>
    </row>
    <row r="20" spans="1:4" x14ac:dyDescent="0.2">
      <c r="A20" t="s">
        <v>61</v>
      </c>
      <c r="B20" t="s">
        <v>15</v>
      </c>
      <c r="C20">
        <v>3</v>
      </c>
      <c r="D20">
        <v>1.0851351351351352E-3</v>
      </c>
    </row>
    <row r="21" spans="1:4" x14ac:dyDescent="0.2">
      <c r="A21" t="s">
        <v>61</v>
      </c>
      <c r="B21" t="s">
        <v>15</v>
      </c>
      <c r="C21">
        <v>4</v>
      </c>
      <c r="D21">
        <v>8.6306306306306309E-4</v>
      </c>
    </row>
    <row r="22" spans="1:4" x14ac:dyDescent="0.2">
      <c r="A22" t="s">
        <v>61</v>
      </c>
      <c r="B22" t="s">
        <v>16</v>
      </c>
      <c r="C22">
        <v>1</v>
      </c>
      <c r="D22">
        <v>4.7896396396396399E-3</v>
      </c>
    </row>
    <row r="23" spans="1:4" x14ac:dyDescent="0.2">
      <c r="A23" t="s">
        <v>61</v>
      </c>
      <c r="B23" t="s">
        <v>16</v>
      </c>
      <c r="C23">
        <v>2</v>
      </c>
      <c r="D23">
        <v>2.0148648648648649E-3</v>
      </c>
    </row>
    <row r="24" spans="1:4" x14ac:dyDescent="0.2">
      <c r="A24" t="s">
        <v>61</v>
      </c>
      <c r="B24" t="s">
        <v>16</v>
      </c>
      <c r="C24">
        <v>3</v>
      </c>
      <c r="D24">
        <v>7.3963963963963959E-4</v>
      </c>
    </row>
    <row r="25" spans="1:4" x14ac:dyDescent="0.2">
      <c r="A25" t="s">
        <v>61</v>
      </c>
      <c r="B25" t="s">
        <v>16</v>
      </c>
      <c r="C25">
        <v>4</v>
      </c>
      <c r="D25">
        <v>6.581081081081081E-4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active tubes</vt:lpstr>
      <vt:lpstr>waste calculation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2017-08-11T11:52:46Z</dcterms:created>
  <dcterms:modified xsi:type="dcterms:W3CDTF">2018-05-04T10:34:01Z</dcterms:modified>
</cp:coreProperties>
</file>