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bookViews>
    <workbookView xWindow="2860" yWindow="2520" windowWidth="28800" windowHeight="16720" tabRatio="500" activeTab="2"/>
  </bookViews>
  <sheets>
    <sheet name="data" sheetId="1" r:id="rId1"/>
    <sheet name="active tubes" sheetId="3" r:id="rId2"/>
    <sheet name="Sheet1" sheetId="5" r:id="rId3"/>
    <sheet name="waste calculation" sheetId="2" r:id="rId4"/>
    <sheet name="Sheet4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0" i="2"/>
  <c r="I10" i="2"/>
  <c r="I11" i="2"/>
  <c r="I6" i="2"/>
  <c r="I7" i="2"/>
  <c r="K5" i="2"/>
  <c r="B7" i="2"/>
  <c r="B11" i="2"/>
  <c r="C11" i="2"/>
  <c r="B12" i="2"/>
  <c r="C12" i="2"/>
  <c r="C13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D35" i="1"/>
  <c r="I8" i="2"/>
  <c r="I9" i="2"/>
  <c r="I12" i="2"/>
  <c r="I13" i="2"/>
  <c r="U22" i="3"/>
  <c r="U20" i="3"/>
  <c r="U18" i="3"/>
  <c r="U16" i="3"/>
  <c r="U14" i="3"/>
  <c r="U1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C6" i="2"/>
  <c r="C7" i="2"/>
  <c r="C5" i="2"/>
  <c r="H33" i="1"/>
  <c r="H34" i="1"/>
  <c r="E34" i="1"/>
  <c r="G34" i="1"/>
  <c r="E33" i="1"/>
  <c r="G33" i="1"/>
  <c r="D12" i="2"/>
  <c r="G2" i="1"/>
  <c r="H2" i="1"/>
  <c r="G36" i="1"/>
  <c r="D7" i="2"/>
  <c r="D6" i="2"/>
  <c r="D5" i="2"/>
  <c r="D11" i="2"/>
  <c r="K4" i="2"/>
</calcChain>
</file>

<file path=xl/sharedStrings.xml><?xml version="1.0" encoding="utf-8"?>
<sst xmlns="http://schemas.openxmlformats.org/spreadsheetml/2006/main" count="219" uniqueCount="81">
  <si>
    <t>A1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</si>
  <si>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</si>
  <si>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</si>
  <si>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</si>
  <si>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</si>
  <si>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</si>
  <si>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</si>
  <si>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</si>
  <si>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</si>
  <si>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</si>
  <si>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</si>
  <si>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</si>
  <si>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</si>
  <si>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</si>
  <si>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</si>
  <si>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</si>
  <si>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</si>
  <si>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</si>
  <si>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</si>
  <si>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</si>
  <si>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</si>
  <si>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</si>
  <si>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</si>
  <si>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</t>
  </si>
  <si>
    <t>J</t>
  </si>
  <si>
    <t>K</t>
  </si>
  <si>
    <t>L</t>
  </si>
  <si>
    <t>M</t>
  </si>
  <si>
    <t>N</t>
  </si>
  <si>
    <t>O</t>
  </si>
  <si>
    <t>P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</si>
  <si>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</si>
  <si>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</si>
  <si>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</si>
  <si>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</si>
  <si>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</si>
  <si>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</si>
  <si>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</si>
  <si>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</si>
  <si>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</si>
  <si>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</si>
  <si>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</si>
  <si>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</si>
  <si>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</si>
  <si>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</si>
  <si>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>F, N</t>
  </si>
  <si>
    <t>E, M</t>
  </si>
  <si>
    <t>D, L</t>
  </si>
  <si>
    <t>C, K</t>
  </si>
  <si>
    <t>B, J</t>
  </si>
  <si>
    <t>A, I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</si>
  <si>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</si>
  <si>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</si>
  <si>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</si>
  <si>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</si>
  <si>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</si>
  <si>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</si>
  <si>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</si>
  <si>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</si>
  <si>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</si>
  <si>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</si>
  <si>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</si>
  <si>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G</t>
  </si>
  <si>
    <t>H</t>
  </si>
  <si>
    <t>tube_type</t>
  </si>
  <si>
    <t>tube_number</t>
  </si>
  <si>
    <t>day</t>
  </si>
  <si>
    <t>Activity</t>
  </si>
  <si>
    <t>% total waste</t>
  </si>
  <si>
    <t xml:space="preserve">  </t>
  </si>
  <si>
    <t>MUTE</t>
  </si>
  <si>
    <t>uci</t>
  </si>
  <si>
    <t>kbq</t>
  </si>
  <si>
    <t>minus_sugar_minus_est</t>
  </si>
  <si>
    <t>minus_sugar_plus_est</t>
  </si>
  <si>
    <t>g</t>
  </si>
  <si>
    <t>Difference</t>
  </si>
  <si>
    <t>c</t>
  </si>
  <si>
    <t>condition</t>
  </si>
  <si>
    <t>plus sugar minus est</t>
  </si>
  <si>
    <t>plus sugar plus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</si>
</sst>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0" xfId="0" applyFont="1" applyFill="1"/>
    <xf numFmtId="0" fontId="4" fillId="15" borderId="0" xfId="0" applyFont="1" applyFill="1"/>
    <xf numFmtId="0" fontId="4" fillId="16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Ruler="0" workbookViewId="0">
      <selection activeCell="H19" sqref="H19:H24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8" x14ac:dyDescent="0.2">
      <c r="A1" t="s">
        <v>64</v>
      </c>
      <c r="B1" t="s">
        <v>55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56</v>
      </c>
      <c r="B2" t="s">
        <v>0</v>
      </c>
      <c r="C2">
        <v>100</v>
      </c>
      <c r="D2">
        <v>66</v>
      </c>
      <c r="E2">
        <f t="shared" ref="E2:E32" si="0">C2/2220000</f>
        <v>4.5045045045045046E-5</v>
      </c>
      <c r="F2">
        <f t="shared" ref="F2:F32" si="1">D2/2220000</f>
        <v>2.972972972972973E-5</v>
      </c>
      <c r="G2">
        <f t="shared" ref="G2:G32" si="2">E2*3</f>
        <v>1.3513513513513514E-4</v>
      </c>
      <c r="H2">
        <f t="shared" ref="H2:H32" si="3">F2*3</f>
        <v>8.9189189189189193E-5</v>
      </c>
    </row>
    <row r="3" spans="1:8" x14ac:dyDescent="0.2">
      <c r="A3" t="s">
        <v>56</v>
      </c>
      <c r="B3" t="s">
        <v>31</v>
      </c>
      <c r="C3">
        <v>842</v>
      </c>
      <c r="D3">
        <v>57</v>
      </c>
      <c r="E3">
        <f t="shared" si="0"/>
        <v>3.7927927927927928E-4</v>
      </c>
      <c r="F3">
        <f t="shared" si="1"/>
        <v>2.5675675675675675E-5</v>
      </c>
      <c r="G3">
        <f t="shared" si="2"/>
        <v>1.1378378378378378E-3</v>
      </c>
      <c r="H3">
        <f t="shared" si="3"/>
        <v>7.7027027027027026E-5</v>
      </c>
    </row>
    <row r="4" spans="1:8" x14ac:dyDescent="0.2">
      <c r="A4" t="s">
        <v>56</v>
      </c>
      <c r="B4" t="s">
        <v>1</v>
      </c>
      <c r="C4">
        <v>216</v>
      </c>
      <c r="D4">
        <v>58</v>
      </c>
      <c r="E4">
        <f t="shared" si="0"/>
        <v>9.7297297297297295E-5</v>
      </c>
      <c r="F4">
        <f t="shared" si="1"/>
        <v>2.6126126126126125E-5</v>
      </c>
      <c r="G4">
        <f t="shared" si="2"/>
        <v>2.918918918918919E-4</v>
      </c>
      <c r="H4">
        <f t="shared" si="3"/>
        <v>7.8378378378378367E-5</v>
      </c>
    </row>
    <row r="5" spans="1:8" x14ac:dyDescent="0.2">
      <c r="A5" t="s">
        <v>57</v>
      </c>
      <c r="B5" t="s">
        <v>2</v>
      </c>
      <c r="C5">
        <v>107</v>
      </c>
      <c r="D5">
        <v>53</v>
      </c>
      <c r="E5">
        <f t="shared" si="0"/>
        <v>4.8198198198198198E-5</v>
      </c>
      <c r="F5">
        <f t="shared" si="1"/>
        <v>2.3873873873873874E-5</v>
      </c>
      <c r="G5">
        <f t="shared" si="2"/>
        <v>1.4459459459459459E-4</v>
      </c>
      <c r="H5">
        <f t="shared" si="3"/>
        <v>7.162162162162162E-5</v>
      </c>
    </row>
    <row r="6" spans="1:8" x14ac:dyDescent="0.2">
      <c r="A6" t="s">
        <v>57</v>
      </c>
      <c r="B6" t="s">
        <v>3</v>
      </c>
      <c r="C6">
        <v>61</v>
      </c>
      <c r="D6">
        <v>64</v>
      </c>
      <c r="E6">
        <f t="shared" si="0"/>
        <v>2.7477477477477476E-5</v>
      </c>
      <c r="F6">
        <f t="shared" si="1"/>
        <v>2.8828828828828828E-5</v>
      </c>
      <c r="G6">
        <f t="shared" si="2"/>
        <v>8.2432432432432432E-5</v>
      </c>
      <c r="H6">
        <f t="shared" si="3"/>
        <v>8.6486486486486483E-5</v>
      </c>
    </row>
    <row r="7" spans="1:8" x14ac:dyDescent="0.2">
      <c r="A7" t="s">
        <v>57</v>
      </c>
      <c r="B7" t="s">
        <v>4</v>
      </c>
      <c r="C7">
        <v>83</v>
      </c>
      <c r="D7">
        <v>66</v>
      </c>
      <c r="E7">
        <f t="shared" si="0"/>
        <v>3.7387387387387386E-5</v>
      </c>
      <c r="F7">
        <f t="shared" si="1"/>
        <v>2.972972972972973E-5</v>
      </c>
      <c r="G7">
        <f t="shared" si="2"/>
        <v>1.1216216216216216E-4</v>
      </c>
      <c r="H7">
        <f t="shared" si="3"/>
        <v>8.9189189189189193E-5</v>
      </c>
    </row>
    <row r="8" spans="1:8" x14ac:dyDescent="0.2">
      <c r="A8" t="s">
        <v>58</v>
      </c>
      <c r="B8" t="s">
        <v>5</v>
      </c>
      <c r="C8">
        <v>49</v>
      </c>
      <c r="D8">
        <v>51</v>
      </c>
      <c r="E8">
        <f t="shared" si="0"/>
        <v>2.2072072072072073E-5</v>
      </c>
      <c r="F8">
        <f t="shared" si="1"/>
        <v>2.2972972972972972E-5</v>
      </c>
      <c r="G8">
        <f t="shared" si="2"/>
        <v>6.6216216216216227E-5</v>
      </c>
      <c r="H8">
        <f t="shared" si="3"/>
        <v>6.891891891891891E-5</v>
      </c>
    </row>
    <row r="9" spans="1:8" x14ac:dyDescent="0.2">
      <c r="A9" t="s">
        <v>58</v>
      </c>
      <c r="B9" t="s">
        <v>6</v>
      </c>
      <c r="C9">
        <v>55</v>
      </c>
      <c r="D9">
        <v>97</v>
      </c>
      <c r="E9">
        <f t="shared" si="0"/>
        <v>2.4774774774774773E-5</v>
      </c>
      <c r="F9">
        <f t="shared" si="1"/>
        <v>4.3693693693693691E-5</v>
      </c>
      <c r="G9">
        <f t="shared" si="2"/>
        <v>7.4324324324324316E-5</v>
      </c>
      <c r="H9">
        <f t="shared" si="3"/>
        <v>1.3108108108108107E-4</v>
      </c>
    </row>
    <row r="10" spans="1:8" x14ac:dyDescent="0.2">
      <c r="A10" t="s">
        <v>58</v>
      </c>
      <c r="B10" t="s">
        <v>7</v>
      </c>
      <c r="C10">
        <v>54</v>
      </c>
      <c r="D10">
        <v>61</v>
      </c>
      <c r="E10">
        <f t="shared" si="0"/>
        <v>2.4324324324324324E-5</v>
      </c>
      <c r="F10">
        <f t="shared" si="1"/>
        <v>2.7477477477477476E-5</v>
      </c>
      <c r="G10">
        <f t="shared" si="2"/>
        <v>7.2972972972972975E-5</v>
      </c>
      <c r="H10">
        <f t="shared" si="3"/>
        <v>8.2432432432432432E-5</v>
      </c>
    </row>
    <row r="11" spans="1:8" x14ac:dyDescent="0.2">
      <c r="A11" t="s">
        <v>59</v>
      </c>
      <c r="B11" t="s">
        <v>8</v>
      </c>
      <c r="C11">
        <v>57</v>
      </c>
      <c r="D11">
        <v>62</v>
      </c>
      <c r="E11">
        <f t="shared" si="0"/>
        <v>2.5675675675675675E-5</v>
      </c>
      <c r="F11">
        <f t="shared" si="1"/>
        <v>2.7927927927927929E-5</v>
      </c>
      <c r="G11">
        <f t="shared" si="2"/>
        <v>7.7027027027027026E-5</v>
      </c>
      <c r="H11">
        <f t="shared" si="3"/>
        <v>8.3783783783783787E-5</v>
      </c>
    </row>
    <row r="12" spans="1:8" x14ac:dyDescent="0.2">
      <c r="A12" t="s">
        <v>59</v>
      </c>
      <c r="B12" t="s">
        <v>9</v>
      </c>
      <c r="C12">
        <v>65</v>
      </c>
      <c r="D12">
        <v>198</v>
      </c>
      <c r="E12">
        <f t="shared" si="0"/>
        <v>2.927927927927928E-5</v>
      </c>
      <c r="F12">
        <f t="shared" si="1"/>
        <v>8.9189189189189193E-5</v>
      </c>
      <c r="G12">
        <f t="shared" si="2"/>
        <v>8.7837837837837838E-5</v>
      </c>
      <c r="H12">
        <f t="shared" si="3"/>
        <v>2.6756756756756756E-4</v>
      </c>
    </row>
    <row r="13" spans="1:8" x14ac:dyDescent="0.2">
      <c r="A13" t="s">
        <v>59</v>
      </c>
      <c r="B13" t="s">
        <v>10</v>
      </c>
      <c r="C13">
        <v>48</v>
      </c>
      <c r="E13">
        <f t="shared" si="0"/>
        <v>2.1621621621621621E-5</v>
      </c>
      <c r="F13">
        <f t="shared" si="1"/>
        <v>0</v>
      </c>
      <c r="G13">
        <f t="shared" si="2"/>
        <v>6.4864864864864859E-5</v>
      </c>
      <c r="H13">
        <f t="shared" si="3"/>
        <v>0</v>
      </c>
    </row>
    <row r="14" spans="1:8" x14ac:dyDescent="0.2">
      <c r="A14" t="s">
        <v>60</v>
      </c>
      <c r="B14" t="s">
        <v>11</v>
      </c>
      <c r="C14">
        <v>86819</v>
      </c>
      <c r="D14">
        <v>53162</v>
      </c>
      <c r="E14">
        <f t="shared" si="0"/>
        <v>3.9107657657657655E-2</v>
      </c>
      <c r="F14">
        <f t="shared" si="1"/>
        <v>2.3946846846846847E-2</v>
      </c>
      <c r="G14">
        <f t="shared" si="2"/>
        <v>0.11732297297297296</v>
      </c>
      <c r="H14">
        <f t="shared" si="3"/>
        <v>7.1840540540540537E-2</v>
      </c>
    </row>
    <row r="15" spans="1:8" x14ac:dyDescent="0.2">
      <c r="A15" t="s">
        <v>60</v>
      </c>
      <c r="B15" t="s">
        <v>12</v>
      </c>
      <c r="C15">
        <v>65225</v>
      </c>
      <c r="D15">
        <v>23250</v>
      </c>
      <c r="E15">
        <f t="shared" si="0"/>
        <v>2.9380630630630629E-2</v>
      </c>
      <c r="F15">
        <f t="shared" si="1"/>
        <v>1.0472972972972974E-2</v>
      </c>
      <c r="G15">
        <f t="shared" si="2"/>
        <v>8.8141891891891894E-2</v>
      </c>
      <c r="H15">
        <f t="shared" si="3"/>
        <v>3.1418918918918917E-2</v>
      </c>
    </row>
    <row r="16" spans="1:8" x14ac:dyDescent="0.2">
      <c r="A16" t="s">
        <v>60</v>
      </c>
      <c r="B16" t="s">
        <v>13</v>
      </c>
      <c r="C16">
        <v>60986</v>
      </c>
      <c r="D16">
        <v>22386</v>
      </c>
      <c r="E16">
        <f t="shared" si="0"/>
        <v>2.747117117117117E-2</v>
      </c>
      <c r="F16">
        <f t="shared" si="1"/>
        <v>1.0083783783783783E-2</v>
      </c>
      <c r="G16">
        <f t="shared" si="2"/>
        <v>8.2413513513513503E-2</v>
      </c>
      <c r="H16">
        <f t="shared" si="3"/>
        <v>3.025135135135135E-2</v>
      </c>
    </row>
    <row r="17" spans="1:8" x14ac:dyDescent="0.2">
      <c r="A17" t="s">
        <v>61</v>
      </c>
      <c r="B17" t="s">
        <v>14</v>
      </c>
      <c r="C17">
        <v>86724</v>
      </c>
      <c r="D17">
        <v>37170</v>
      </c>
      <c r="E17">
        <f t="shared" si="0"/>
        <v>3.9064864864864865E-2</v>
      </c>
      <c r="F17">
        <f t="shared" si="1"/>
        <v>1.6743243243243243E-2</v>
      </c>
      <c r="G17">
        <f t="shared" si="2"/>
        <v>0.11719459459459459</v>
      </c>
      <c r="H17">
        <f t="shared" si="3"/>
        <v>5.0229729729729729E-2</v>
      </c>
    </row>
    <row r="18" spans="1:8" x14ac:dyDescent="0.2">
      <c r="A18" t="s">
        <v>61</v>
      </c>
      <c r="B18" t="s">
        <v>16</v>
      </c>
      <c r="C18">
        <v>53497</v>
      </c>
      <c r="D18">
        <v>18845</v>
      </c>
      <c r="E18">
        <f t="shared" si="0"/>
        <v>2.4097747747747748E-2</v>
      </c>
      <c r="F18">
        <f t="shared" si="1"/>
        <v>8.4887387387387395E-3</v>
      </c>
      <c r="G18">
        <f t="shared" si="2"/>
        <v>7.2293243243243238E-2</v>
      </c>
      <c r="H18">
        <f t="shared" si="3"/>
        <v>2.5466216216216218E-2</v>
      </c>
    </row>
    <row r="19" spans="1:8" x14ac:dyDescent="0.2">
      <c r="A19" t="s">
        <v>62</v>
      </c>
      <c r="B19" t="s">
        <v>17</v>
      </c>
      <c r="C19">
        <v>20808</v>
      </c>
      <c r="D19">
        <v>12020</v>
      </c>
      <c r="E19">
        <f t="shared" si="0"/>
        <v>9.3729729729729733E-3</v>
      </c>
      <c r="F19">
        <f t="shared" si="1"/>
        <v>5.4144144144144144E-3</v>
      </c>
      <c r="G19">
        <f t="shared" si="2"/>
        <v>2.811891891891892E-2</v>
      </c>
      <c r="H19">
        <f t="shared" si="3"/>
        <v>1.6243243243243242E-2</v>
      </c>
    </row>
    <row r="20" spans="1:8" x14ac:dyDescent="0.2">
      <c r="A20" t="s">
        <v>62</v>
      </c>
      <c r="B20" t="s">
        <v>18</v>
      </c>
      <c r="C20">
        <v>13047</v>
      </c>
      <c r="D20">
        <v>8125</v>
      </c>
      <c r="E20">
        <f t="shared" si="0"/>
        <v>5.8770270270270273E-3</v>
      </c>
      <c r="F20">
        <f t="shared" si="1"/>
        <v>3.6599099099099098E-3</v>
      </c>
      <c r="G20">
        <f t="shared" si="2"/>
        <v>1.7631081081081083E-2</v>
      </c>
      <c r="H20">
        <f t="shared" si="3"/>
        <v>1.0979729729729729E-2</v>
      </c>
    </row>
    <row r="21" spans="1:8" x14ac:dyDescent="0.2">
      <c r="A21" t="s">
        <v>62</v>
      </c>
      <c r="B21" t="s">
        <v>19</v>
      </c>
      <c r="C21">
        <v>11235</v>
      </c>
      <c r="D21">
        <v>8525</v>
      </c>
      <c r="E21">
        <f t="shared" si="0"/>
        <v>5.0608108108108106E-3</v>
      </c>
      <c r="F21">
        <f t="shared" si="1"/>
        <v>3.8400900900900899E-3</v>
      </c>
      <c r="G21">
        <f t="shared" si="2"/>
        <v>1.5182432432432433E-2</v>
      </c>
      <c r="H21">
        <f t="shared" si="3"/>
        <v>1.1520270270270271E-2</v>
      </c>
    </row>
    <row r="22" spans="1:8" x14ac:dyDescent="0.2">
      <c r="A22" t="s">
        <v>63</v>
      </c>
      <c r="B22" t="s">
        <v>20</v>
      </c>
      <c r="C22">
        <v>14133</v>
      </c>
      <c r="D22">
        <v>12676</v>
      </c>
      <c r="E22">
        <f t="shared" si="0"/>
        <v>6.366216216216216E-3</v>
      </c>
      <c r="F22">
        <f t="shared" si="1"/>
        <v>5.7099099099099096E-3</v>
      </c>
      <c r="G22">
        <f t="shared" si="2"/>
        <v>1.9098648648648648E-2</v>
      </c>
      <c r="H22">
        <f t="shared" si="3"/>
        <v>1.7129729729729728E-2</v>
      </c>
    </row>
    <row r="23" spans="1:8" x14ac:dyDescent="0.2">
      <c r="A23" t="s">
        <v>63</v>
      </c>
      <c r="B23" t="s">
        <v>21</v>
      </c>
      <c r="C23">
        <v>11835</v>
      </c>
      <c r="D23">
        <v>5708</v>
      </c>
      <c r="E23">
        <f t="shared" si="0"/>
        <v>5.3310810810810808E-3</v>
      </c>
      <c r="F23">
        <f t="shared" si="1"/>
        <v>2.5711711711711711E-3</v>
      </c>
      <c r="G23">
        <f t="shared" si="2"/>
        <v>1.5993243243243242E-2</v>
      </c>
      <c r="H23">
        <f t="shared" si="3"/>
        <v>7.7135135135135129E-3</v>
      </c>
    </row>
    <row r="24" spans="1:8" x14ac:dyDescent="0.2">
      <c r="A24" t="s">
        <v>63</v>
      </c>
      <c r="B24" t="s">
        <v>22</v>
      </c>
      <c r="C24">
        <v>158183</v>
      </c>
      <c r="D24">
        <v>10407</v>
      </c>
      <c r="E24">
        <f t="shared" si="0"/>
        <v>7.125360360360361E-2</v>
      </c>
      <c r="F24">
        <f t="shared" si="1"/>
        <v>4.6878378378378376E-3</v>
      </c>
      <c r="G24">
        <f t="shared" si="2"/>
        <v>0.21376081081081083</v>
      </c>
      <c r="H24">
        <f t="shared" si="3"/>
        <v>1.4063513513513513E-2</v>
      </c>
    </row>
    <row r="25" spans="1:8" x14ac:dyDescent="0.2">
      <c r="A25" t="s">
        <v>23</v>
      </c>
      <c r="B25" t="s">
        <v>23</v>
      </c>
      <c r="C25">
        <v>72</v>
      </c>
      <c r="D25">
        <v>4557</v>
      </c>
      <c r="E25">
        <f t="shared" si="0"/>
        <v>3.2432432432432429E-5</v>
      </c>
      <c r="F25">
        <f t="shared" si="1"/>
        <v>2.0527027027027029E-3</v>
      </c>
      <c r="G25">
        <f t="shared" si="2"/>
        <v>9.7297297297297281E-5</v>
      </c>
      <c r="H25">
        <f t="shared" si="3"/>
        <v>6.1581081081081082E-3</v>
      </c>
    </row>
    <row r="26" spans="1:8" x14ac:dyDescent="0.2">
      <c r="A26" t="s">
        <v>24</v>
      </c>
      <c r="B26" t="s">
        <v>24</v>
      </c>
      <c r="C26">
        <v>69</v>
      </c>
      <c r="D26">
        <v>57</v>
      </c>
      <c r="E26">
        <f t="shared" si="0"/>
        <v>3.1081081081081081E-5</v>
      </c>
      <c r="F26">
        <f t="shared" si="1"/>
        <v>2.5675675675675675E-5</v>
      </c>
      <c r="G26">
        <f t="shared" si="2"/>
        <v>9.3243243243243244E-5</v>
      </c>
      <c r="H26">
        <f t="shared" si="3"/>
        <v>7.7027027027027026E-5</v>
      </c>
    </row>
    <row r="27" spans="1:8" x14ac:dyDescent="0.2">
      <c r="A27" t="s">
        <v>25</v>
      </c>
      <c r="B27" t="s">
        <v>25</v>
      </c>
      <c r="C27">
        <v>69</v>
      </c>
      <c r="D27">
        <v>73</v>
      </c>
      <c r="E27">
        <f t="shared" si="0"/>
        <v>3.1081081081081081E-5</v>
      </c>
      <c r="F27">
        <f t="shared" si="1"/>
        <v>3.2882882882882886E-5</v>
      </c>
      <c r="G27">
        <f t="shared" si="2"/>
        <v>9.3243243243243244E-5</v>
      </c>
      <c r="H27">
        <f t="shared" si="3"/>
        <v>9.8648648648648663E-5</v>
      </c>
    </row>
    <row r="28" spans="1:8" x14ac:dyDescent="0.2">
      <c r="A28" t="s">
        <v>26</v>
      </c>
      <c r="B28" t="s">
        <v>26</v>
      </c>
      <c r="C28">
        <v>401</v>
      </c>
      <c r="D28">
        <v>55</v>
      </c>
      <c r="E28">
        <f t="shared" si="0"/>
        <v>1.8063063063063063E-4</v>
      </c>
      <c r="F28">
        <f t="shared" si="1"/>
        <v>2.4774774774774773E-5</v>
      </c>
      <c r="G28">
        <f t="shared" si="2"/>
        <v>5.418918918918919E-4</v>
      </c>
      <c r="H28">
        <f t="shared" si="3"/>
        <v>7.4324324324324316E-5</v>
      </c>
    </row>
    <row r="29" spans="1:8" x14ac:dyDescent="0.2">
      <c r="A29" t="s">
        <v>27</v>
      </c>
      <c r="B29" t="s">
        <v>27</v>
      </c>
      <c r="C29">
        <v>127</v>
      </c>
      <c r="D29">
        <v>167</v>
      </c>
      <c r="E29">
        <f t="shared" si="0"/>
        <v>5.7207207207207206E-5</v>
      </c>
      <c r="F29">
        <f t="shared" si="1"/>
        <v>7.5225225225225228E-5</v>
      </c>
      <c r="G29">
        <f t="shared" si="2"/>
        <v>1.7162162162162161E-4</v>
      </c>
      <c r="H29">
        <f t="shared" si="3"/>
        <v>2.2567567567567567E-4</v>
      </c>
    </row>
    <row r="30" spans="1:8" x14ac:dyDescent="0.2">
      <c r="A30" t="s">
        <v>28</v>
      </c>
      <c r="B30" t="s">
        <v>28</v>
      </c>
      <c r="C30">
        <v>730</v>
      </c>
      <c r="D30">
        <v>1315</v>
      </c>
      <c r="E30">
        <f t="shared" si="0"/>
        <v>3.2882882882882884E-4</v>
      </c>
      <c r="F30">
        <f t="shared" si="1"/>
        <v>5.9234234234234234E-4</v>
      </c>
      <c r="G30">
        <f t="shared" si="2"/>
        <v>9.8648648648648647E-4</v>
      </c>
      <c r="H30">
        <f t="shared" si="3"/>
        <v>1.7770270270270269E-3</v>
      </c>
    </row>
    <row r="31" spans="1:8" x14ac:dyDescent="0.2">
      <c r="A31" t="s">
        <v>29</v>
      </c>
      <c r="B31" t="s">
        <v>29</v>
      </c>
      <c r="C31">
        <v>702</v>
      </c>
      <c r="D31">
        <v>268</v>
      </c>
      <c r="E31">
        <f t="shared" si="0"/>
        <v>3.1621621621621623E-4</v>
      </c>
      <c r="F31">
        <f t="shared" si="1"/>
        <v>1.2072072072072072E-4</v>
      </c>
      <c r="G31">
        <f t="shared" si="2"/>
        <v>9.4864864864864875E-4</v>
      </c>
      <c r="H31">
        <f t="shared" si="3"/>
        <v>3.6216216216216214E-4</v>
      </c>
    </row>
    <row r="32" spans="1:8" x14ac:dyDescent="0.2">
      <c r="A32" t="s">
        <v>30</v>
      </c>
      <c r="B32" t="s">
        <v>30</v>
      </c>
      <c r="D32">
        <v>283</v>
      </c>
      <c r="E32">
        <f t="shared" si="0"/>
        <v>0</v>
      </c>
      <c r="F32">
        <f t="shared" si="1"/>
        <v>1.2747747747747748E-4</v>
      </c>
      <c r="G32">
        <f t="shared" si="2"/>
        <v>0</v>
      </c>
      <c r="H32">
        <f t="shared" si="3"/>
        <v>3.8243243243243246E-4</v>
      </c>
    </row>
    <row r="33" spans="2:8" x14ac:dyDescent="0.2">
      <c r="E33">
        <f>C33/2220000</f>
        <v>0</v>
      </c>
      <c r="G33">
        <f>E33*3</f>
        <v>0</v>
      </c>
      <c r="H33">
        <f t="shared" ref="H33:H34" si="4">F33*3</f>
        <v>0</v>
      </c>
    </row>
    <row r="34" spans="2:8" x14ac:dyDescent="0.2">
      <c r="E34">
        <f>C34/2220000</f>
        <v>0</v>
      </c>
      <c r="G34">
        <f>E34*3</f>
        <v>0</v>
      </c>
      <c r="H34">
        <f t="shared" si="4"/>
        <v>0</v>
      </c>
    </row>
    <row r="35" spans="2:8" x14ac:dyDescent="0.2">
      <c r="D35">
        <f>SUM(E2:F32)</f>
        <v>0.36318963963963957</v>
      </c>
    </row>
    <row r="36" spans="2:8" x14ac:dyDescent="0.2">
      <c r="G36">
        <f>SUM(G2:G32)+SUM(H2:H32)</f>
        <v>1.089568918918919</v>
      </c>
    </row>
    <row r="38" spans="2:8" x14ac:dyDescent="0.2">
      <c r="B38" t="s">
        <v>70</v>
      </c>
      <c r="E3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showRuler="0" workbookViewId="0">
      <selection sqref="A1:E11"/>
    </sheetView>
  </sheetViews>
  <sheetFormatPr baseColWidth="10" defaultRowHeight="16" x14ac:dyDescent="0.2"/>
  <cols>
    <col min="1" max="1" width="23.1640625" customWidth="1"/>
    <col min="2" max="2" width="7.1640625" customWidth="1"/>
    <col min="3" max="3" width="5" customWidth="1"/>
  </cols>
  <sheetData>
    <row r="1" spans="1:21" x14ac:dyDescent="0.2">
      <c r="A1" s="14" t="s">
        <v>78</v>
      </c>
      <c r="B1" s="14" t="s">
        <v>65</v>
      </c>
      <c r="C1" s="14" t="s">
        <v>66</v>
      </c>
      <c r="D1" s="14" t="s">
        <v>67</v>
      </c>
      <c r="E1" s="14"/>
      <c r="F1" s="14" t="s">
        <v>76</v>
      </c>
    </row>
    <row r="2" spans="1:21" x14ac:dyDescent="0.2">
      <c r="A2" s="15" t="s">
        <v>79</v>
      </c>
      <c r="B2" s="8" t="s">
        <v>17</v>
      </c>
      <c r="C2" s="8">
        <v>1</v>
      </c>
      <c r="D2">
        <v>2.811891891891892E-2</v>
      </c>
      <c r="E2" s="8"/>
    </row>
    <row r="3" spans="1:21" x14ac:dyDescent="0.2">
      <c r="A3" s="15" t="s">
        <v>79</v>
      </c>
      <c r="B3" s="8" t="s">
        <v>17</v>
      </c>
      <c r="C3" s="8">
        <v>2</v>
      </c>
      <c r="D3">
        <v>1.6243243243243242E-2</v>
      </c>
      <c r="E3" s="8"/>
    </row>
    <row r="4" spans="1:21" x14ac:dyDescent="0.2">
      <c r="A4" s="15" t="s">
        <v>79</v>
      </c>
      <c r="B4" s="9" t="s">
        <v>18</v>
      </c>
      <c r="C4" s="9">
        <v>1</v>
      </c>
      <c r="D4">
        <v>1.7631081081081083E-2</v>
      </c>
      <c r="E4" s="9"/>
    </row>
    <row r="5" spans="1:21" x14ac:dyDescent="0.2">
      <c r="A5" s="15" t="s">
        <v>79</v>
      </c>
      <c r="B5" s="9" t="s">
        <v>18</v>
      </c>
      <c r="C5" s="9">
        <v>2</v>
      </c>
      <c r="D5">
        <v>1.0979729729729729E-2</v>
      </c>
      <c r="E5" s="9"/>
    </row>
    <row r="6" spans="1:21" x14ac:dyDescent="0.2">
      <c r="A6" s="15" t="s">
        <v>79</v>
      </c>
      <c r="B6" s="10" t="s">
        <v>19</v>
      </c>
      <c r="C6" s="10">
        <v>1</v>
      </c>
      <c r="D6">
        <v>1.5182432432432433E-2</v>
      </c>
      <c r="E6" s="10"/>
    </row>
    <row r="7" spans="1:21" x14ac:dyDescent="0.2">
      <c r="A7" s="15" t="s">
        <v>79</v>
      </c>
      <c r="B7" s="10" t="s">
        <v>19</v>
      </c>
      <c r="C7" s="10">
        <v>2</v>
      </c>
      <c r="D7">
        <v>1.1520270270270271E-2</v>
      </c>
      <c r="E7" s="10"/>
    </row>
    <row r="8" spans="1:21" x14ac:dyDescent="0.2">
      <c r="A8" s="16" t="s">
        <v>80</v>
      </c>
      <c r="B8" s="11" t="s">
        <v>20</v>
      </c>
      <c r="C8" s="11">
        <v>1</v>
      </c>
      <c r="D8">
        <v>1.9098648648648648E-2</v>
      </c>
      <c r="E8" s="11"/>
    </row>
    <row r="9" spans="1:21" x14ac:dyDescent="0.2">
      <c r="A9" s="16" t="s">
        <v>80</v>
      </c>
      <c r="B9" s="11" t="s">
        <v>20</v>
      </c>
      <c r="C9" s="11">
        <v>2</v>
      </c>
      <c r="D9">
        <v>1.7129729729729728E-2</v>
      </c>
      <c r="E9" s="11"/>
    </row>
    <row r="10" spans="1:21" x14ac:dyDescent="0.2">
      <c r="A10" s="16" t="s">
        <v>80</v>
      </c>
      <c r="B10" s="12" t="s">
        <v>21</v>
      </c>
      <c r="C10" s="12">
        <v>1</v>
      </c>
      <c r="D10">
        <v>1.5993243243243242E-2</v>
      </c>
      <c r="E10" s="12"/>
    </row>
    <row r="11" spans="1:21" x14ac:dyDescent="0.2">
      <c r="A11" s="16" t="s">
        <v>80</v>
      </c>
      <c r="B11" t="s">
        <v>22</v>
      </c>
      <c r="C11">
        <v>2</v>
      </c>
      <c r="D11">
        <v>1.4063513513513513E-2</v>
      </c>
      <c r="E11" s="13"/>
      <c r="P11" s="2" t="s">
        <v>73</v>
      </c>
      <c r="Q11" s="2" t="s">
        <v>11</v>
      </c>
      <c r="R11" s="2">
        <v>1</v>
      </c>
      <c r="S11">
        <v>8.3527027027027023E-2</v>
      </c>
      <c r="T11" s="2"/>
    </row>
    <row r="12" spans="1:21" x14ac:dyDescent="0.2">
      <c r="P12" s="2" t="s">
        <v>73</v>
      </c>
      <c r="Q12" s="2" t="s">
        <v>11</v>
      </c>
      <c r="R12" s="2">
        <v>2</v>
      </c>
      <c r="S12">
        <v>1.1092792792792792E-2</v>
      </c>
      <c r="T12" s="2"/>
      <c r="U12">
        <f>S11-S12</f>
        <v>7.2434234234234229E-2</v>
      </c>
    </row>
    <row r="13" spans="1:21" x14ac:dyDescent="0.2">
      <c r="P13" s="2" t="s">
        <v>73</v>
      </c>
      <c r="Q13" s="3" t="s">
        <v>12</v>
      </c>
      <c r="R13" s="3">
        <v>1</v>
      </c>
      <c r="S13">
        <v>6.7281981981981986E-2</v>
      </c>
      <c r="T13" s="3"/>
    </row>
    <row r="14" spans="1:21" x14ac:dyDescent="0.2">
      <c r="P14" s="2" t="s">
        <v>73</v>
      </c>
      <c r="Q14" s="3" t="s">
        <v>12</v>
      </c>
      <c r="R14" s="3">
        <v>2</v>
      </c>
      <c r="S14">
        <v>7.5864864864864864E-3</v>
      </c>
      <c r="T14" s="3"/>
      <c r="U14">
        <f>S13-S14</f>
        <v>5.96954954954955E-2</v>
      </c>
    </row>
    <row r="15" spans="1:21" x14ac:dyDescent="0.2">
      <c r="P15" s="2" t="s">
        <v>73</v>
      </c>
      <c r="Q15" s="4" t="s">
        <v>13</v>
      </c>
      <c r="R15" s="4">
        <v>1</v>
      </c>
      <c r="S15">
        <v>3.0264864864864866E-2</v>
      </c>
      <c r="T15" s="4"/>
    </row>
    <row r="16" spans="1:21" x14ac:dyDescent="0.2">
      <c r="P16" s="2" t="s">
        <v>73</v>
      </c>
      <c r="Q16" s="4" t="s">
        <v>13</v>
      </c>
      <c r="R16" s="4">
        <v>2</v>
      </c>
      <c r="S16">
        <v>2.2085585585585586E-3</v>
      </c>
      <c r="T16" s="4"/>
      <c r="U16">
        <f>S15-S16</f>
        <v>2.8056306306306306E-2</v>
      </c>
    </row>
    <row r="17" spans="9:21" x14ac:dyDescent="0.2">
      <c r="P17" s="5" t="s">
        <v>74</v>
      </c>
      <c r="Q17" s="5" t="s">
        <v>14</v>
      </c>
      <c r="R17" s="5">
        <v>1</v>
      </c>
      <c r="S17">
        <v>5.6473873873873877E-2</v>
      </c>
      <c r="T17" s="5"/>
    </row>
    <row r="18" spans="9:21" x14ac:dyDescent="0.2">
      <c r="P18" s="5" t="s">
        <v>74</v>
      </c>
      <c r="Q18" s="5" t="s">
        <v>14</v>
      </c>
      <c r="R18" s="5">
        <v>2</v>
      </c>
      <c r="S18">
        <v>6.6851351351351349E-3</v>
      </c>
      <c r="T18" s="5"/>
      <c r="U18">
        <f>S17-S18</f>
        <v>4.9788738738738743E-2</v>
      </c>
    </row>
    <row r="19" spans="9:21" x14ac:dyDescent="0.2">
      <c r="P19" s="5" t="s">
        <v>74</v>
      </c>
      <c r="Q19" s="6" t="s">
        <v>15</v>
      </c>
      <c r="R19" s="6">
        <v>1</v>
      </c>
      <c r="S19">
        <v>4.2930630630630628E-2</v>
      </c>
      <c r="T19" s="6"/>
    </row>
    <row r="20" spans="9:21" x14ac:dyDescent="0.2">
      <c r="P20" s="5" t="s">
        <v>74</v>
      </c>
      <c r="Q20" s="6" t="s">
        <v>15</v>
      </c>
      <c r="R20" s="6">
        <v>2</v>
      </c>
      <c r="S20">
        <v>6.2986486486486483E-3</v>
      </c>
      <c r="T20" s="6"/>
      <c r="U20">
        <f>S19-S20</f>
        <v>3.6631981981981983E-2</v>
      </c>
    </row>
    <row r="21" spans="9:21" x14ac:dyDescent="0.2">
      <c r="P21" s="5" t="s">
        <v>74</v>
      </c>
      <c r="Q21" s="7" t="s">
        <v>16</v>
      </c>
      <c r="R21" s="7">
        <v>1</v>
      </c>
      <c r="S21">
        <v>1.0568918918918918E-2</v>
      </c>
      <c r="T21" s="7"/>
    </row>
    <row r="22" spans="9:21" x14ac:dyDescent="0.2">
      <c r="P22" s="5" t="s">
        <v>74</v>
      </c>
      <c r="Q22" s="7" t="s">
        <v>16</v>
      </c>
      <c r="R22" s="7">
        <v>2</v>
      </c>
      <c r="S22">
        <v>4.0918918918918922E-3</v>
      </c>
      <c r="T22" s="7"/>
      <c r="U22">
        <f>S21-S22</f>
        <v>6.4770270270270262E-3</v>
      </c>
    </row>
    <row r="28" spans="9:21" x14ac:dyDescent="0.2">
      <c r="I28">
        <v>86819</v>
      </c>
    </row>
    <row r="29" spans="9:21" x14ac:dyDescent="0.2">
      <c r="I29">
        <v>53162</v>
      </c>
    </row>
    <row r="30" spans="9:21" x14ac:dyDescent="0.2">
      <c r="I30">
        <v>65225</v>
      </c>
    </row>
    <row r="31" spans="9:21" x14ac:dyDescent="0.2">
      <c r="I31">
        <v>23250</v>
      </c>
    </row>
    <row r="32" spans="9:21" x14ac:dyDescent="0.2">
      <c r="I32">
        <v>60986</v>
      </c>
    </row>
    <row r="33" spans="9:9" x14ac:dyDescent="0.2">
      <c r="I33">
        <v>22386</v>
      </c>
    </row>
    <row r="34" spans="9:9" x14ac:dyDescent="0.2">
      <c r="I34">
        <v>86724</v>
      </c>
    </row>
    <row r="35" spans="9:9" x14ac:dyDescent="0.2">
      <c r="I35">
        <v>37170</v>
      </c>
    </row>
    <row r="36" spans="9:9" x14ac:dyDescent="0.2">
      <c r="I36">
        <v>53497</v>
      </c>
    </row>
    <row r="37" spans="9:9" x14ac:dyDescent="0.2">
      <c r="I37">
        <v>18845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showRuler="0" workbookViewId="0">
      <selection activeCell="C13" sqref="C13"/>
    </sheetView>
  </sheetViews>
  <sheetFormatPr baseColWidth="10" defaultRowHeight="16" x14ac:dyDescent="0.2"/>
  <cols>
    <col min="2" max="2" width="4.6640625" customWidth="1"/>
  </cols>
  <sheetData>
    <row r="1" spans="1:5" x14ac:dyDescent="0.2">
      <c r="A1" s="14" t="s">
        <v>78</v>
      </c>
      <c r="B1" s="14" t="s">
        <v>65</v>
      </c>
      <c r="C1" s="14" t="s">
        <v>66</v>
      </c>
      <c r="D1" s="14" t="s">
        <v>67</v>
      </c>
      <c r="E1" s="14"/>
    </row>
    <row r="2" spans="1:5" x14ac:dyDescent="0.2">
      <c r="A2" s="15" t="s">
        <v>79</v>
      </c>
      <c r="B2" s="8" t="s">
        <v>17</v>
      </c>
      <c r="C2" s="8">
        <v>1</v>
      </c>
      <c r="D2">
        <v>2.811891891891892E-2</v>
      </c>
      <c r="E2" s="8"/>
    </row>
    <row r="3" spans="1:5" x14ac:dyDescent="0.2">
      <c r="A3" s="15" t="s">
        <v>79</v>
      </c>
      <c r="B3" s="8" t="s">
        <v>17</v>
      </c>
      <c r="C3" s="8">
        <v>2</v>
      </c>
      <c r="D3">
        <v>1.6243243243243242E-2</v>
      </c>
      <c r="E3" s="8"/>
    </row>
    <row r="4" spans="1:5" x14ac:dyDescent="0.2">
      <c r="A4" s="15" t="s">
        <v>79</v>
      </c>
      <c r="B4" s="9" t="s">
        <v>18</v>
      </c>
      <c r="C4" s="9">
        <v>1</v>
      </c>
      <c r="D4">
        <v>1.7631081081081083E-2</v>
      </c>
      <c r="E4" s="9"/>
    </row>
    <row r="5" spans="1:5" x14ac:dyDescent="0.2">
      <c r="A5" s="15" t="s">
        <v>79</v>
      </c>
      <c r="B5" s="9" t="s">
        <v>18</v>
      </c>
      <c r="C5" s="9">
        <v>2</v>
      </c>
      <c r="D5">
        <v>1.0979729729729729E-2</v>
      </c>
      <c r="E5" s="9"/>
    </row>
    <row r="6" spans="1:5" x14ac:dyDescent="0.2">
      <c r="A6" s="15" t="s">
        <v>79</v>
      </c>
      <c r="B6" s="10" t="s">
        <v>19</v>
      </c>
      <c r="C6" s="10">
        <v>1</v>
      </c>
      <c r="D6">
        <v>1.5182432432432433E-2</v>
      </c>
      <c r="E6" s="10"/>
    </row>
    <row r="7" spans="1:5" x14ac:dyDescent="0.2">
      <c r="A7" s="15" t="s">
        <v>79</v>
      </c>
      <c r="B7" s="10" t="s">
        <v>19</v>
      </c>
      <c r="C7" s="10">
        <v>2</v>
      </c>
      <c r="D7">
        <v>1.1520270270270271E-2</v>
      </c>
      <c r="E7" s="10"/>
    </row>
    <row r="8" spans="1:5" x14ac:dyDescent="0.2">
      <c r="A8" s="16" t="s">
        <v>80</v>
      </c>
      <c r="B8" s="11" t="s">
        <v>20</v>
      </c>
      <c r="C8" s="11">
        <v>1</v>
      </c>
      <c r="D8">
        <v>1.9098648648648648E-2</v>
      </c>
      <c r="E8" s="11"/>
    </row>
    <row r="9" spans="1:5" x14ac:dyDescent="0.2">
      <c r="A9" s="16" t="s">
        <v>80</v>
      </c>
      <c r="B9" s="11" t="s">
        <v>20</v>
      </c>
      <c r="C9" s="11">
        <v>2</v>
      </c>
      <c r="D9">
        <v>1.7129729729729728E-2</v>
      </c>
      <c r="E9" s="11"/>
    </row>
    <row r="10" spans="1:5" x14ac:dyDescent="0.2">
      <c r="A10" s="16" t="s">
        <v>80</v>
      </c>
      <c r="B10" s="12" t="s">
        <v>21</v>
      </c>
      <c r="C10" s="12">
        <v>1</v>
      </c>
      <c r="D10">
        <v>1.5993243243243242E-2</v>
      </c>
      <c r="E10" s="12"/>
    </row>
    <row r="11" spans="1:5" x14ac:dyDescent="0.2">
      <c r="A11" s="16" t="s">
        <v>80</v>
      </c>
      <c r="B11" t="s">
        <v>22</v>
      </c>
      <c r="C11">
        <v>2</v>
      </c>
      <c r="D11">
        <v>1.4063513513513513E-2</v>
      </c>
      <c r="E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9"/>
  <sheetViews>
    <sheetView showRuler="0" workbookViewId="0">
      <selection activeCell="D19" sqref="D19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B4" t="s">
        <v>71</v>
      </c>
      <c r="C4" t="s">
        <v>72</v>
      </c>
      <c r="D4" t="s">
        <v>68</v>
      </c>
      <c r="G4" t="s">
        <v>41</v>
      </c>
      <c r="J4" t="s">
        <v>53</v>
      </c>
      <c r="K4">
        <f>86</f>
        <v>86</v>
      </c>
    </row>
    <row r="5" spans="1:11" x14ac:dyDescent="0.2">
      <c r="A5" t="s">
        <v>39</v>
      </c>
      <c r="B5">
        <v>1.089568918918919</v>
      </c>
      <c r="C5">
        <f>B6*37</f>
        <v>13.438016666666664</v>
      </c>
      <c r="D5">
        <f>(B6/B9)*100</f>
        <v>3.0265803303303298</v>
      </c>
      <c r="G5" t="s">
        <v>42</v>
      </c>
      <c r="J5" t="s">
        <v>51</v>
      </c>
      <c r="K5">
        <f>(SUM(I10:I11)+SUM(I6:I7))</f>
        <v>10532200</v>
      </c>
    </row>
    <row r="6" spans="1:11" x14ac:dyDescent="0.2">
      <c r="A6" t="s">
        <v>40</v>
      </c>
      <c r="B6">
        <v>0.36318963963963957</v>
      </c>
      <c r="C6">
        <f>B5*37</f>
        <v>40.314050000000002</v>
      </c>
      <c r="D6">
        <f>(B5/B9)*100</f>
        <v>9.0797409909909916</v>
      </c>
      <c r="G6" t="s">
        <v>43</v>
      </c>
      <c r="H6">
        <v>3939</v>
      </c>
      <c r="I6">
        <f t="shared" ref="I6:I13" si="0">50*(H6)</f>
        <v>196950</v>
      </c>
    </row>
    <row r="7" spans="1:11" x14ac:dyDescent="0.2">
      <c r="A7" t="s">
        <v>38</v>
      </c>
      <c r="B7">
        <f>K5/2220000</f>
        <v>4.7442342342342343</v>
      </c>
      <c r="C7">
        <f t="shared" ref="C7:C13" si="1">B7*37</f>
        <v>175.53666666666666</v>
      </c>
      <c r="D7">
        <f>(B7/B9)*100</f>
        <v>39.535285285285291</v>
      </c>
      <c r="G7" t="s">
        <v>44</v>
      </c>
      <c r="H7">
        <v>42</v>
      </c>
      <c r="I7">
        <f t="shared" si="0"/>
        <v>2100</v>
      </c>
    </row>
    <row r="8" spans="1:11" x14ac:dyDescent="0.2">
      <c r="C8">
        <f t="shared" si="1"/>
        <v>0</v>
      </c>
      <c r="G8" t="s">
        <v>45</v>
      </c>
      <c r="H8">
        <v>41</v>
      </c>
      <c r="I8">
        <f t="shared" si="0"/>
        <v>2050</v>
      </c>
    </row>
    <row r="9" spans="1:11" x14ac:dyDescent="0.2">
      <c r="A9" t="s">
        <v>52</v>
      </c>
      <c r="B9">
        <v>12</v>
      </c>
      <c r="C9">
        <f t="shared" si="1"/>
        <v>444</v>
      </c>
      <c r="G9" t="s">
        <v>46</v>
      </c>
      <c r="H9">
        <v>37</v>
      </c>
      <c r="I9">
        <f t="shared" si="0"/>
        <v>1850</v>
      </c>
    </row>
    <row r="10" spans="1:11" x14ac:dyDescent="0.2">
      <c r="C10">
        <f t="shared" si="1"/>
        <v>0</v>
      </c>
      <c r="G10" t="s">
        <v>47</v>
      </c>
      <c r="H10">
        <v>111970</v>
      </c>
      <c r="I10">
        <f t="shared" si="0"/>
        <v>5598500</v>
      </c>
    </row>
    <row r="11" spans="1:11" x14ac:dyDescent="0.2">
      <c r="A11" t="s">
        <v>54</v>
      </c>
      <c r="B11">
        <f>SUM(B6:B7)</f>
        <v>5.1074238738738735</v>
      </c>
      <c r="C11">
        <f t="shared" si="1"/>
        <v>188.97468333333333</v>
      </c>
      <c r="D11">
        <f>(B11/B9)*100</f>
        <v>42.561865615615616</v>
      </c>
      <c r="G11" t="s">
        <v>48</v>
      </c>
      <c r="H11">
        <v>94693</v>
      </c>
      <c r="I11">
        <f t="shared" si="0"/>
        <v>4734650</v>
      </c>
    </row>
    <row r="12" spans="1:11" x14ac:dyDescent="0.2">
      <c r="A12" t="s">
        <v>69</v>
      </c>
      <c r="B12">
        <f>B9-(B11+B5)</f>
        <v>5.803007207207207</v>
      </c>
      <c r="C12">
        <f t="shared" si="1"/>
        <v>214.71126666666666</v>
      </c>
      <c r="D12">
        <f>(B12/B9)*100</f>
        <v>48.358393393393392</v>
      </c>
      <c r="G12" t="s">
        <v>49</v>
      </c>
      <c r="H12">
        <v>113462</v>
      </c>
      <c r="I12">
        <f t="shared" si="0"/>
        <v>5673100</v>
      </c>
    </row>
    <row r="13" spans="1:11" x14ac:dyDescent="0.2">
      <c r="B13" s="1"/>
      <c r="C13">
        <f t="shared" si="1"/>
        <v>0</v>
      </c>
      <c r="G13" t="s">
        <v>50</v>
      </c>
      <c r="H13">
        <v>18532</v>
      </c>
      <c r="I13">
        <f t="shared" si="0"/>
        <v>926600</v>
      </c>
    </row>
    <row r="19" spans="9:9" x14ac:dyDescent="0.2">
      <c r="I19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C1" t="s">
        <v>66</v>
      </c>
      <c r="D1" t="s">
        <v>67</v>
      </c>
    </row>
    <row r="2" spans="1:4" x14ac:dyDescent="0.2">
      <c r="A2" t="s">
        <v>60</v>
      </c>
      <c r="B2" t="s">
        <v>11</v>
      </c>
      <c r="C2">
        <v>1</v>
      </c>
      <c r="D2">
        <v>5.4810810810810807E-3</v>
      </c>
    </row>
    <row r="3" spans="1:4" x14ac:dyDescent="0.2">
      <c r="A3" t="s">
        <v>60</v>
      </c>
      <c r="B3" t="s">
        <v>11</v>
      </c>
      <c r="C3">
        <v>2</v>
      </c>
      <c r="D3">
        <v>1.3054054054054054E-3</v>
      </c>
    </row>
    <row r="4" spans="1:4" x14ac:dyDescent="0.2">
      <c r="A4" t="s">
        <v>60</v>
      </c>
      <c r="B4" t="s">
        <v>11</v>
      </c>
      <c r="C4">
        <v>3</v>
      </c>
      <c r="D4">
        <v>9.945945945945946E-4</v>
      </c>
    </row>
    <row r="5" spans="1:4" x14ac:dyDescent="0.2">
      <c r="A5" t="s">
        <v>60</v>
      </c>
      <c r="B5" t="s">
        <v>11</v>
      </c>
      <c r="C5">
        <v>4</v>
      </c>
      <c r="D5">
        <v>6.333333333333333E-4</v>
      </c>
    </row>
    <row r="6" spans="1:4" x14ac:dyDescent="0.2">
      <c r="A6" t="s">
        <v>60</v>
      </c>
      <c r="B6" t="s">
        <v>12</v>
      </c>
      <c r="C6">
        <v>1</v>
      </c>
      <c r="D6">
        <v>5.1067567567567567E-3</v>
      </c>
    </row>
    <row r="7" spans="1:4" x14ac:dyDescent="0.2">
      <c r="A7" t="s">
        <v>60</v>
      </c>
      <c r="B7" t="s">
        <v>12</v>
      </c>
      <c r="C7">
        <v>2</v>
      </c>
      <c r="D7">
        <v>1.6004504504504504E-3</v>
      </c>
    </row>
    <row r="8" spans="1:4" x14ac:dyDescent="0.2">
      <c r="A8" t="s">
        <v>60</v>
      </c>
      <c r="B8" t="s">
        <v>12</v>
      </c>
      <c r="C8">
        <v>3</v>
      </c>
      <c r="D8">
        <v>9.9234234234234242E-4</v>
      </c>
    </row>
    <row r="9" spans="1:4" x14ac:dyDescent="0.2">
      <c r="A9" t="s">
        <v>60</v>
      </c>
      <c r="B9" t="s">
        <v>12</v>
      </c>
      <c r="C9">
        <v>4</v>
      </c>
      <c r="D9">
        <v>4.6171171171171171E-4</v>
      </c>
    </row>
    <row r="10" spans="1:4" x14ac:dyDescent="0.2">
      <c r="A10" t="s">
        <v>60</v>
      </c>
      <c r="B10" t="s">
        <v>13</v>
      </c>
      <c r="C10">
        <v>1</v>
      </c>
      <c r="D10">
        <v>3.1797297297297298E-3</v>
      </c>
    </row>
    <row r="11" spans="1:4" x14ac:dyDescent="0.2">
      <c r="A11" t="s">
        <v>60</v>
      </c>
      <c r="B11" t="s">
        <v>13</v>
      </c>
      <c r="C11">
        <v>2</v>
      </c>
      <c r="D11">
        <v>1.3576576576576577E-3</v>
      </c>
    </row>
    <row r="12" spans="1:4" x14ac:dyDescent="0.2">
      <c r="A12" t="s">
        <v>60</v>
      </c>
      <c r="B12" t="s">
        <v>13</v>
      </c>
      <c r="C12">
        <v>3</v>
      </c>
      <c r="D12">
        <v>1.3657657657657658E-3</v>
      </c>
    </row>
    <row r="13" spans="1:4" x14ac:dyDescent="0.2">
      <c r="A13" t="s">
        <v>60</v>
      </c>
      <c r="B13" t="s">
        <v>13</v>
      </c>
      <c r="C13">
        <v>4</v>
      </c>
      <c r="D13">
        <v>8.067567567567567E-4</v>
      </c>
    </row>
    <row r="14" spans="1:4" x14ac:dyDescent="0.2">
      <c r="A14" t="s">
        <v>61</v>
      </c>
      <c r="B14" t="s">
        <v>14</v>
      </c>
      <c r="C14">
        <v>1</v>
      </c>
      <c r="D14">
        <v>4.8414414414414417E-3</v>
      </c>
    </row>
    <row r="15" spans="1:4" x14ac:dyDescent="0.2">
      <c r="A15" t="s">
        <v>61</v>
      </c>
      <c r="B15" t="s">
        <v>14</v>
      </c>
      <c r="C15">
        <v>2</v>
      </c>
      <c r="D15">
        <v>1.1468468468468467E-3</v>
      </c>
    </row>
    <row r="16" spans="1:4" x14ac:dyDescent="0.2">
      <c r="A16" t="s">
        <v>61</v>
      </c>
      <c r="B16" t="s">
        <v>14</v>
      </c>
      <c r="C16">
        <v>3</v>
      </c>
      <c r="D16">
        <v>9.279279279279279E-4</v>
      </c>
    </row>
    <row r="17" spans="1:4" x14ac:dyDescent="0.2">
      <c r="A17" t="s">
        <v>61</v>
      </c>
      <c r="B17" t="s">
        <v>14</v>
      </c>
      <c r="C17">
        <v>4</v>
      </c>
      <c r="D17">
        <v>7.5810810810810814E-4</v>
      </c>
    </row>
    <row r="18" spans="1:4" x14ac:dyDescent="0.2">
      <c r="A18" t="s">
        <v>61</v>
      </c>
      <c r="B18" t="s">
        <v>15</v>
      </c>
      <c r="C18">
        <v>1</v>
      </c>
      <c r="D18">
        <v>5.3445945945945943E-3</v>
      </c>
    </row>
    <row r="19" spans="1:4" x14ac:dyDescent="0.2">
      <c r="A19" t="s">
        <v>61</v>
      </c>
      <c r="B19" t="s">
        <v>15</v>
      </c>
      <c r="C19">
        <v>2</v>
      </c>
      <c r="D19">
        <v>1.6639639639639641E-3</v>
      </c>
    </row>
    <row r="20" spans="1:4" x14ac:dyDescent="0.2">
      <c r="A20" t="s">
        <v>61</v>
      </c>
      <c r="B20" t="s">
        <v>15</v>
      </c>
      <c r="C20">
        <v>3</v>
      </c>
      <c r="D20">
        <v>1.0851351351351352E-3</v>
      </c>
    </row>
    <row r="21" spans="1:4" x14ac:dyDescent="0.2">
      <c r="A21" t="s">
        <v>61</v>
      </c>
      <c r="B21" t="s">
        <v>15</v>
      </c>
      <c r="C21">
        <v>4</v>
      </c>
      <c r="D21">
        <v>8.6306306306306309E-4</v>
      </c>
    </row>
    <row r="22" spans="1:4" x14ac:dyDescent="0.2">
      <c r="A22" t="s">
        <v>61</v>
      </c>
      <c r="B22" t="s">
        <v>16</v>
      </c>
      <c r="C22">
        <v>1</v>
      </c>
      <c r="D22">
        <v>4.7896396396396399E-3</v>
      </c>
    </row>
    <row r="23" spans="1:4" x14ac:dyDescent="0.2">
      <c r="A23" t="s">
        <v>61</v>
      </c>
      <c r="B23" t="s">
        <v>16</v>
      </c>
      <c r="C23">
        <v>2</v>
      </c>
      <c r="D23">
        <v>2.0148648648648649E-3</v>
      </c>
    </row>
    <row r="24" spans="1:4" x14ac:dyDescent="0.2">
      <c r="A24" t="s">
        <v>61</v>
      </c>
      <c r="B24" t="s">
        <v>16</v>
      </c>
      <c r="C24">
        <v>3</v>
      </c>
      <c r="D24">
        <v>7.3963963963963959E-4</v>
      </c>
    </row>
    <row r="25" spans="1:4" x14ac:dyDescent="0.2">
      <c r="A25" t="s">
        <v>61</v>
      </c>
      <c r="B25" t="s">
        <v>16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active tubes</vt:lpstr>
      <vt:lpstr>Sheet1</vt:lpstr>
      <vt:lpstr>waste calculation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2017-08-11T11:52:46Z</dcterms:created>
  <dcterms:modified xsi:type="dcterms:W3CDTF">2018-05-10T12:50:30Z</dcterms:modified>
</cp:coreProperties>
</file>