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rcdenleybowers/Google Drive/Results and Data/RADIOLABELLING/"/>
    </mc:Choice>
  </mc:AlternateContent>
  <xr:revisionPtr revIDLastSave="0" documentId="13_ncr:1_{B95F4AC5-6E14-1648-8364-DFABBF496EB6}" xr6:coauthVersionLast="33" xr6:coauthVersionMax="33" xr10:uidLastSave="{00000000-0000-0000-0000-000000000000}"/>
  <bookViews>
    <workbookView xWindow="0" yWindow="1140" windowWidth="28800" windowHeight="16720" tabRatio="500" activeTab="1" xr2:uid="{00000000-000D-0000-FFFF-FFFF00000000}"/>
  </bookViews>
  <sheets>
    <sheet name="data" sheetId="1" r:id="rId1"/>
    <sheet name="active tubes" sheetId="3" r:id="rId2"/>
    <sheet name="waste calculation" sheetId="2" r:id="rId3"/>
    <sheet name="Sheet4" sheetId="4" r:id="rId4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K2" i="1" s="1"/>
  <c r="H2" i="1"/>
  <c r="B6" i="2" s="1"/>
  <c r="L2" i="1"/>
  <c r="I2" i="1"/>
  <c r="M2" i="1" s="1"/>
  <c r="J2" i="1"/>
  <c r="N2" i="1"/>
  <c r="G3" i="1"/>
  <c r="K3" i="1" s="1"/>
  <c r="H3" i="1"/>
  <c r="L3" i="1"/>
  <c r="I3" i="1"/>
  <c r="M3" i="1" s="1"/>
  <c r="J3" i="1"/>
  <c r="N3" i="1"/>
  <c r="G4" i="1"/>
  <c r="K4" i="1" s="1"/>
  <c r="H4" i="1"/>
  <c r="L4" i="1"/>
  <c r="I4" i="1"/>
  <c r="M4" i="1" s="1"/>
  <c r="J4" i="1"/>
  <c r="N4" i="1"/>
  <c r="G5" i="1"/>
  <c r="K5" i="1" s="1"/>
  <c r="H5" i="1"/>
  <c r="L5" i="1"/>
  <c r="I5" i="1"/>
  <c r="M5" i="1" s="1"/>
  <c r="J5" i="1"/>
  <c r="N5" i="1"/>
  <c r="G6" i="1"/>
  <c r="K6" i="1" s="1"/>
  <c r="H6" i="1"/>
  <c r="L6" i="1"/>
  <c r="I6" i="1"/>
  <c r="M6" i="1" s="1"/>
  <c r="J6" i="1"/>
  <c r="N6" i="1"/>
  <c r="G7" i="1"/>
  <c r="K7" i="1" s="1"/>
  <c r="H7" i="1"/>
  <c r="L7" i="1"/>
  <c r="I7" i="1"/>
  <c r="M7" i="1" s="1"/>
  <c r="J7" i="1"/>
  <c r="N7" i="1"/>
  <c r="G8" i="1"/>
  <c r="K8" i="1" s="1"/>
  <c r="H8" i="1"/>
  <c r="L8" i="1"/>
  <c r="I8" i="1"/>
  <c r="M8" i="1" s="1"/>
  <c r="J8" i="1"/>
  <c r="N8" i="1"/>
  <c r="G9" i="1"/>
  <c r="K9" i="1" s="1"/>
  <c r="H9" i="1"/>
  <c r="L9" i="1"/>
  <c r="I9" i="1"/>
  <c r="M9" i="1" s="1"/>
  <c r="J9" i="1"/>
  <c r="N9" i="1"/>
  <c r="G10" i="1"/>
  <c r="K10" i="1" s="1"/>
  <c r="H10" i="1"/>
  <c r="L10" i="1"/>
  <c r="I10" i="1"/>
  <c r="M10" i="1" s="1"/>
  <c r="J10" i="1"/>
  <c r="N10" i="1"/>
  <c r="G11" i="1"/>
  <c r="K11" i="1" s="1"/>
  <c r="H11" i="1"/>
  <c r="L11" i="1"/>
  <c r="I11" i="1"/>
  <c r="M11" i="1" s="1"/>
  <c r="J11" i="1"/>
  <c r="N11" i="1"/>
  <c r="G12" i="1"/>
  <c r="K12" i="1" s="1"/>
  <c r="H12" i="1"/>
  <c r="L12" i="1"/>
  <c r="I12" i="1"/>
  <c r="M12" i="1" s="1"/>
  <c r="J12" i="1"/>
  <c r="N12" i="1"/>
  <c r="G13" i="1"/>
  <c r="K13" i="1" s="1"/>
  <c r="H13" i="1"/>
  <c r="L13" i="1"/>
  <c r="I13" i="1"/>
  <c r="M13" i="1" s="1"/>
  <c r="J13" i="1"/>
  <c r="N13" i="1"/>
  <c r="G14" i="1"/>
  <c r="K14" i="1" s="1"/>
  <c r="H14" i="1"/>
  <c r="L14" i="1"/>
  <c r="I14" i="1"/>
  <c r="M14" i="1" s="1"/>
  <c r="J14" i="1"/>
  <c r="N14" i="1"/>
  <c r="G15" i="1"/>
  <c r="K15" i="1" s="1"/>
  <c r="H15" i="1"/>
  <c r="L15" i="1"/>
  <c r="I15" i="1"/>
  <c r="M15" i="1" s="1"/>
  <c r="J15" i="1"/>
  <c r="N15" i="1"/>
  <c r="G16" i="1"/>
  <c r="K16" i="1" s="1"/>
  <c r="H16" i="1"/>
  <c r="L16" i="1"/>
  <c r="I16" i="1"/>
  <c r="M16" i="1" s="1"/>
  <c r="J16" i="1"/>
  <c r="N16" i="1"/>
  <c r="G17" i="1"/>
  <c r="K17" i="1" s="1"/>
  <c r="H17" i="1"/>
  <c r="L17" i="1"/>
  <c r="I17" i="1"/>
  <c r="M17" i="1" s="1"/>
  <c r="J17" i="1"/>
  <c r="N17" i="1"/>
  <c r="G18" i="1"/>
  <c r="K18" i="1" s="1"/>
  <c r="H18" i="1"/>
  <c r="L18" i="1"/>
  <c r="I18" i="1"/>
  <c r="M18" i="1" s="1"/>
  <c r="J18" i="1"/>
  <c r="N18" i="1"/>
  <c r="G19" i="1"/>
  <c r="K19" i="1" s="1"/>
  <c r="H19" i="1"/>
  <c r="L19" i="1"/>
  <c r="I19" i="1"/>
  <c r="M19" i="1" s="1"/>
  <c r="J19" i="1"/>
  <c r="N19" i="1"/>
  <c r="G20" i="1"/>
  <c r="K20" i="1" s="1"/>
  <c r="H20" i="1"/>
  <c r="L20" i="1"/>
  <c r="I20" i="1"/>
  <c r="M20" i="1" s="1"/>
  <c r="J20" i="1"/>
  <c r="N20" i="1"/>
  <c r="G21" i="1"/>
  <c r="K21" i="1" s="1"/>
  <c r="H21" i="1"/>
  <c r="L21" i="1"/>
  <c r="I21" i="1"/>
  <c r="M21" i="1" s="1"/>
  <c r="J21" i="1"/>
  <c r="N21" i="1"/>
  <c r="G22" i="1"/>
  <c r="K22" i="1" s="1"/>
  <c r="H22" i="1"/>
  <c r="L22" i="1"/>
  <c r="I22" i="1"/>
  <c r="M22" i="1" s="1"/>
  <c r="J22" i="1"/>
  <c r="N22" i="1"/>
  <c r="G23" i="1"/>
  <c r="K23" i="1" s="1"/>
  <c r="H23" i="1"/>
  <c r="L23" i="1"/>
  <c r="I23" i="1"/>
  <c r="M23" i="1" s="1"/>
  <c r="J23" i="1"/>
  <c r="N23" i="1"/>
  <c r="G24" i="1"/>
  <c r="K24" i="1" s="1"/>
  <c r="H24" i="1"/>
  <c r="L24" i="1"/>
  <c r="I24" i="1"/>
  <c r="M24" i="1" s="1"/>
  <c r="J24" i="1"/>
  <c r="N24" i="1"/>
  <c r="G25" i="1"/>
  <c r="K25" i="1" s="1"/>
  <c r="H25" i="1"/>
  <c r="L25" i="1"/>
  <c r="I25" i="1"/>
  <c r="M25" i="1" s="1"/>
  <c r="J25" i="1"/>
  <c r="N25" i="1"/>
  <c r="G26" i="1"/>
  <c r="K26" i="1" s="1"/>
  <c r="H26" i="1"/>
  <c r="L26" i="1"/>
  <c r="I26" i="1"/>
  <c r="M26" i="1" s="1"/>
  <c r="J26" i="1"/>
  <c r="N26" i="1"/>
  <c r="G27" i="1"/>
  <c r="K27" i="1" s="1"/>
  <c r="H27" i="1"/>
  <c r="L27" i="1"/>
  <c r="I27" i="1"/>
  <c r="M27" i="1" s="1"/>
  <c r="J27" i="1"/>
  <c r="N27" i="1"/>
  <c r="G28" i="1"/>
  <c r="K28" i="1" s="1"/>
  <c r="H28" i="1"/>
  <c r="L28" i="1"/>
  <c r="I28" i="1"/>
  <c r="M28" i="1" s="1"/>
  <c r="J28" i="1"/>
  <c r="N28" i="1"/>
  <c r="G29" i="1"/>
  <c r="K29" i="1" s="1"/>
  <c r="H29" i="1"/>
  <c r="L29" i="1"/>
  <c r="I29" i="1"/>
  <c r="M29" i="1" s="1"/>
  <c r="J29" i="1"/>
  <c r="N29" i="1"/>
  <c r="G30" i="1"/>
  <c r="K30" i="1" s="1"/>
  <c r="H30" i="1"/>
  <c r="L30" i="1"/>
  <c r="I30" i="1"/>
  <c r="M30" i="1" s="1"/>
  <c r="J30" i="1"/>
  <c r="N30" i="1"/>
  <c r="G31" i="1"/>
  <c r="K31" i="1" s="1"/>
  <c r="H31" i="1"/>
  <c r="L31" i="1"/>
  <c r="I31" i="1"/>
  <c r="M31" i="1" s="1"/>
  <c r="J31" i="1"/>
  <c r="N31" i="1"/>
  <c r="G32" i="1"/>
  <c r="K32" i="1" s="1"/>
  <c r="H32" i="1"/>
  <c r="L32" i="1"/>
  <c r="I32" i="1"/>
  <c r="M32" i="1" s="1"/>
  <c r="J32" i="1"/>
  <c r="N32" i="1"/>
  <c r="G33" i="1"/>
  <c r="K33" i="1" s="1"/>
  <c r="H33" i="1"/>
  <c r="L33" i="1"/>
  <c r="I33" i="1"/>
  <c r="M33" i="1" s="1"/>
  <c r="J33" i="1"/>
  <c r="N33" i="1"/>
  <c r="I10" i="2"/>
  <c r="K5" i="2" s="1"/>
  <c r="B7" i="2" s="1"/>
  <c r="D7" i="2" s="1"/>
  <c r="I11" i="2"/>
  <c r="I12" i="2"/>
  <c r="I13" i="2"/>
  <c r="K4" i="2"/>
  <c r="B5" i="2" l="1"/>
  <c r="D6" i="2"/>
  <c r="B11" i="2" l="1"/>
  <c r="D5" i="2"/>
  <c r="B12" i="2" l="1"/>
  <c r="D12" i="2" s="1"/>
  <c r="D11" i="2"/>
</calcChain>
</file>

<file path=xl/sharedStrings.xml><?xml version="1.0" encoding="utf-8"?>
<sst xmlns="http://schemas.openxmlformats.org/spreadsheetml/2006/main" count="247" uniqueCount="80">
  <si>
    <t>A1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</si>
  <si>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</si>
  <si>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</si>
  <si>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</si>
  <si>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</si>
  <si>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</si>
  <si>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</si>
  <si>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</si>
  <si>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</si>
  <si>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</si>
  <si>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</si>
  <si>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</si>
  <si>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</si>
  <si>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</si>
  <si>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</si>
  <si>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</si>
  <si>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</si>
  <si>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</si>
  <si>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</si>
  <si>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</si>
  <si>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</si>
  <si>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</si>
  <si>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</si>
  <si>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I</t>
  </si>
  <si>
    <t>J</t>
  </si>
  <si>
    <t>K</t>
  </si>
  <si>
    <t>L</t>
  </si>
  <si>
    <t>M</t>
  </si>
  <si>
    <t>N</t>
  </si>
  <si>
    <t>O</t>
  </si>
  <si>
    <t>P</t>
  </si>
  <si>
    <t>A2</t>
  </si>
  <si>
    <t>2 (dpm)</t>
  </si>
  <si>
    <t>3 (dpm)</t>
  </si>
  <si>
    <t>1 (dpm)</t>
  </si>
  <si>
    <t>4(dpm)</t>
  </si>
  <si>
    <t>1(uCi)</t>
  </si>
  <si>
    <t>2(uCi)</t>
  </si>
  <si>
    <t>4(uCi)</t>
  </si>
  <si>
    <t>1(uCi) total KOH trap</t>
  </si>
  <si>
    <t>2(uCi) total KOH trap</t>
  </si>
  <si>
    <t>3(uCi) total KOH trap</t>
  </si>
  <si>
    <t>4(uCi) total KOH trap</t>
  </si>
  <si>
    <t>SUM MEDIA</t>
  </si>
  <si>
    <t>SUM KOH TRAPS</t>
  </si>
  <si>
    <t>SUM SCINTILLANT</t>
  </si>
  <si>
    <t>KOH blank</t>
  </si>
  <si>
    <t>Scintillant blank</t>
  </si>
  <si>
    <t>H, P</t>
  </si>
  <si>
    <t>G,O</t>
  </si>
  <si>
    <t>F, N</t>
  </si>
  <si>
    <t>E, M</t>
  </si>
  <si>
    <t>D, L</t>
  </si>
  <si>
    <t>C, K</t>
  </si>
  <si>
    <t>B, J</t>
  </si>
  <si>
    <t>A, I</t>
  </si>
  <si>
    <t xml:space="preserve">SUM MEDIA </t>
  </si>
  <si>
    <t>total activity</t>
  </si>
  <si>
    <t>SUM background/sample</t>
  </si>
  <si>
    <t>total accounted for</t>
  </si>
  <si>
    <t>tube</t>
  </si>
  <si>
    <t>A</t>
  </si>
  <si>
    <t>B</t>
  </si>
  <si>
    <t>C</t>
  </si>
  <si>
    <t>D</t>
  </si>
  <si>
    <t>E</t>
  </si>
  <si>
    <t>F</t>
  </si>
  <si>
    <t>G</t>
  </si>
  <si>
    <t>H</t>
  </si>
  <si>
    <t>tube_type</t>
  </si>
  <si>
    <t>3(uCi)</t>
  </si>
  <si>
    <t>tube_number</t>
  </si>
  <si>
    <t>day</t>
  </si>
  <si>
    <t>Activity</t>
  </si>
  <si>
    <t>% total waste</t>
  </si>
  <si>
    <t xml:space="preserve">  </t>
  </si>
  <si>
    <t>minus sugar - est</t>
  </si>
  <si>
    <t>minus sugar + est</t>
  </si>
  <si>
    <t>plus sugar + est</t>
  </si>
  <si>
    <t>plus sugar -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</si>
</sst>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3" fillId="14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812800</xdr:colOff>
      <xdr:row>4</xdr:row>
      <xdr:rowOff>190500</xdr:rowOff>
    </xdr:from>
    <xdr:to>
      <xdr:col>19</xdr:col>
      <xdr:colOff>723900</xdr:colOff>
      <xdr:row>27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00" y="1003300"/>
          <a:ext cx="6515100" cy="452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showRuler="0" workbookViewId="0">
      <selection activeCell="G31" sqref="G31"/>
    </sheetView>
  </sheetViews>
  <sheetFormatPr baseColWidth="10" defaultRowHeight="16" x14ac:dyDescent="0.2"/>
  <cols>
    <col min="1" max="2" width="6" customWidth="1"/>
    <col min="11" max="11" width="18.33203125" customWidth="1"/>
    <col min="12" max="12" width="17.83203125" customWidth="1"/>
    <col min="13" max="13" width="18.1640625" customWidth="1"/>
    <col min="14" max="14" width="17.83203125" customWidth="1"/>
  </cols>
  <sheetData>
    <row r="1" spans="1:14" x14ac:dyDescent="0.2">
      <c r="A1" t="s">
        <v>69</v>
      </c>
      <c r="B1" t="s">
        <v>60</v>
      </c>
      <c r="C1" t="s">
        <v>34</v>
      </c>
      <c r="D1" t="s">
        <v>32</v>
      </c>
      <c r="E1" t="s">
        <v>33</v>
      </c>
      <c r="F1" t="s">
        <v>35</v>
      </c>
      <c r="G1" t="s">
        <v>36</v>
      </c>
      <c r="H1" t="s">
        <v>37</v>
      </c>
      <c r="I1" t="s">
        <v>70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</row>
    <row r="2" spans="1:14" x14ac:dyDescent="0.2">
      <c r="A2" t="s">
        <v>61</v>
      </c>
      <c r="B2" t="s">
        <v>0</v>
      </c>
      <c r="C2">
        <v>947</v>
      </c>
      <c r="D2">
        <v>1076</v>
      </c>
      <c r="E2">
        <v>902</v>
      </c>
      <c r="F2">
        <v>1512</v>
      </c>
      <c r="G2">
        <f t="shared" ref="G2:G33" si="0">C2/2220000</f>
        <v>4.2657657657657659E-4</v>
      </c>
      <c r="H2">
        <f t="shared" ref="H2:H33" si="1">D2/2220000</f>
        <v>4.8468468468468469E-4</v>
      </c>
      <c r="I2">
        <f t="shared" ref="I2:I33" si="2">E2/2220000</f>
        <v>4.0630630630630632E-4</v>
      </c>
      <c r="J2">
        <f t="shared" ref="J2:J33" si="3">F2/2220000</f>
        <v>6.8108108108108113E-4</v>
      </c>
      <c r="K2">
        <f t="shared" ref="K2:K33" si="4">G2*3</f>
        <v>1.2797297297297298E-3</v>
      </c>
      <c r="L2">
        <f t="shared" ref="L2:L33" si="5">H2*3</f>
        <v>1.454054054054054E-3</v>
      </c>
      <c r="M2">
        <f t="shared" ref="M2:M33" si="6">I2*3</f>
        <v>1.2189189189189191E-3</v>
      </c>
      <c r="N2">
        <f t="shared" ref="N2:N33" si="7">J2*3</f>
        <v>2.0432432432432434E-3</v>
      </c>
    </row>
    <row r="3" spans="1:14" x14ac:dyDescent="0.2">
      <c r="A3" t="s">
        <v>61</v>
      </c>
      <c r="B3" t="s">
        <v>31</v>
      </c>
      <c r="C3">
        <v>926</v>
      </c>
      <c r="D3">
        <v>854</v>
      </c>
      <c r="E3">
        <v>940</v>
      </c>
      <c r="F3">
        <v>1309</v>
      </c>
      <c r="G3">
        <f t="shared" si="0"/>
        <v>4.1711711711711711E-4</v>
      </c>
      <c r="H3">
        <f t="shared" si="1"/>
        <v>3.846846846846847E-4</v>
      </c>
      <c r="I3">
        <f t="shared" si="2"/>
        <v>4.2342342342342341E-4</v>
      </c>
      <c r="J3">
        <f t="shared" si="3"/>
        <v>5.8963963963963963E-4</v>
      </c>
      <c r="K3">
        <f t="shared" si="4"/>
        <v>1.2513513513513514E-3</v>
      </c>
      <c r="L3">
        <f t="shared" si="5"/>
        <v>1.154054054054054E-3</v>
      </c>
      <c r="M3">
        <f t="shared" si="6"/>
        <v>1.2702702702702701E-3</v>
      </c>
      <c r="N3">
        <f t="shared" si="7"/>
        <v>1.7689189189189188E-3</v>
      </c>
    </row>
    <row r="4" spans="1:14" x14ac:dyDescent="0.2">
      <c r="A4" t="s">
        <v>61</v>
      </c>
      <c r="B4" t="s">
        <v>1</v>
      </c>
      <c r="C4">
        <v>315</v>
      </c>
      <c r="D4">
        <v>383</v>
      </c>
      <c r="E4">
        <v>544</v>
      </c>
      <c r="F4">
        <v>647</v>
      </c>
      <c r="G4">
        <f t="shared" si="0"/>
        <v>1.4189189189189188E-4</v>
      </c>
      <c r="H4">
        <f t="shared" si="1"/>
        <v>1.7252252252252252E-4</v>
      </c>
      <c r="I4">
        <f t="shared" si="2"/>
        <v>2.4504504504504506E-4</v>
      </c>
      <c r="J4">
        <f t="shared" si="3"/>
        <v>2.9144144144144143E-4</v>
      </c>
      <c r="K4">
        <f t="shared" si="4"/>
        <v>4.2567567567567565E-4</v>
      </c>
      <c r="L4">
        <f t="shared" si="5"/>
        <v>5.1756756756756762E-4</v>
      </c>
      <c r="M4">
        <f t="shared" si="6"/>
        <v>7.3513513513513511E-4</v>
      </c>
      <c r="N4">
        <f t="shared" si="7"/>
        <v>8.7432432432432423E-4</v>
      </c>
    </row>
    <row r="5" spans="1:14" x14ac:dyDescent="0.2">
      <c r="A5" t="s">
        <v>62</v>
      </c>
      <c r="B5" t="s">
        <v>2</v>
      </c>
      <c r="C5">
        <v>924</v>
      </c>
      <c r="D5">
        <v>939</v>
      </c>
      <c r="E5">
        <v>836</v>
      </c>
      <c r="F5">
        <v>699</v>
      </c>
      <c r="G5">
        <f t="shared" si="0"/>
        <v>4.1621621621621622E-4</v>
      </c>
      <c r="H5">
        <f t="shared" si="1"/>
        <v>4.22972972972973E-4</v>
      </c>
      <c r="I5">
        <f t="shared" si="2"/>
        <v>3.7657657657657657E-4</v>
      </c>
      <c r="J5">
        <f t="shared" si="3"/>
        <v>3.1486486486486488E-4</v>
      </c>
      <c r="K5">
        <f t="shared" si="4"/>
        <v>1.2486486486486487E-3</v>
      </c>
      <c r="L5">
        <f t="shared" si="5"/>
        <v>1.268918918918919E-3</v>
      </c>
      <c r="M5">
        <f t="shared" si="6"/>
        <v>1.1297297297297297E-3</v>
      </c>
      <c r="N5">
        <f t="shared" si="7"/>
        <v>9.4459459459459469E-4</v>
      </c>
    </row>
    <row r="6" spans="1:14" x14ac:dyDescent="0.2">
      <c r="A6" t="s">
        <v>62</v>
      </c>
      <c r="B6" t="s">
        <v>3</v>
      </c>
      <c r="C6">
        <v>759</v>
      </c>
      <c r="D6">
        <v>881</v>
      </c>
      <c r="E6">
        <v>1202</v>
      </c>
      <c r="F6">
        <v>1143</v>
      </c>
      <c r="G6">
        <f t="shared" si="0"/>
        <v>3.4189189189189187E-4</v>
      </c>
      <c r="H6">
        <f t="shared" si="1"/>
        <v>3.9684684684684684E-4</v>
      </c>
      <c r="I6">
        <f t="shared" si="2"/>
        <v>5.4144144144144149E-4</v>
      </c>
      <c r="J6">
        <f t="shared" si="3"/>
        <v>5.1486486486486491E-4</v>
      </c>
      <c r="K6">
        <f t="shared" si="4"/>
        <v>1.0256756756756755E-3</v>
      </c>
      <c r="L6">
        <f t="shared" si="5"/>
        <v>1.1905405405405406E-3</v>
      </c>
      <c r="M6">
        <f t="shared" si="6"/>
        <v>1.6243243243243245E-3</v>
      </c>
      <c r="N6">
        <f t="shared" si="7"/>
        <v>1.5445945945945947E-3</v>
      </c>
    </row>
    <row r="7" spans="1:14" x14ac:dyDescent="0.2">
      <c r="A7" t="s">
        <v>62</v>
      </c>
      <c r="B7" t="s">
        <v>4</v>
      </c>
      <c r="C7">
        <v>929</v>
      </c>
      <c r="D7">
        <v>1179</v>
      </c>
      <c r="E7">
        <v>1401</v>
      </c>
      <c r="F7">
        <v>1345</v>
      </c>
      <c r="G7">
        <f t="shared" si="0"/>
        <v>4.1846846846846846E-4</v>
      </c>
      <c r="H7">
        <f t="shared" si="1"/>
        <v>5.3108108108108106E-4</v>
      </c>
      <c r="I7">
        <f t="shared" si="2"/>
        <v>6.3108108108108111E-4</v>
      </c>
      <c r="J7">
        <f t="shared" si="3"/>
        <v>6.0585585585585589E-4</v>
      </c>
      <c r="K7">
        <f t="shared" si="4"/>
        <v>1.2554054054054054E-3</v>
      </c>
      <c r="L7">
        <f t="shared" si="5"/>
        <v>1.5932432432432431E-3</v>
      </c>
      <c r="M7">
        <f t="shared" si="6"/>
        <v>1.8932432432432434E-3</v>
      </c>
      <c r="N7">
        <f t="shared" si="7"/>
        <v>1.8175675675675676E-3</v>
      </c>
    </row>
    <row r="8" spans="1:14" x14ac:dyDescent="0.2">
      <c r="A8" t="s">
        <v>63</v>
      </c>
      <c r="B8" t="s">
        <v>5</v>
      </c>
      <c r="C8">
        <v>73</v>
      </c>
      <c r="D8">
        <v>61</v>
      </c>
      <c r="E8">
        <v>58</v>
      </c>
      <c r="F8">
        <v>108</v>
      </c>
      <c r="G8">
        <f t="shared" si="0"/>
        <v>3.2882882882882886E-5</v>
      </c>
      <c r="H8">
        <f t="shared" si="1"/>
        <v>2.7477477477477476E-5</v>
      </c>
      <c r="I8">
        <f t="shared" si="2"/>
        <v>2.6126126126126125E-5</v>
      </c>
      <c r="J8">
        <f t="shared" si="3"/>
        <v>4.8648648648648648E-5</v>
      </c>
      <c r="K8">
        <f t="shared" si="4"/>
        <v>9.8648648648648663E-5</v>
      </c>
      <c r="L8">
        <f t="shared" si="5"/>
        <v>8.2432432432432432E-5</v>
      </c>
      <c r="M8">
        <f t="shared" si="6"/>
        <v>7.8378378378378367E-5</v>
      </c>
      <c r="N8">
        <f t="shared" si="7"/>
        <v>1.4594594594594595E-4</v>
      </c>
    </row>
    <row r="9" spans="1:14" x14ac:dyDescent="0.2">
      <c r="A9" t="s">
        <v>63</v>
      </c>
      <c r="B9" t="s">
        <v>6</v>
      </c>
      <c r="C9">
        <v>62</v>
      </c>
      <c r="D9">
        <v>55</v>
      </c>
      <c r="E9">
        <v>63</v>
      </c>
      <c r="F9">
        <v>100</v>
      </c>
      <c r="G9">
        <f t="shared" si="0"/>
        <v>2.7927927927927929E-5</v>
      </c>
      <c r="H9">
        <f t="shared" si="1"/>
        <v>2.4774774774774773E-5</v>
      </c>
      <c r="I9">
        <f t="shared" si="2"/>
        <v>2.8378378378378378E-5</v>
      </c>
      <c r="J9">
        <f t="shared" si="3"/>
        <v>4.5045045045045046E-5</v>
      </c>
      <c r="K9">
        <f t="shared" si="4"/>
        <v>8.3783783783783787E-5</v>
      </c>
      <c r="L9">
        <f t="shared" si="5"/>
        <v>7.4324324324324316E-5</v>
      </c>
      <c r="M9">
        <f t="shared" si="6"/>
        <v>8.5135135135135142E-5</v>
      </c>
      <c r="N9">
        <f t="shared" si="7"/>
        <v>1.3513513513513514E-4</v>
      </c>
    </row>
    <row r="10" spans="1:14" x14ac:dyDescent="0.2">
      <c r="A10" t="s">
        <v>63</v>
      </c>
      <c r="B10" t="s">
        <v>7</v>
      </c>
      <c r="C10">
        <v>51</v>
      </c>
      <c r="D10">
        <v>53</v>
      </c>
      <c r="E10">
        <v>60</v>
      </c>
      <c r="F10">
        <v>94</v>
      </c>
      <c r="G10">
        <f t="shared" si="0"/>
        <v>2.2972972972972972E-5</v>
      </c>
      <c r="H10">
        <f t="shared" si="1"/>
        <v>2.3873873873873874E-5</v>
      </c>
      <c r="I10">
        <f t="shared" si="2"/>
        <v>2.7027027027027027E-5</v>
      </c>
      <c r="J10">
        <f t="shared" si="3"/>
        <v>4.2342342342342343E-5</v>
      </c>
      <c r="K10">
        <f t="shared" si="4"/>
        <v>6.891891891891891E-5</v>
      </c>
      <c r="L10">
        <f t="shared" si="5"/>
        <v>7.162162162162162E-5</v>
      </c>
      <c r="M10">
        <f t="shared" si="6"/>
        <v>8.1081081081081077E-5</v>
      </c>
      <c r="N10">
        <f t="shared" si="7"/>
        <v>1.2702702702702703E-4</v>
      </c>
    </row>
    <row r="11" spans="1:14" x14ac:dyDescent="0.2">
      <c r="A11" t="s">
        <v>64</v>
      </c>
      <c r="B11" t="s">
        <v>8</v>
      </c>
      <c r="C11">
        <v>64</v>
      </c>
      <c r="D11">
        <v>63</v>
      </c>
      <c r="E11">
        <v>65</v>
      </c>
      <c r="F11">
        <v>116</v>
      </c>
      <c r="G11">
        <f t="shared" si="0"/>
        <v>2.8828828828828828E-5</v>
      </c>
      <c r="H11">
        <f t="shared" si="1"/>
        <v>2.8378378378378378E-5</v>
      </c>
      <c r="I11">
        <f t="shared" si="2"/>
        <v>2.927927927927928E-5</v>
      </c>
      <c r="J11">
        <f t="shared" si="3"/>
        <v>5.2252252252252249E-5</v>
      </c>
      <c r="K11">
        <f t="shared" si="4"/>
        <v>8.6486486486486483E-5</v>
      </c>
      <c r="L11">
        <f t="shared" si="5"/>
        <v>8.5135135135135142E-5</v>
      </c>
      <c r="M11">
        <f t="shared" si="6"/>
        <v>8.7837837837837838E-5</v>
      </c>
      <c r="N11">
        <f t="shared" si="7"/>
        <v>1.5675675675675673E-4</v>
      </c>
    </row>
    <row r="12" spans="1:14" x14ac:dyDescent="0.2">
      <c r="A12" t="s">
        <v>64</v>
      </c>
      <c r="B12" t="s">
        <v>9</v>
      </c>
      <c r="C12">
        <v>65</v>
      </c>
      <c r="D12">
        <v>68</v>
      </c>
      <c r="E12">
        <v>57</v>
      </c>
      <c r="F12">
        <v>107</v>
      </c>
      <c r="G12">
        <f t="shared" si="0"/>
        <v>2.927927927927928E-5</v>
      </c>
      <c r="H12">
        <f t="shared" si="1"/>
        <v>3.0630630630630632E-5</v>
      </c>
      <c r="I12">
        <f t="shared" si="2"/>
        <v>2.5675675675675675E-5</v>
      </c>
      <c r="J12">
        <f t="shared" si="3"/>
        <v>4.8198198198198198E-5</v>
      </c>
      <c r="K12">
        <f t="shared" si="4"/>
        <v>8.7837837837837838E-5</v>
      </c>
      <c r="L12">
        <f t="shared" si="5"/>
        <v>9.1891891891891889E-5</v>
      </c>
      <c r="M12">
        <f t="shared" si="6"/>
        <v>7.7027027027027026E-5</v>
      </c>
      <c r="N12">
        <f t="shared" si="7"/>
        <v>1.4459459459459459E-4</v>
      </c>
    </row>
    <row r="13" spans="1:14" x14ac:dyDescent="0.2">
      <c r="A13" t="s">
        <v>64</v>
      </c>
      <c r="B13" t="s">
        <v>10</v>
      </c>
      <c r="C13">
        <v>58</v>
      </c>
      <c r="D13">
        <v>61</v>
      </c>
      <c r="E13">
        <v>60</v>
      </c>
      <c r="F13">
        <v>129</v>
      </c>
      <c r="G13">
        <f t="shared" si="0"/>
        <v>2.6126126126126125E-5</v>
      </c>
      <c r="H13">
        <f t="shared" si="1"/>
        <v>2.7477477477477476E-5</v>
      </c>
      <c r="I13">
        <f t="shared" si="2"/>
        <v>2.7027027027027027E-5</v>
      </c>
      <c r="J13">
        <f t="shared" si="3"/>
        <v>5.8108108108108111E-5</v>
      </c>
      <c r="K13">
        <f t="shared" si="4"/>
        <v>7.8378378378378367E-5</v>
      </c>
      <c r="L13">
        <f t="shared" si="5"/>
        <v>8.2432432432432432E-5</v>
      </c>
      <c r="M13">
        <f t="shared" si="6"/>
        <v>8.1081081081081077E-5</v>
      </c>
      <c r="N13">
        <f t="shared" si="7"/>
        <v>1.7432432432432435E-4</v>
      </c>
    </row>
    <row r="14" spans="1:14" x14ac:dyDescent="0.2">
      <c r="A14" t="s">
        <v>65</v>
      </c>
      <c r="B14" t="s">
        <v>11</v>
      </c>
      <c r="C14">
        <v>12168</v>
      </c>
      <c r="D14">
        <v>2898</v>
      </c>
      <c r="E14">
        <v>2208</v>
      </c>
      <c r="F14">
        <v>1406</v>
      </c>
      <c r="G14">
        <f t="shared" si="0"/>
        <v>5.4810810810810807E-3</v>
      </c>
      <c r="H14">
        <f t="shared" si="1"/>
        <v>1.3054054054054054E-3</v>
      </c>
      <c r="I14">
        <f t="shared" si="2"/>
        <v>9.945945945945946E-4</v>
      </c>
      <c r="J14">
        <f t="shared" si="3"/>
        <v>6.333333333333333E-4</v>
      </c>
      <c r="K14">
        <f t="shared" si="4"/>
        <v>1.6443243243243241E-2</v>
      </c>
      <c r="L14">
        <f t="shared" si="5"/>
        <v>3.9162162162162161E-3</v>
      </c>
      <c r="M14">
        <f t="shared" si="6"/>
        <v>2.9837837837837838E-3</v>
      </c>
      <c r="N14">
        <f t="shared" si="7"/>
        <v>1.8999999999999998E-3</v>
      </c>
    </row>
    <row r="15" spans="1:14" x14ac:dyDescent="0.2">
      <c r="A15" t="s">
        <v>65</v>
      </c>
      <c r="B15" t="s">
        <v>12</v>
      </c>
      <c r="C15">
        <v>11337</v>
      </c>
      <c r="D15">
        <v>3553</v>
      </c>
      <c r="E15">
        <v>2203</v>
      </c>
      <c r="F15">
        <v>1025</v>
      </c>
      <c r="G15">
        <f t="shared" si="0"/>
        <v>5.1067567567567567E-3</v>
      </c>
      <c r="H15">
        <f t="shared" si="1"/>
        <v>1.6004504504504504E-3</v>
      </c>
      <c r="I15">
        <f t="shared" si="2"/>
        <v>9.9234234234234242E-4</v>
      </c>
      <c r="J15">
        <f t="shared" si="3"/>
        <v>4.6171171171171171E-4</v>
      </c>
      <c r="K15">
        <f t="shared" si="4"/>
        <v>1.532027027027027E-2</v>
      </c>
      <c r="L15">
        <f t="shared" si="5"/>
        <v>4.8013513513513514E-3</v>
      </c>
      <c r="M15">
        <f t="shared" si="6"/>
        <v>2.9770270270270275E-3</v>
      </c>
      <c r="N15">
        <f t="shared" si="7"/>
        <v>1.3851351351351351E-3</v>
      </c>
    </row>
    <row r="16" spans="1:14" x14ac:dyDescent="0.2">
      <c r="A16" t="s">
        <v>65</v>
      </c>
      <c r="B16" t="s">
        <v>13</v>
      </c>
      <c r="C16">
        <v>7059</v>
      </c>
      <c r="D16">
        <v>3014</v>
      </c>
      <c r="E16">
        <v>3032</v>
      </c>
      <c r="F16">
        <v>1791</v>
      </c>
      <c r="G16">
        <f t="shared" si="0"/>
        <v>3.1797297297297298E-3</v>
      </c>
      <c r="H16">
        <f t="shared" si="1"/>
        <v>1.3576576576576577E-3</v>
      </c>
      <c r="I16">
        <f t="shared" si="2"/>
        <v>1.3657657657657658E-3</v>
      </c>
      <c r="J16">
        <f t="shared" si="3"/>
        <v>8.067567567567567E-4</v>
      </c>
      <c r="K16">
        <f t="shared" si="4"/>
        <v>9.5391891891891886E-3</v>
      </c>
      <c r="L16">
        <f t="shared" si="5"/>
        <v>4.0729729729729732E-3</v>
      </c>
      <c r="M16">
        <f t="shared" si="6"/>
        <v>4.0972972972972976E-3</v>
      </c>
      <c r="N16">
        <f t="shared" si="7"/>
        <v>2.4202702702702701E-3</v>
      </c>
    </row>
    <row r="17" spans="1:14" x14ac:dyDescent="0.2">
      <c r="A17" t="s">
        <v>66</v>
      </c>
      <c r="B17" t="s">
        <v>14</v>
      </c>
      <c r="C17">
        <v>10748</v>
      </c>
      <c r="D17">
        <v>2546</v>
      </c>
      <c r="E17">
        <v>2060</v>
      </c>
      <c r="F17">
        <v>1683</v>
      </c>
      <c r="G17">
        <f t="shared" si="0"/>
        <v>4.8414414414414417E-3</v>
      </c>
      <c r="H17">
        <f t="shared" si="1"/>
        <v>1.1468468468468467E-3</v>
      </c>
      <c r="I17">
        <f t="shared" si="2"/>
        <v>9.279279279279279E-4</v>
      </c>
      <c r="J17">
        <f t="shared" si="3"/>
        <v>7.5810810810810814E-4</v>
      </c>
      <c r="K17">
        <f t="shared" si="4"/>
        <v>1.4524324324324326E-2</v>
      </c>
      <c r="L17">
        <f t="shared" si="5"/>
        <v>3.44054054054054E-3</v>
      </c>
      <c r="M17">
        <f t="shared" si="6"/>
        <v>2.7837837837837837E-3</v>
      </c>
      <c r="N17">
        <f t="shared" si="7"/>
        <v>2.2743243243243247E-3</v>
      </c>
    </row>
    <row r="18" spans="1:14" x14ac:dyDescent="0.2">
      <c r="A18" t="s">
        <v>66</v>
      </c>
      <c r="B18" t="s">
        <v>15</v>
      </c>
      <c r="C18">
        <v>11865</v>
      </c>
      <c r="D18">
        <v>3694</v>
      </c>
      <c r="E18">
        <v>2409</v>
      </c>
      <c r="F18">
        <v>1916</v>
      </c>
      <c r="G18">
        <f t="shared" si="0"/>
        <v>5.3445945945945943E-3</v>
      </c>
      <c r="H18">
        <f t="shared" si="1"/>
        <v>1.6639639639639641E-3</v>
      </c>
      <c r="I18">
        <f t="shared" si="2"/>
        <v>1.0851351351351352E-3</v>
      </c>
      <c r="J18">
        <f t="shared" si="3"/>
        <v>8.6306306306306309E-4</v>
      </c>
      <c r="K18">
        <f t="shared" si="4"/>
        <v>1.6033783783783784E-2</v>
      </c>
      <c r="L18">
        <f t="shared" si="5"/>
        <v>4.991891891891892E-3</v>
      </c>
      <c r="M18">
        <f t="shared" si="6"/>
        <v>3.2554054054054057E-3</v>
      </c>
      <c r="N18">
        <f t="shared" si="7"/>
        <v>2.589189189189189E-3</v>
      </c>
    </row>
    <row r="19" spans="1:14" x14ac:dyDescent="0.2">
      <c r="A19" t="s">
        <v>66</v>
      </c>
      <c r="B19" t="s">
        <v>16</v>
      </c>
      <c r="C19">
        <v>10633</v>
      </c>
      <c r="D19">
        <v>4473</v>
      </c>
      <c r="E19">
        <v>1642</v>
      </c>
      <c r="F19">
        <v>1461</v>
      </c>
      <c r="G19">
        <f t="shared" si="0"/>
        <v>4.7896396396396399E-3</v>
      </c>
      <c r="H19">
        <f t="shared" si="1"/>
        <v>2.0148648648648649E-3</v>
      </c>
      <c r="I19">
        <f t="shared" si="2"/>
        <v>7.3963963963963959E-4</v>
      </c>
      <c r="J19">
        <f t="shared" si="3"/>
        <v>6.581081081081081E-4</v>
      </c>
      <c r="K19">
        <f t="shared" si="4"/>
        <v>1.436891891891892E-2</v>
      </c>
      <c r="L19">
        <f t="shared" si="5"/>
        <v>6.0445945945945944E-3</v>
      </c>
      <c r="M19">
        <f t="shared" si="6"/>
        <v>2.2189189189189187E-3</v>
      </c>
      <c r="N19">
        <f t="shared" si="7"/>
        <v>1.9743243243243243E-3</v>
      </c>
    </row>
    <row r="20" spans="1:14" x14ac:dyDescent="0.2">
      <c r="A20" t="s">
        <v>67</v>
      </c>
      <c r="B20" t="s">
        <v>17</v>
      </c>
      <c r="C20">
        <v>65</v>
      </c>
      <c r="D20">
        <v>64</v>
      </c>
      <c r="E20">
        <v>56</v>
      </c>
      <c r="F20">
        <v>73</v>
      </c>
      <c r="G20">
        <f t="shared" si="0"/>
        <v>2.927927927927928E-5</v>
      </c>
      <c r="H20">
        <f t="shared" si="1"/>
        <v>2.8828828828828828E-5</v>
      </c>
      <c r="I20">
        <f t="shared" si="2"/>
        <v>2.5225225225225226E-5</v>
      </c>
      <c r="J20">
        <f t="shared" si="3"/>
        <v>3.2882882882882886E-5</v>
      </c>
      <c r="K20">
        <f t="shared" si="4"/>
        <v>8.7837837837837838E-5</v>
      </c>
      <c r="L20">
        <f t="shared" si="5"/>
        <v>8.6486486486486483E-5</v>
      </c>
      <c r="M20">
        <f t="shared" si="6"/>
        <v>7.5675675675675684E-5</v>
      </c>
      <c r="N20">
        <f t="shared" si="7"/>
        <v>9.8648648648648663E-5</v>
      </c>
    </row>
    <row r="21" spans="1:14" x14ac:dyDescent="0.2">
      <c r="A21" t="s">
        <v>67</v>
      </c>
      <c r="B21" t="s">
        <v>18</v>
      </c>
      <c r="C21">
        <v>66</v>
      </c>
      <c r="D21">
        <v>55</v>
      </c>
      <c r="E21">
        <v>69</v>
      </c>
      <c r="F21">
        <v>77</v>
      </c>
      <c r="G21">
        <f t="shared" si="0"/>
        <v>2.972972972972973E-5</v>
      </c>
      <c r="H21">
        <f t="shared" si="1"/>
        <v>2.4774774774774773E-5</v>
      </c>
      <c r="I21">
        <f t="shared" si="2"/>
        <v>3.1081081081081081E-5</v>
      </c>
      <c r="J21">
        <f t="shared" si="3"/>
        <v>3.4684684684684683E-5</v>
      </c>
      <c r="K21">
        <f t="shared" si="4"/>
        <v>8.9189189189189193E-5</v>
      </c>
      <c r="L21">
        <f t="shared" si="5"/>
        <v>7.4324324324324316E-5</v>
      </c>
      <c r="M21">
        <f t="shared" si="6"/>
        <v>9.3243243243243244E-5</v>
      </c>
      <c r="N21">
        <f t="shared" si="7"/>
        <v>1.0405405405405406E-4</v>
      </c>
    </row>
    <row r="22" spans="1:14" x14ac:dyDescent="0.2">
      <c r="A22" t="s">
        <v>67</v>
      </c>
      <c r="B22" t="s">
        <v>19</v>
      </c>
      <c r="C22">
        <v>53</v>
      </c>
      <c r="D22">
        <v>58</v>
      </c>
      <c r="E22">
        <v>53</v>
      </c>
      <c r="F22">
        <v>103</v>
      </c>
      <c r="G22">
        <f t="shared" si="0"/>
        <v>2.3873873873873874E-5</v>
      </c>
      <c r="H22">
        <f t="shared" si="1"/>
        <v>2.6126126126126125E-5</v>
      </c>
      <c r="I22">
        <f t="shared" si="2"/>
        <v>2.3873873873873874E-5</v>
      </c>
      <c r="J22">
        <f t="shared" si="3"/>
        <v>4.6396396396396394E-5</v>
      </c>
      <c r="K22">
        <f t="shared" si="4"/>
        <v>7.162162162162162E-5</v>
      </c>
      <c r="L22">
        <f t="shared" si="5"/>
        <v>7.8378378378378367E-5</v>
      </c>
      <c r="M22">
        <f t="shared" si="6"/>
        <v>7.162162162162162E-5</v>
      </c>
      <c r="N22">
        <f t="shared" si="7"/>
        <v>1.3918918918918917E-4</v>
      </c>
    </row>
    <row r="23" spans="1:14" x14ac:dyDescent="0.2">
      <c r="A23" t="s">
        <v>68</v>
      </c>
      <c r="B23" t="s">
        <v>20</v>
      </c>
      <c r="C23">
        <v>63</v>
      </c>
      <c r="D23">
        <v>56</v>
      </c>
      <c r="E23">
        <v>59</v>
      </c>
      <c r="F23">
        <v>134</v>
      </c>
      <c r="G23">
        <f t="shared" si="0"/>
        <v>2.8378378378378378E-5</v>
      </c>
      <c r="H23">
        <f t="shared" si="1"/>
        <v>2.5225225225225226E-5</v>
      </c>
      <c r="I23">
        <f t="shared" si="2"/>
        <v>2.6576576576576577E-5</v>
      </c>
      <c r="J23">
        <f t="shared" si="3"/>
        <v>6.0360360360360358E-5</v>
      </c>
      <c r="K23">
        <f t="shared" si="4"/>
        <v>8.5135135135135142E-5</v>
      </c>
      <c r="L23">
        <f t="shared" si="5"/>
        <v>7.5675675675675684E-5</v>
      </c>
      <c r="M23">
        <f t="shared" si="6"/>
        <v>7.9729729729729736E-5</v>
      </c>
      <c r="N23">
        <f t="shared" si="7"/>
        <v>1.8108108108108107E-4</v>
      </c>
    </row>
    <row r="24" spans="1:14" x14ac:dyDescent="0.2">
      <c r="A24" t="s">
        <v>68</v>
      </c>
      <c r="B24" t="s">
        <v>21</v>
      </c>
      <c r="C24">
        <v>58</v>
      </c>
      <c r="D24">
        <v>63</v>
      </c>
      <c r="E24">
        <v>63</v>
      </c>
      <c r="F24">
        <v>83</v>
      </c>
      <c r="G24">
        <f t="shared" si="0"/>
        <v>2.6126126126126125E-5</v>
      </c>
      <c r="H24">
        <f t="shared" si="1"/>
        <v>2.8378378378378378E-5</v>
      </c>
      <c r="I24">
        <f t="shared" si="2"/>
        <v>2.8378378378378378E-5</v>
      </c>
      <c r="J24">
        <f t="shared" si="3"/>
        <v>3.7387387387387386E-5</v>
      </c>
      <c r="K24">
        <f t="shared" si="4"/>
        <v>7.8378378378378367E-5</v>
      </c>
      <c r="L24">
        <f t="shared" si="5"/>
        <v>8.5135135135135142E-5</v>
      </c>
      <c r="M24">
        <f t="shared" si="6"/>
        <v>8.5135135135135142E-5</v>
      </c>
      <c r="N24">
        <f t="shared" si="7"/>
        <v>1.1216216216216216E-4</v>
      </c>
    </row>
    <row r="25" spans="1:14" x14ac:dyDescent="0.2">
      <c r="A25" t="s">
        <v>68</v>
      </c>
      <c r="B25" t="s">
        <v>22</v>
      </c>
      <c r="C25">
        <v>54</v>
      </c>
      <c r="D25">
        <v>60</v>
      </c>
      <c r="E25">
        <v>58</v>
      </c>
      <c r="F25">
        <v>73</v>
      </c>
      <c r="G25">
        <f t="shared" si="0"/>
        <v>2.4324324324324324E-5</v>
      </c>
      <c r="H25">
        <f t="shared" si="1"/>
        <v>2.7027027027027027E-5</v>
      </c>
      <c r="I25">
        <f t="shared" si="2"/>
        <v>2.6126126126126125E-5</v>
      </c>
      <c r="J25">
        <f t="shared" si="3"/>
        <v>3.2882882882882886E-5</v>
      </c>
      <c r="K25">
        <f t="shared" si="4"/>
        <v>7.2972972972972975E-5</v>
      </c>
      <c r="L25">
        <f t="shared" si="5"/>
        <v>8.1081081081081077E-5</v>
      </c>
      <c r="M25">
        <f t="shared" si="6"/>
        <v>7.8378378378378367E-5</v>
      </c>
      <c r="N25">
        <f t="shared" si="7"/>
        <v>9.8648648648648663E-5</v>
      </c>
    </row>
    <row r="26" spans="1:14" x14ac:dyDescent="0.2">
      <c r="A26" t="s">
        <v>23</v>
      </c>
      <c r="B26" t="s">
        <v>23</v>
      </c>
      <c r="C26">
        <v>69</v>
      </c>
      <c r="D26">
        <v>64</v>
      </c>
      <c r="E26">
        <v>60</v>
      </c>
      <c r="F26">
        <v>95</v>
      </c>
      <c r="G26">
        <f t="shared" si="0"/>
        <v>3.1081081081081081E-5</v>
      </c>
      <c r="H26">
        <f t="shared" si="1"/>
        <v>2.8828828828828828E-5</v>
      </c>
      <c r="I26">
        <f t="shared" si="2"/>
        <v>2.7027027027027027E-5</v>
      </c>
      <c r="J26">
        <f t="shared" si="3"/>
        <v>4.2792792792792792E-5</v>
      </c>
      <c r="K26">
        <f t="shared" si="4"/>
        <v>9.3243243243243244E-5</v>
      </c>
      <c r="L26">
        <f t="shared" si="5"/>
        <v>8.6486486486486483E-5</v>
      </c>
      <c r="M26">
        <f t="shared" si="6"/>
        <v>8.1081081081081077E-5</v>
      </c>
      <c r="N26">
        <f t="shared" si="7"/>
        <v>1.2837837837837839E-4</v>
      </c>
    </row>
    <row r="27" spans="1:14" x14ac:dyDescent="0.2">
      <c r="A27" t="s">
        <v>24</v>
      </c>
      <c r="B27" t="s">
        <v>24</v>
      </c>
      <c r="C27">
        <v>84</v>
      </c>
      <c r="D27">
        <v>56</v>
      </c>
      <c r="E27">
        <v>59</v>
      </c>
      <c r="F27">
        <v>92</v>
      </c>
      <c r="G27">
        <f t="shared" si="0"/>
        <v>3.7837837837837835E-5</v>
      </c>
      <c r="H27">
        <f t="shared" si="1"/>
        <v>2.5225225225225226E-5</v>
      </c>
      <c r="I27">
        <f t="shared" si="2"/>
        <v>2.6576576576576577E-5</v>
      </c>
      <c r="J27">
        <f t="shared" si="3"/>
        <v>4.1441441441441444E-5</v>
      </c>
      <c r="K27">
        <f t="shared" si="4"/>
        <v>1.1351351351351351E-4</v>
      </c>
      <c r="L27">
        <f t="shared" si="5"/>
        <v>7.5675675675675684E-5</v>
      </c>
      <c r="M27">
        <f t="shared" si="6"/>
        <v>7.9729729729729736E-5</v>
      </c>
      <c r="N27">
        <f t="shared" si="7"/>
        <v>1.2432432432432433E-4</v>
      </c>
    </row>
    <row r="28" spans="1:14" x14ac:dyDescent="0.2">
      <c r="A28" t="s">
        <v>25</v>
      </c>
      <c r="B28" t="s">
        <v>25</v>
      </c>
      <c r="C28">
        <v>57</v>
      </c>
      <c r="D28">
        <v>64</v>
      </c>
      <c r="E28">
        <v>60</v>
      </c>
      <c r="F28">
        <v>89</v>
      </c>
      <c r="G28">
        <f t="shared" si="0"/>
        <v>2.5675675675675675E-5</v>
      </c>
      <c r="H28">
        <f t="shared" si="1"/>
        <v>2.8828828828828828E-5</v>
      </c>
      <c r="I28">
        <f t="shared" si="2"/>
        <v>2.7027027027027027E-5</v>
      </c>
      <c r="J28">
        <f t="shared" si="3"/>
        <v>4.0090090090090089E-5</v>
      </c>
      <c r="K28">
        <f t="shared" si="4"/>
        <v>7.7027027027027026E-5</v>
      </c>
      <c r="L28">
        <f t="shared" si="5"/>
        <v>8.6486486486486483E-5</v>
      </c>
      <c r="M28">
        <f t="shared" si="6"/>
        <v>8.1081081081081077E-5</v>
      </c>
      <c r="N28">
        <f t="shared" si="7"/>
        <v>1.2027027027027026E-4</v>
      </c>
    </row>
    <row r="29" spans="1:14" x14ac:dyDescent="0.2">
      <c r="A29" t="s">
        <v>26</v>
      </c>
      <c r="B29" t="s">
        <v>26</v>
      </c>
      <c r="C29">
        <v>65</v>
      </c>
      <c r="D29">
        <v>59</v>
      </c>
      <c r="E29">
        <v>58</v>
      </c>
      <c r="F29">
        <v>77</v>
      </c>
      <c r="G29">
        <f t="shared" si="0"/>
        <v>2.927927927927928E-5</v>
      </c>
      <c r="H29">
        <f t="shared" si="1"/>
        <v>2.6576576576576577E-5</v>
      </c>
      <c r="I29">
        <f t="shared" si="2"/>
        <v>2.6126126126126125E-5</v>
      </c>
      <c r="J29">
        <f t="shared" si="3"/>
        <v>3.4684684684684683E-5</v>
      </c>
      <c r="K29">
        <f t="shared" si="4"/>
        <v>8.7837837837837838E-5</v>
      </c>
      <c r="L29">
        <f t="shared" si="5"/>
        <v>7.9729729729729736E-5</v>
      </c>
      <c r="M29">
        <f t="shared" si="6"/>
        <v>7.8378378378378367E-5</v>
      </c>
      <c r="N29">
        <f t="shared" si="7"/>
        <v>1.0405405405405406E-4</v>
      </c>
    </row>
    <row r="30" spans="1:14" x14ac:dyDescent="0.2">
      <c r="A30" t="s">
        <v>27</v>
      </c>
      <c r="B30" t="s">
        <v>27</v>
      </c>
      <c r="C30">
        <v>0</v>
      </c>
      <c r="D30">
        <v>53</v>
      </c>
      <c r="E30">
        <v>58</v>
      </c>
      <c r="F30">
        <v>103</v>
      </c>
      <c r="G30">
        <f t="shared" si="0"/>
        <v>0</v>
      </c>
      <c r="H30">
        <f t="shared" si="1"/>
        <v>2.3873873873873874E-5</v>
      </c>
      <c r="I30">
        <f t="shared" si="2"/>
        <v>2.6126126126126125E-5</v>
      </c>
      <c r="J30">
        <f t="shared" si="3"/>
        <v>4.6396396396396394E-5</v>
      </c>
      <c r="K30">
        <f t="shared" si="4"/>
        <v>0</v>
      </c>
      <c r="L30">
        <f t="shared" si="5"/>
        <v>7.162162162162162E-5</v>
      </c>
      <c r="M30">
        <f t="shared" si="6"/>
        <v>7.8378378378378367E-5</v>
      </c>
      <c r="N30">
        <f t="shared" si="7"/>
        <v>1.3918918918918917E-4</v>
      </c>
    </row>
    <row r="31" spans="1:14" x14ac:dyDescent="0.2">
      <c r="A31" t="s">
        <v>28</v>
      </c>
      <c r="B31" t="s">
        <v>28</v>
      </c>
      <c r="C31">
        <v>66</v>
      </c>
      <c r="D31">
        <v>88</v>
      </c>
      <c r="E31">
        <v>66</v>
      </c>
      <c r="F31">
        <v>94</v>
      </c>
      <c r="G31">
        <f t="shared" si="0"/>
        <v>2.972972972972973E-5</v>
      </c>
      <c r="H31">
        <f t="shared" si="1"/>
        <v>3.963963963963964E-5</v>
      </c>
      <c r="I31">
        <f t="shared" si="2"/>
        <v>2.972972972972973E-5</v>
      </c>
      <c r="J31">
        <f t="shared" si="3"/>
        <v>4.2342342342342343E-5</v>
      </c>
      <c r="K31">
        <f t="shared" si="4"/>
        <v>8.9189189189189193E-5</v>
      </c>
      <c r="L31">
        <f t="shared" si="5"/>
        <v>1.1891891891891892E-4</v>
      </c>
      <c r="M31">
        <f t="shared" si="6"/>
        <v>8.9189189189189193E-5</v>
      </c>
      <c r="N31">
        <f t="shared" si="7"/>
        <v>1.2702702702702703E-4</v>
      </c>
    </row>
    <row r="32" spans="1:14" x14ac:dyDescent="0.2">
      <c r="A32" t="s">
        <v>29</v>
      </c>
      <c r="B32" t="s">
        <v>29</v>
      </c>
      <c r="C32">
        <v>52</v>
      </c>
      <c r="D32">
        <v>57</v>
      </c>
      <c r="E32">
        <v>57</v>
      </c>
      <c r="F32">
        <v>66</v>
      </c>
      <c r="G32">
        <f t="shared" si="0"/>
        <v>2.3423423423423425E-5</v>
      </c>
      <c r="H32">
        <f t="shared" si="1"/>
        <v>2.5675675675675675E-5</v>
      </c>
      <c r="I32">
        <f t="shared" si="2"/>
        <v>2.5675675675675675E-5</v>
      </c>
      <c r="J32">
        <f t="shared" si="3"/>
        <v>2.972972972972973E-5</v>
      </c>
      <c r="K32">
        <f t="shared" si="4"/>
        <v>7.0270270270270278E-5</v>
      </c>
      <c r="L32">
        <f t="shared" si="5"/>
        <v>7.7027027027027026E-5</v>
      </c>
      <c r="M32">
        <f t="shared" si="6"/>
        <v>7.7027027027027026E-5</v>
      </c>
      <c r="N32">
        <f t="shared" si="7"/>
        <v>8.9189189189189193E-5</v>
      </c>
    </row>
    <row r="33" spans="1:14" x14ac:dyDescent="0.2">
      <c r="A33" t="s">
        <v>30</v>
      </c>
      <c r="B33" t="s">
        <v>30</v>
      </c>
      <c r="C33">
        <v>57</v>
      </c>
      <c r="D33">
        <v>65</v>
      </c>
      <c r="E33">
        <v>98</v>
      </c>
      <c r="F33">
        <v>85</v>
      </c>
      <c r="G33">
        <f t="shared" si="0"/>
        <v>2.5675675675675675E-5</v>
      </c>
      <c r="H33">
        <f t="shared" si="1"/>
        <v>2.927927927927928E-5</v>
      </c>
      <c r="I33">
        <f t="shared" si="2"/>
        <v>4.4144144144144147E-5</v>
      </c>
      <c r="J33">
        <f t="shared" si="3"/>
        <v>3.8288288288288292E-5</v>
      </c>
      <c r="K33">
        <f t="shared" si="4"/>
        <v>7.7027027027027026E-5</v>
      </c>
      <c r="L33">
        <f t="shared" si="5"/>
        <v>8.7837837837837838E-5</v>
      </c>
      <c r="M33">
        <f t="shared" si="6"/>
        <v>1.3243243243243245E-4</v>
      </c>
      <c r="N33">
        <f t="shared" si="7"/>
        <v>1.1486486486486487E-4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abSelected="1" showRuler="0" workbookViewId="0">
      <selection activeCell="M31" sqref="M31"/>
    </sheetView>
  </sheetViews>
  <sheetFormatPr baseColWidth="10" defaultRowHeight="16" x14ac:dyDescent="0.2"/>
  <cols>
    <col min="1" max="1" width="10.83203125" customWidth="1"/>
    <col min="2" max="3" width="12.1640625" customWidth="1"/>
  </cols>
  <sheetData>
    <row r="1" spans="1:5" x14ac:dyDescent="0.2">
      <c r="A1" s="14" t="s">
        <v>69</v>
      </c>
      <c r="B1" s="14" t="s">
        <v>71</v>
      </c>
      <c r="C1" s="14" t="s">
        <v>72</v>
      </c>
      <c r="D1" s="14" t="s">
        <v>73</v>
      </c>
      <c r="E1" s="14"/>
    </row>
    <row r="2" spans="1:5" x14ac:dyDescent="0.2">
      <c r="A2" s="2" t="s">
        <v>76</v>
      </c>
      <c r="B2" s="2" t="s">
        <v>0</v>
      </c>
      <c r="C2" s="2">
        <v>1</v>
      </c>
      <c r="D2" s="2">
        <v>4.2657657657657659E-4</v>
      </c>
      <c r="E2" s="2"/>
    </row>
    <row r="3" spans="1:5" x14ac:dyDescent="0.2">
      <c r="A3" s="2" t="s">
        <v>76</v>
      </c>
      <c r="B3" s="2" t="s">
        <v>0</v>
      </c>
      <c r="C3" s="2">
        <v>2</v>
      </c>
      <c r="D3" s="2">
        <v>4.8468468468468469E-4</v>
      </c>
      <c r="E3" s="2"/>
    </row>
    <row r="4" spans="1:5" x14ac:dyDescent="0.2">
      <c r="A4" s="2" t="s">
        <v>76</v>
      </c>
      <c r="B4" s="2" t="s">
        <v>0</v>
      </c>
      <c r="C4" s="2">
        <v>3</v>
      </c>
      <c r="D4" s="2">
        <v>4.0630630630630632E-4</v>
      </c>
      <c r="E4" s="2"/>
    </row>
    <row r="5" spans="1:5" x14ac:dyDescent="0.2">
      <c r="A5" s="2" t="s">
        <v>76</v>
      </c>
      <c r="B5" s="2" t="s">
        <v>0</v>
      </c>
      <c r="C5" s="2">
        <v>4</v>
      </c>
      <c r="D5" s="2">
        <v>6.8108108108108113E-4</v>
      </c>
      <c r="E5" s="2"/>
    </row>
    <row r="6" spans="1:5" x14ac:dyDescent="0.2">
      <c r="A6" s="2" t="s">
        <v>76</v>
      </c>
      <c r="B6" s="3" t="s">
        <v>31</v>
      </c>
      <c r="C6" s="3">
        <v>1</v>
      </c>
      <c r="D6" s="3">
        <v>4.1711711711711711E-4</v>
      </c>
      <c r="E6" s="3"/>
    </row>
    <row r="7" spans="1:5" x14ac:dyDescent="0.2">
      <c r="A7" s="2" t="s">
        <v>76</v>
      </c>
      <c r="B7" s="3" t="s">
        <v>31</v>
      </c>
      <c r="C7" s="3">
        <v>2</v>
      </c>
      <c r="D7" s="3">
        <v>3.846846846846847E-4</v>
      </c>
      <c r="E7" s="3"/>
    </row>
    <row r="8" spans="1:5" x14ac:dyDescent="0.2">
      <c r="A8" s="2" t="s">
        <v>76</v>
      </c>
      <c r="B8" s="3" t="s">
        <v>31</v>
      </c>
      <c r="C8" s="3">
        <v>3</v>
      </c>
      <c r="D8" s="3">
        <v>4.2342342342342341E-4</v>
      </c>
      <c r="E8" s="3"/>
    </row>
    <row r="9" spans="1:5" x14ac:dyDescent="0.2">
      <c r="A9" s="2" t="s">
        <v>76</v>
      </c>
      <c r="B9" s="3" t="s">
        <v>31</v>
      </c>
      <c r="C9" s="3">
        <v>4</v>
      </c>
      <c r="D9" s="3">
        <v>5.8963963963963963E-4</v>
      </c>
      <c r="E9" s="3"/>
    </row>
    <row r="10" spans="1:5" x14ac:dyDescent="0.2">
      <c r="A10" s="2" t="s">
        <v>76</v>
      </c>
      <c r="B10" s="4" t="s">
        <v>1</v>
      </c>
      <c r="C10" s="4">
        <v>1</v>
      </c>
      <c r="D10" s="4">
        <v>1.4189189189189188E-4</v>
      </c>
      <c r="E10" s="4"/>
    </row>
    <row r="11" spans="1:5" x14ac:dyDescent="0.2">
      <c r="A11" s="2" t="s">
        <v>76</v>
      </c>
      <c r="B11" s="4" t="s">
        <v>1</v>
      </c>
      <c r="C11" s="4">
        <v>2</v>
      </c>
      <c r="D11" s="4">
        <v>1.7252252252252252E-4</v>
      </c>
      <c r="E11" s="4"/>
    </row>
    <row r="12" spans="1:5" x14ac:dyDescent="0.2">
      <c r="A12" s="2" t="s">
        <v>76</v>
      </c>
      <c r="B12" s="4" t="s">
        <v>1</v>
      </c>
      <c r="C12" s="4">
        <v>3</v>
      </c>
      <c r="D12" s="4">
        <v>2.4504504504504506E-4</v>
      </c>
      <c r="E12" s="4"/>
    </row>
    <row r="13" spans="1:5" x14ac:dyDescent="0.2">
      <c r="A13" s="2" t="s">
        <v>76</v>
      </c>
      <c r="B13" s="4" t="s">
        <v>1</v>
      </c>
      <c r="C13" s="4">
        <v>4</v>
      </c>
      <c r="D13" s="4">
        <v>2.9144144144144143E-4</v>
      </c>
      <c r="E13" s="4"/>
    </row>
    <row r="14" spans="1:5" x14ac:dyDescent="0.2">
      <c r="A14" s="2" t="s">
        <v>77</v>
      </c>
      <c r="B14" s="5" t="s">
        <v>2</v>
      </c>
      <c r="C14" s="5">
        <v>1</v>
      </c>
      <c r="D14" s="5">
        <v>4.1621621621621622E-4</v>
      </c>
      <c r="E14" s="5"/>
    </row>
    <row r="15" spans="1:5" x14ac:dyDescent="0.2">
      <c r="A15" s="2" t="s">
        <v>77</v>
      </c>
      <c r="B15" s="5" t="s">
        <v>2</v>
      </c>
      <c r="C15" s="5">
        <v>2</v>
      </c>
      <c r="D15" s="5">
        <v>4.22972972972973E-4</v>
      </c>
      <c r="E15" s="5"/>
    </row>
    <row r="16" spans="1:5" x14ac:dyDescent="0.2">
      <c r="A16" s="2" t="s">
        <v>77</v>
      </c>
      <c r="B16" s="5" t="s">
        <v>2</v>
      </c>
      <c r="C16" s="5">
        <v>3</v>
      </c>
      <c r="D16" s="5">
        <v>3.7657657657657657E-4</v>
      </c>
      <c r="E16" s="5"/>
    </row>
    <row r="17" spans="1:5" x14ac:dyDescent="0.2">
      <c r="A17" s="2" t="s">
        <v>77</v>
      </c>
      <c r="B17" s="5" t="s">
        <v>2</v>
      </c>
      <c r="C17" s="5">
        <v>4</v>
      </c>
      <c r="D17" s="5">
        <v>3.1486486486486488E-4</v>
      </c>
      <c r="E17" s="5"/>
    </row>
    <row r="18" spans="1:5" x14ac:dyDescent="0.2">
      <c r="A18" s="2" t="s">
        <v>77</v>
      </c>
      <c r="B18" s="6" t="s">
        <v>3</v>
      </c>
      <c r="C18" s="6">
        <v>1</v>
      </c>
      <c r="D18" s="6">
        <v>3.4189189189189187E-4</v>
      </c>
      <c r="E18" s="6"/>
    </row>
    <row r="19" spans="1:5" x14ac:dyDescent="0.2">
      <c r="A19" s="2" t="s">
        <v>77</v>
      </c>
      <c r="B19" s="6" t="s">
        <v>3</v>
      </c>
      <c r="C19" s="6">
        <v>2</v>
      </c>
      <c r="D19" s="6">
        <v>3.9684684684684684E-4</v>
      </c>
      <c r="E19" s="6"/>
    </row>
    <row r="20" spans="1:5" x14ac:dyDescent="0.2">
      <c r="A20" s="2" t="s">
        <v>77</v>
      </c>
      <c r="B20" s="6" t="s">
        <v>3</v>
      </c>
      <c r="C20" s="6">
        <v>3</v>
      </c>
      <c r="D20" s="6">
        <v>5.4144144144144149E-4</v>
      </c>
      <c r="E20" s="6"/>
    </row>
    <row r="21" spans="1:5" x14ac:dyDescent="0.2">
      <c r="A21" s="2" t="s">
        <v>77</v>
      </c>
      <c r="B21" s="6" t="s">
        <v>3</v>
      </c>
      <c r="C21" s="6">
        <v>4</v>
      </c>
      <c r="D21" s="6">
        <v>4.1846846846846846E-4</v>
      </c>
      <c r="E21" s="6"/>
    </row>
    <row r="22" spans="1:5" x14ac:dyDescent="0.2">
      <c r="A22" s="2" t="s">
        <v>77</v>
      </c>
      <c r="B22" s="7" t="s">
        <v>4</v>
      </c>
      <c r="C22" s="7">
        <v>1</v>
      </c>
      <c r="D22" s="7">
        <v>5.3108108108108106E-4</v>
      </c>
      <c r="E22" s="7"/>
    </row>
    <row r="23" spans="1:5" x14ac:dyDescent="0.2">
      <c r="A23" s="2" t="s">
        <v>77</v>
      </c>
      <c r="B23" s="7" t="s">
        <v>4</v>
      </c>
      <c r="C23" s="7">
        <v>2</v>
      </c>
      <c r="D23" s="7">
        <v>6.3108108108108111E-4</v>
      </c>
      <c r="E23" s="7"/>
    </row>
    <row r="24" spans="1:5" x14ac:dyDescent="0.2">
      <c r="A24" s="2" t="s">
        <v>77</v>
      </c>
      <c r="B24" s="7" t="s">
        <v>4</v>
      </c>
      <c r="C24" s="7">
        <v>3</v>
      </c>
      <c r="D24" s="7">
        <v>6.0585585585585589E-4</v>
      </c>
      <c r="E24" s="7"/>
    </row>
    <row r="25" spans="1:5" x14ac:dyDescent="0.2">
      <c r="A25" s="2" t="s">
        <v>79</v>
      </c>
      <c r="B25" s="8" t="s">
        <v>11</v>
      </c>
      <c r="C25" s="8">
        <v>1</v>
      </c>
      <c r="D25" s="8">
        <v>5.4810810810810807E-3</v>
      </c>
      <c r="E25" s="8"/>
    </row>
    <row r="26" spans="1:5" x14ac:dyDescent="0.2">
      <c r="A26" s="2" t="s">
        <v>79</v>
      </c>
      <c r="B26" s="8" t="s">
        <v>11</v>
      </c>
      <c r="C26" s="8">
        <v>2</v>
      </c>
      <c r="D26" s="8">
        <v>1.3054054054054054E-3</v>
      </c>
      <c r="E26" s="8"/>
    </row>
    <row r="27" spans="1:5" x14ac:dyDescent="0.2">
      <c r="A27" s="2" t="s">
        <v>79</v>
      </c>
      <c r="B27" s="8" t="s">
        <v>11</v>
      </c>
      <c r="C27" s="8">
        <v>3</v>
      </c>
      <c r="D27" s="8">
        <v>9.945945945945946E-4</v>
      </c>
      <c r="E27" s="8"/>
    </row>
    <row r="28" spans="1:5" x14ac:dyDescent="0.2">
      <c r="A28" s="2" t="s">
        <v>79</v>
      </c>
      <c r="B28" s="8" t="s">
        <v>11</v>
      </c>
      <c r="C28" s="8">
        <v>4</v>
      </c>
      <c r="D28" s="8">
        <v>6.333333333333333E-4</v>
      </c>
      <c r="E28" s="8"/>
    </row>
    <row r="29" spans="1:5" x14ac:dyDescent="0.2">
      <c r="A29" s="2" t="s">
        <v>79</v>
      </c>
      <c r="B29" s="9" t="s">
        <v>12</v>
      </c>
      <c r="C29" s="9">
        <v>1</v>
      </c>
      <c r="D29" s="9">
        <v>5.1067567567567567E-3</v>
      </c>
      <c r="E29" s="9"/>
    </row>
    <row r="30" spans="1:5" x14ac:dyDescent="0.2">
      <c r="A30" s="2" t="s">
        <v>79</v>
      </c>
      <c r="B30" s="9" t="s">
        <v>12</v>
      </c>
      <c r="C30" s="9">
        <v>2</v>
      </c>
      <c r="D30" s="9">
        <v>1.6004504504504504E-3</v>
      </c>
      <c r="E30" s="9"/>
    </row>
    <row r="31" spans="1:5" x14ac:dyDescent="0.2">
      <c r="A31" s="2" t="s">
        <v>79</v>
      </c>
      <c r="B31" s="9" t="s">
        <v>12</v>
      </c>
      <c r="C31" s="9">
        <v>3</v>
      </c>
      <c r="D31" s="9">
        <v>9.9234234234234242E-4</v>
      </c>
      <c r="E31" s="9"/>
    </row>
    <row r="32" spans="1:5" x14ac:dyDescent="0.2">
      <c r="A32" s="2" t="s">
        <v>79</v>
      </c>
      <c r="B32" s="9" t="s">
        <v>12</v>
      </c>
      <c r="C32" s="9">
        <v>4</v>
      </c>
      <c r="D32" s="9">
        <v>4.6171171171171171E-4</v>
      </c>
      <c r="E32" s="9"/>
    </row>
    <row r="33" spans="1:5" x14ac:dyDescent="0.2">
      <c r="A33" s="2" t="s">
        <v>79</v>
      </c>
      <c r="B33" s="10" t="s">
        <v>13</v>
      </c>
      <c r="C33" s="10">
        <v>1</v>
      </c>
      <c r="D33" s="10">
        <v>3.1797297297297298E-3</v>
      </c>
      <c r="E33" s="10"/>
    </row>
    <row r="34" spans="1:5" x14ac:dyDescent="0.2">
      <c r="A34" s="2" t="s">
        <v>79</v>
      </c>
      <c r="B34" s="10" t="s">
        <v>13</v>
      </c>
      <c r="C34" s="10">
        <v>2</v>
      </c>
      <c r="D34" s="10">
        <v>1.3576576576576577E-3</v>
      </c>
      <c r="E34" s="10"/>
    </row>
    <row r="35" spans="1:5" x14ac:dyDescent="0.2">
      <c r="A35" s="2" t="s">
        <v>79</v>
      </c>
      <c r="B35" s="10" t="s">
        <v>13</v>
      </c>
      <c r="C35" s="10">
        <v>3</v>
      </c>
      <c r="D35" s="10">
        <v>1.3657657657657658E-3</v>
      </c>
      <c r="E35" s="10"/>
    </row>
    <row r="36" spans="1:5" x14ac:dyDescent="0.2">
      <c r="A36" s="2" t="s">
        <v>79</v>
      </c>
      <c r="B36" s="10" t="s">
        <v>13</v>
      </c>
      <c r="C36" s="10">
        <v>4</v>
      </c>
      <c r="D36" s="10">
        <v>8.067567567567567E-4</v>
      </c>
      <c r="E36" s="10"/>
    </row>
    <row r="37" spans="1:5" x14ac:dyDescent="0.2">
      <c r="A37" s="2" t="s">
        <v>78</v>
      </c>
      <c r="B37" s="11" t="s">
        <v>14</v>
      </c>
      <c r="C37" s="11">
        <v>1</v>
      </c>
      <c r="D37" s="11">
        <v>4.8414414414414417E-3</v>
      </c>
      <c r="E37" s="11"/>
    </row>
    <row r="38" spans="1:5" x14ac:dyDescent="0.2">
      <c r="A38" s="2" t="s">
        <v>78</v>
      </c>
      <c r="B38" s="11" t="s">
        <v>14</v>
      </c>
      <c r="C38" s="11">
        <v>2</v>
      </c>
      <c r="D38" s="11">
        <v>1.1468468468468467E-3</v>
      </c>
      <c r="E38" s="11"/>
    </row>
    <row r="39" spans="1:5" x14ac:dyDescent="0.2">
      <c r="A39" s="2" t="s">
        <v>78</v>
      </c>
      <c r="B39" s="11" t="s">
        <v>14</v>
      </c>
      <c r="C39" s="11">
        <v>3</v>
      </c>
      <c r="D39" s="11">
        <v>9.279279279279279E-4</v>
      </c>
      <c r="E39" s="11"/>
    </row>
    <row r="40" spans="1:5" x14ac:dyDescent="0.2">
      <c r="A40" s="2" t="s">
        <v>78</v>
      </c>
      <c r="B40" s="11" t="s">
        <v>14</v>
      </c>
      <c r="C40" s="11">
        <v>4</v>
      </c>
      <c r="D40" s="11">
        <v>7.5810810810810814E-4</v>
      </c>
      <c r="E40" s="11"/>
    </row>
    <row r="41" spans="1:5" x14ac:dyDescent="0.2">
      <c r="A41" s="2" t="s">
        <v>78</v>
      </c>
      <c r="B41" s="12" t="s">
        <v>15</v>
      </c>
      <c r="C41" s="12">
        <v>1</v>
      </c>
      <c r="D41" s="12">
        <v>5.3445945945945943E-3</v>
      </c>
      <c r="E41" s="12"/>
    </row>
    <row r="42" spans="1:5" x14ac:dyDescent="0.2">
      <c r="A42" s="2" t="s">
        <v>78</v>
      </c>
      <c r="B42" s="12" t="s">
        <v>15</v>
      </c>
      <c r="C42" s="12">
        <v>2</v>
      </c>
      <c r="D42" s="12">
        <v>1.6639639639639641E-3</v>
      </c>
      <c r="E42" s="12"/>
    </row>
    <row r="43" spans="1:5" x14ac:dyDescent="0.2">
      <c r="A43" s="2" t="s">
        <v>78</v>
      </c>
      <c r="B43" s="12" t="s">
        <v>15</v>
      </c>
      <c r="C43" s="12">
        <v>3</v>
      </c>
      <c r="D43" s="12">
        <v>1.0851351351351352E-3</v>
      </c>
      <c r="E43" s="12"/>
    </row>
    <row r="44" spans="1:5" x14ac:dyDescent="0.2">
      <c r="A44" s="2" t="s">
        <v>78</v>
      </c>
      <c r="B44" s="12" t="s">
        <v>15</v>
      </c>
      <c r="C44" s="12">
        <v>4</v>
      </c>
      <c r="D44" s="12">
        <v>8.6306306306306309E-4</v>
      </c>
      <c r="E44" s="12"/>
    </row>
    <row r="45" spans="1:5" x14ac:dyDescent="0.2">
      <c r="A45" s="2" t="s">
        <v>78</v>
      </c>
      <c r="B45" s="13" t="s">
        <v>16</v>
      </c>
      <c r="C45" s="13">
        <v>1</v>
      </c>
      <c r="D45" s="13">
        <v>4.7896396396396399E-3</v>
      </c>
      <c r="E45" s="13"/>
    </row>
    <row r="46" spans="1:5" x14ac:dyDescent="0.2">
      <c r="A46" s="2" t="s">
        <v>78</v>
      </c>
      <c r="B46" s="13" t="s">
        <v>16</v>
      </c>
      <c r="C46" s="13">
        <v>2</v>
      </c>
      <c r="D46" s="13">
        <v>2.0148648648648649E-3</v>
      </c>
      <c r="E46" s="13"/>
    </row>
    <row r="47" spans="1:5" x14ac:dyDescent="0.2">
      <c r="A47" s="2" t="s">
        <v>78</v>
      </c>
      <c r="B47" s="13" t="s">
        <v>16</v>
      </c>
      <c r="C47" s="13">
        <v>3</v>
      </c>
      <c r="D47" s="13">
        <v>7.3963963963963959E-4</v>
      </c>
      <c r="E47" s="13"/>
    </row>
    <row r="48" spans="1:5" x14ac:dyDescent="0.2">
      <c r="A48" s="2" t="s">
        <v>78</v>
      </c>
      <c r="B48" s="13" t="s">
        <v>16</v>
      </c>
      <c r="C48" s="13">
        <v>4</v>
      </c>
      <c r="D48" s="13">
        <v>6.581081081081081E-4</v>
      </c>
      <c r="E48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K13"/>
  <sheetViews>
    <sheetView showRuler="0" workbookViewId="0">
      <selection activeCell="G1" sqref="G1"/>
    </sheetView>
  </sheetViews>
  <sheetFormatPr baseColWidth="10" defaultRowHeight="16" x14ac:dyDescent="0.2"/>
  <cols>
    <col min="1" max="1" width="18.6640625" customWidth="1"/>
    <col min="4" max="4" width="11.83203125" customWidth="1"/>
    <col min="7" max="7" width="14.5" customWidth="1"/>
  </cols>
  <sheetData>
    <row r="4" spans="1:11" x14ac:dyDescent="0.2">
      <c r="D4" t="s">
        <v>74</v>
      </c>
      <c r="G4" t="s">
        <v>46</v>
      </c>
      <c r="H4">
        <v>86</v>
      </c>
      <c r="J4" t="s">
        <v>58</v>
      </c>
      <c r="K4">
        <f>86</f>
        <v>86</v>
      </c>
    </row>
    <row r="5" spans="1:11" x14ac:dyDescent="0.2">
      <c r="A5" t="s">
        <v>44</v>
      </c>
      <c r="B5">
        <f>SUM(data!K2:N33)-B6</f>
        <v>0.12158198198198181</v>
      </c>
      <c r="D5">
        <f>(B5/B9)*100</f>
        <v>8.8655375515518315</v>
      </c>
      <c r="G5" t="s">
        <v>47</v>
      </c>
      <c r="H5">
        <v>39</v>
      </c>
      <c r="J5" t="s">
        <v>56</v>
      </c>
      <c r="K5">
        <f>SUM(I10:I13)</f>
        <v>2099050</v>
      </c>
    </row>
    <row r="6" spans="1:11" x14ac:dyDescent="0.2">
      <c r="A6" t="s">
        <v>45</v>
      </c>
      <c r="B6">
        <f>SUM(data!G2:J33)</f>
        <v>6.0790990990990994E-2</v>
      </c>
      <c r="D6">
        <f>(B6/B9)*100</f>
        <v>4.432768775775922</v>
      </c>
      <c r="G6" t="s">
        <v>48</v>
      </c>
      <c r="H6">
        <v>41</v>
      </c>
    </row>
    <row r="7" spans="1:11" x14ac:dyDescent="0.2">
      <c r="A7" t="s">
        <v>43</v>
      </c>
      <c r="B7">
        <f>K5/2220000</f>
        <v>0.94551801801801805</v>
      </c>
      <c r="D7">
        <f>(B7/B9)*100</f>
        <v>68.945458510866132</v>
      </c>
      <c r="G7" t="s">
        <v>49</v>
      </c>
      <c r="H7">
        <v>43</v>
      </c>
    </row>
    <row r="8" spans="1:11" x14ac:dyDescent="0.2">
      <c r="G8" t="s">
        <v>50</v>
      </c>
      <c r="H8">
        <v>39</v>
      </c>
    </row>
    <row r="9" spans="1:11" x14ac:dyDescent="0.2">
      <c r="A9" t="s">
        <v>57</v>
      </c>
      <c r="B9">
        <v>1.3714</v>
      </c>
      <c r="G9" t="s">
        <v>51</v>
      </c>
      <c r="H9">
        <v>40</v>
      </c>
    </row>
    <row r="10" spans="1:11" x14ac:dyDescent="0.2">
      <c r="G10" t="s">
        <v>52</v>
      </c>
      <c r="H10">
        <v>11761</v>
      </c>
      <c r="I10">
        <f>50*(H10-40)</f>
        <v>586050</v>
      </c>
    </row>
    <row r="11" spans="1:11" x14ac:dyDescent="0.2">
      <c r="A11" t="s">
        <v>59</v>
      </c>
      <c r="B11">
        <f>SUM(B5:B6)</f>
        <v>0.18237297297297281</v>
      </c>
      <c r="D11">
        <f>(B11/B9)*100</f>
        <v>13.298306327327753</v>
      </c>
      <c r="G11" t="s">
        <v>53</v>
      </c>
      <c r="H11">
        <v>12356</v>
      </c>
      <c r="I11">
        <f>50*(H11-40)</f>
        <v>615800</v>
      </c>
    </row>
    <row r="12" spans="1:11" x14ac:dyDescent="0.2">
      <c r="A12" t="s">
        <v>75</v>
      </c>
      <c r="B12">
        <f>B9-(B11+B7)</f>
        <v>0.24350900900900907</v>
      </c>
      <c r="D12">
        <f>(B12/B9)*100</f>
        <v>17.756235161806117</v>
      </c>
      <c r="G12" t="s">
        <v>54</v>
      </c>
      <c r="H12">
        <v>11878</v>
      </c>
      <c r="I12">
        <f>50*(H12-40)</f>
        <v>591900</v>
      </c>
    </row>
    <row r="13" spans="1:11" x14ac:dyDescent="0.2">
      <c r="B13" s="1"/>
      <c r="G13" t="s">
        <v>55</v>
      </c>
      <c r="H13">
        <v>6146</v>
      </c>
      <c r="I13">
        <f>50*(H13-40)</f>
        <v>305300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showRuler="0" workbookViewId="0">
      <selection activeCell="A2" sqref="A2:D25"/>
    </sheetView>
  </sheetViews>
  <sheetFormatPr baseColWidth="10" defaultRowHeight="16" x14ac:dyDescent="0.2"/>
  <sheetData>
    <row r="1" spans="1:4" x14ac:dyDescent="0.2">
      <c r="A1" t="s">
        <v>69</v>
      </c>
      <c r="B1" t="s">
        <v>71</v>
      </c>
      <c r="C1" t="s">
        <v>72</v>
      </c>
      <c r="D1" t="s">
        <v>73</v>
      </c>
    </row>
    <row r="2" spans="1:4" x14ac:dyDescent="0.2">
      <c r="A2" t="s">
        <v>65</v>
      </c>
      <c r="B2" t="s">
        <v>11</v>
      </c>
      <c r="C2">
        <v>1</v>
      </c>
      <c r="D2">
        <v>5.4810810810810807E-3</v>
      </c>
    </row>
    <row r="3" spans="1:4" x14ac:dyDescent="0.2">
      <c r="A3" t="s">
        <v>65</v>
      </c>
      <c r="B3" t="s">
        <v>11</v>
      </c>
      <c r="C3">
        <v>2</v>
      </c>
      <c r="D3">
        <v>1.3054054054054054E-3</v>
      </c>
    </row>
    <row r="4" spans="1:4" x14ac:dyDescent="0.2">
      <c r="A4" t="s">
        <v>65</v>
      </c>
      <c r="B4" t="s">
        <v>11</v>
      </c>
      <c r="C4">
        <v>3</v>
      </c>
      <c r="D4">
        <v>9.945945945945946E-4</v>
      </c>
    </row>
    <row r="5" spans="1:4" x14ac:dyDescent="0.2">
      <c r="A5" t="s">
        <v>65</v>
      </c>
      <c r="B5" t="s">
        <v>11</v>
      </c>
      <c r="C5">
        <v>4</v>
      </c>
      <c r="D5">
        <v>6.333333333333333E-4</v>
      </c>
    </row>
    <row r="6" spans="1:4" x14ac:dyDescent="0.2">
      <c r="A6" t="s">
        <v>65</v>
      </c>
      <c r="B6" t="s">
        <v>12</v>
      </c>
      <c r="C6">
        <v>1</v>
      </c>
      <c r="D6">
        <v>5.1067567567567567E-3</v>
      </c>
    </row>
    <row r="7" spans="1:4" x14ac:dyDescent="0.2">
      <c r="A7" t="s">
        <v>65</v>
      </c>
      <c r="B7" t="s">
        <v>12</v>
      </c>
      <c r="C7">
        <v>2</v>
      </c>
      <c r="D7">
        <v>1.6004504504504504E-3</v>
      </c>
    </row>
    <row r="8" spans="1:4" x14ac:dyDescent="0.2">
      <c r="A8" t="s">
        <v>65</v>
      </c>
      <c r="B8" t="s">
        <v>12</v>
      </c>
      <c r="C8">
        <v>3</v>
      </c>
      <c r="D8">
        <v>9.9234234234234242E-4</v>
      </c>
    </row>
    <row r="9" spans="1:4" x14ac:dyDescent="0.2">
      <c r="A9" t="s">
        <v>65</v>
      </c>
      <c r="B9" t="s">
        <v>12</v>
      </c>
      <c r="C9">
        <v>4</v>
      </c>
      <c r="D9">
        <v>4.6171171171171171E-4</v>
      </c>
    </row>
    <row r="10" spans="1:4" x14ac:dyDescent="0.2">
      <c r="A10" t="s">
        <v>65</v>
      </c>
      <c r="B10" t="s">
        <v>13</v>
      </c>
      <c r="C10">
        <v>1</v>
      </c>
      <c r="D10">
        <v>3.1797297297297298E-3</v>
      </c>
    </row>
    <row r="11" spans="1:4" x14ac:dyDescent="0.2">
      <c r="A11" t="s">
        <v>65</v>
      </c>
      <c r="B11" t="s">
        <v>13</v>
      </c>
      <c r="C11">
        <v>2</v>
      </c>
      <c r="D11">
        <v>1.3576576576576577E-3</v>
      </c>
    </row>
    <row r="12" spans="1:4" x14ac:dyDescent="0.2">
      <c r="A12" t="s">
        <v>65</v>
      </c>
      <c r="B12" t="s">
        <v>13</v>
      </c>
      <c r="C12">
        <v>3</v>
      </c>
      <c r="D12">
        <v>1.3657657657657658E-3</v>
      </c>
    </row>
    <row r="13" spans="1:4" x14ac:dyDescent="0.2">
      <c r="A13" t="s">
        <v>65</v>
      </c>
      <c r="B13" t="s">
        <v>13</v>
      </c>
      <c r="C13">
        <v>4</v>
      </c>
      <c r="D13">
        <v>8.067567567567567E-4</v>
      </c>
    </row>
    <row r="14" spans="1:4" x14ac:dyDescent="0.2">
      <c r="A14" t="s">
        <v>66</v>
      </c>
      <c r="B14" t="s">
        <v>14</v>
      </c>
      <c r="C14">
        <v>1</v>
      </c>
      <c r="D14">
        <v>4.8414414414414417E-3</v>
      </c>
    </row>
    <row r="15" spans="1:4" x14ac:dyDescent="0.2">
      <c r="A15" t="s">
        <v>66</v>
      </c>
      <c r="B15" t="s">
        <v>14</v>
      </c>
      <c r="C15">
        <v>2</v>
      </c>
      <c r="D15">
        <v>1.1468468468468467E-3</v>
      </c>
    </row>
    <row r="16" spans="1:4" x14ac:dyDescent="0.2">
      <c r="A16" t="s">
        <v>66</v>
      </c>
      <c r="B16" t="s">
        <v>14</v>
      </c>
      <c r="C16">
        <v>3</v>
      </c>
      <c r="D16">
        <v>9.279279279279279E-4</v>
      </c>
    </row>
    <row r="17" spans="1:4" x14ac:dyDescent="0.2">
      <c r="A17" t="s">
        <v>66</v>
      </c>
      <c r="B17" t="s">
        <v>14</v>
      </c>
      <c r="C17">
        <v>4</v>
      </c>
      <c r="D17">
        <v>7.5810810810810814E-4</v>
      </c>
    </row>
    <row r="18" spans="1:4" x14ac:dyDescent="0.2">
      <c r="A18" t="s">
        <v>66</v>
      </c>
      <c r="B18" t="s">
        <v>15</v>
      </c>
      <c r="C18">
        <v>1</v>
      </c>
      <c r="D18">
        <v>5.3445945945945943E-3</v>
      </c>
    </row>
    <row r="19" spans="1:4" x14ac:dyDescent="0.2">
      <c r="A19" t="s">
        <v>66</v>
      </c>
      <c r="B19" t="s">
        <v>15</v>
      </c>
      <c r="C19">
        <v>2</v>
      </c>
      <c r="D19">
        <v>1.6639639639639641E-3</v>
      </c>
    </row>
    <row r="20" spans="1:4" x14ac:dyDescent="0.2">
      <c r="A20" t="s">
        <v>66</v>
      </c>
      <c r="B20" t="s">
        <v>15</v>
      </c>
      <c r="C20">
        <v>3</v>
      </c>
      <c r="D20">
        <v>1.0851351351351352E-3</v>
      </c>
    </row>
    <row r="21" spans="1:4" x14ac:dyDescent="0.2">
      <c r="A21" t="s">
        <v>66</v>
      </c>
      <c r="B21" t="s">
        <v>15</v>
      </c>
      <c r="C21">
        <v>4</v>
      </c>
      <c r="D21">
        <v>8.6306306306306309E-4</v>
      </c>
    </row>
    <row r="22" spans="1:4" x14ac:dyDescent="0.2">
      <c r="A22" t="s">
        <v>66</v>
      </c>
      <c r="B22" t="s">
        <v>16</v>
      </c>
      <c r="C22">
        <v>1</v>
      </c>
      <c r="D22">
        <v>4.7896396396396399E-3</v>
      </c>
    </row>
    <row r="23" spans="1:4" x14ac:dyDescent="0.2">
      <c r="A23" t="s">
        <v>66</v>
      </c>
      <c r="B23" t="s">
        <v>16</v>
      </c>
      <c r="C23">
        <v>2</v>
      </c>
      <c r="D23">
        <v>2.0148648648648649E-3</v>
      </c>
    </row>
    <row r="24" spans="1:4" x14ac:dyDescent="0.2">
      <c r="A24" t="s">
        <v>66</v>
      </c>
      <c r="B24" t="s">
        <v>16</v>
      </c>
      <c r="C24">
        <v>3</v>
      </c>
      <c r="D24">
        <v>7.3963963963963959E-4</v>
      </c>
    </row>
    <row r="25" spans="1:4" x14ac:dyDescent="0.2">
      <c r="A25" t="s">
        <v>66</v>
      </c>
      <c r="B25" t="s">
        <v>16</v>
      </c>
      <c r="C25">
        <v>4</v>
      </c>
      <c r="D25">
        <v>6.581081081081081E-4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active tubes</vt:lpstr>
      <vt:lpstr>waste calculation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Rachel Denley Bowers</cp:lastModifiedBy>
  <dcterms:created xsi:type="dcterms:W3CDTF">2017-08-11T11:52:46Z</dcterms:created>
  <dcterms:modified xsi:type="dcterms:W3CDTF">2018-08-16T16:57:28Z</dcterms:modified>
</cp:coreProperties>
</file>