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A2555D63-4D88-4189-BCA9-ED441D3CA700}"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<sst xmlns="http://schemas.openxmlformats.org/spreadsheetml/2006/main" count="880" uniqueCount="507">
  <si>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</si>
  <si>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</si>
  <si>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</si>
  <si>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</si>
  <si>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</si>
  <si>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</si>
  <si>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</si>
  <si>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</si>
  <si>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</si>
  <si>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</si>
  <si>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</si>
  <si>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</si>
  <si>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</si>
  <si>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</si>
  <si>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</si>
  <si>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</si>
  <si>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</si>
  <si>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</si>
  <si>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</si>
  <si>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</si>
  <si>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</si>
  <si>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</si>
  <si>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</si>
  <si>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</si>
  <si>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</si>
  <si>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</si>
  <si>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</si>
  <si>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</si>
  <si>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</si>
  <si>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</si>
  <si>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</si>
  <si>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</si>
  <si>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</si>
  <si>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</si>
  <si>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</si>
  <si>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</si>
  <si>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</si>
  <si>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</si>
  <si>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</si>
  <si>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</si>
  <si>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</si>
  <si>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</si>
  <si>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</si>
  <si>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</si>
  <si>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</si>
  <si>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</si>
  <si>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</si>
  <si>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</si>
  <si>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</si>
  <si>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</si>
  <si>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</si>
  <si>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</si>
  <si>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</si>
  <si>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</si>
  <si>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</si>
  <si>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</si>
  <si>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</si>
  <si>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</si>
  <si>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</si>
  <si>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</si>
  <si>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</si>
  <si>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</si>
  <si>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</si>
  <si>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</si>
  <si>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</si>
  <si>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</si>
  <si>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</si>
  <si>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</si>
  <si>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</si>
  <si>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</si>
  <si>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</si>
  <si>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</si>
  <si>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</si>
  <si>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</si>
  <si>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</si>
  <si>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</si>
  <si>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</si>
  <si>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</si>
  <si>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</si>
  <si>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</si>
  <si>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</si>
  <si>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</si>
  <si>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</si>
  <si>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</si>
  <si>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</si>
  <si>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</si>
  <si>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</si>
  <si>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</si>
  <si>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</si>
  <si>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</si>
  <si>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</si>
  <si>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</si>
  <si>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</si>
  <si>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</si>
  <si>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</si>
  <si>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</si>
  <si>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</si>
  <si>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</si>
  <si>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</si>
  <si>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</si>
  <si>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</si>
  <si>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</si>
  <si>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</si>
  <si>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</si>
  <si>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</si>
  <si>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</si>
  <si>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</si>
  <si>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</si>
  <si>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</si>
  <si>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</si>
  <si>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</si>
  <si>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</si>
  <si>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</si>
  <si>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</si>
  <si>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</si>
  <si>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</si>
  <si>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</si>
  <si>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</si>
  <si>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</si>
  <si>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</si>
  <si>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</si>
  <si>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</si>
  <si>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</si>
  <si>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</si>
  <si>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</si>
  <si>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</si>
  <si>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</si>
  <si>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</si>
  <si>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</si>
  <si>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</si>
  <si>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</si>
  <si>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</si>
  <si>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</si>
  <si>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</si>
  <si>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</si>
  <si>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</si>
  <si>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</si>
  <si>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</si>
  <si>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</si>
  <si>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</si>
  <si>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</si>
  <si>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</si>
  <si>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</si>
  <si>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</si>
  <si>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</si>
  <si>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</si>
  <si>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</si>
  <si>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</si>
  <si>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</si>
  <si>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</si>
  <si>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</si>
  <si>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</si>
  <si>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</si>
  <si>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</si>
  <si>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</si>
  <si>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</si>
  <si>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</si>
  <si>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</si>
  <si>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</si>
  <si>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</si>
  <si>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</si>
  <si>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</si>
  <si>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</si>
  <si>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</si>
  <si>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</si>
  <si>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</si>
  <si>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</si>
  <si>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</si>
  <si>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</si>
  <si>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</si>
  <si>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</si>
  <si>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</si>
  <si>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</si>
  <si>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</si>
  <si>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</si>
  <si>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</si>
  <si>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</si>
  <si>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</si>
  <si>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</si>
  <si>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</si>
  <si>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</si>
  <si>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</si>
  <si>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</si>
  <si>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</si>
  <si>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</si>
  <si>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</si>
  <si>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</si>
  <si>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</si>
  <si>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</si>
  <si>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</si>
  <si>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</si>
  <si>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</si>
  <si>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</si>
  <si>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</si>
  <si>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</si>
  <si>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</si>
  <si>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</si>
  <si>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</si>
  <si>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</si>
  <si>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</si>
  <si>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</si>
  <si>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</si>
  <si>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</si>
  <si>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</si>
  <si>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</si>
  <si>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</si>
  <si>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</si>
  <si>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</si>
  <si>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</si>
  <si>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</si>
  <si>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</si>
  <si>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</si>
  <si>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</si>
  <si>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</si>
  <si>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</si>
  <si>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</si>
  <si>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</si>
  <si>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</si>
  <si>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</si>
  <si>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</si>
  <si>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</si>
  <si>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</si>
  <si>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</si>
  <si>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</si>
  <si>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</si>
  <si>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</si>
  <si>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</si>
  <si>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</si>
  <si>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</si>
  <si>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</si>
  <si>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</si>
  <si>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</si>
  <si>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</si>
  <si>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</si>
  <si>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</si>
  <si>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</si>
  <si>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</si>
  <si>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</si>
  <si>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</si>
  <si>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</si>
  <si>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</si>
  <si>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</si>
  <si>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</si>
  <si>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</si>
  <si>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</si>
  <si>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</si>
  <si>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</si>
  <si>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</si>
  <si>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</si>
  <si>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</si>
  <si>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</si>
  <si>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</si>
  <si>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</si>
  <si>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</si>
  <si>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</si>
  <si>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</si>
  <si>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</si>
  <si>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</si>
  <si>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</si>
  <si>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</si>
  <si>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</si>
  <si>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</si>
  <si>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</si>
  <si>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</si>
  <si>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</si>
  <si>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</si>
  <si>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</si>
  <si>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</si>
  <si>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</si>
  <si>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</si>
  <si>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</si>
  <si>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</si>
  <si>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</si>
  <si>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</si>
  <si>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</si>
  <si>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</si>
  <si>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</si>
  <si>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</si>
  <si>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</si>
  <si>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</si>
  <si>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</si>
  <si>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</si>
  <si>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</si>
  <si>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</si>
  <si>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</si>
  <si>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</si>
  <si>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</si>
  <si>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</si>
  <si>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</si>
  <si>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</si>
  <si>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</si>
  <si>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</si>
  <si>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</si>
  <si>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</si>
  <si>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</si>
  <si>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</si>
  <si>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</si>
  <si>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</si>
  <si>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</si>
  <si>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</si>
  <si>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</si>
  <si>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</si>
  <si>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</si>
  <si>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</si>
  <si>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</si>
  <si>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</si>
  <si>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</si>
  <si>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</si>
  <si>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</si>
  <si>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</si>
  <si>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</si>
  <si>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</si>
  <si>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</si>
  <si>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</si>
  <si>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</si>
  <si>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</si>
  <si>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</si>
  <si>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</si>
  <si>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</si>
  <si>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</si>
  <si>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</si>
  <si>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</si>
  <si>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</si>
  <si>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</si>
  <si>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</si>
  <si>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</si>
  <si>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</si>
  <si>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</si>
  <si>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</si>
  <si>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</si>
  <si>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</si>
  <si>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</si>
  <si>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</si>
  <si>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</si>
  <si>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</si>
  <si>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</si>
  <si>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</si>
  <si>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</si>
  <si>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</si>
  <si>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</si>
  <si>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</si>
  <si>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</si>
  <si>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</si>
  <si>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</si>
  <si>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</si>
  <si>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</si>
  <si>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</si>
  <si>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</si>
  <si>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</si>
  <si>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</si>
  <si>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</si>
  <si>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</si>
  <si>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</si>
  <si>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</si>
  <si>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</si>
  <si>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</si>
  <si>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</si>
  <si>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</si>
  <si>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</si>
  <si>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</si>
  <si>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</si>
  <si>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</si>
  <si>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</si>
  <si>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</si>
  <si>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</si>
  <si>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</si>
  <si>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</si>
  <si>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</si>
  <si>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</si>
  <si>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</si>
  <si>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</si>
  <si>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</si>
  <si>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</si>
  <si>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</si>
  <si>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</si>
  <si>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</si>
  <si>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</si>
  <si>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</si>
  <si>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</si>
  <si>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</si>
  <si>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</si>
  <si>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</si>
  <si>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</si>
  <si>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</si>
  <si>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</si>
  <si>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</si>
  <si>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</si>
  <si>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</si>
  <si>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</si>
  <si>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</si>
  <si>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</si>
  <si>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</si>
  <si>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</si>
  <si>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</si>
  <si>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</si>
  <si>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</si>
  <si>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</si>
  <si>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</si>
  <si>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</si>
  <si>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</si>
  <si>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</si>
  <si>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</si>
  <si>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</si>
  <si>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</si>
  <si>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</si>
  <si>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</si>
  <si>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</si>
  <si>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</si>
  <si>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</si>
  <si>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</si>
  <si>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</si>
  <si>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</si>
  <si>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</si>
  <si>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</si>
  <si>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</si>
  <si>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</si>
  <si>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</si>
  <si>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</si>
  <si>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</si>
  <si>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</si>
  <si>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</si>
  <si>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</si>
  <si>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</si>
  <si>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</si>
  <si>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</si>
  <si>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</si>
  <si>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</si>
  <si>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</si>
  <si>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</si>
  <si>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</si>
  <si>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</si>
  <si>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</si>
  <si>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</si>
  <si>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</si>
  <si>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</si>
  <si>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</si>
  <si>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</si>
  <si>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</si>
  <si>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</si>
  <si>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</si>
  <si>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</si>
  <si>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</si>
  <si>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</si>
  <si>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</si>
  <si>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</si>
  <si>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</si>
  <si>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</si>
  <si>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</si>
  <si>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</si>
  <si>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</si>
  <si>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</si>
  <si>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</si>
  <si>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</si>
  <si>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</si>
  <si>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</si>
  <si>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</si>
  <si>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</si>
  <si>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</si>
  <si>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</si>
  <si>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</si>
  <si>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</si>
  <si>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</si>
  <si>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</si>
  <si>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</si>
  <si>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</si>
  <si>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</si>
  <si>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</si>
  <si>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</si>
  <si>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</si>
  <si>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</si>
  <si>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</si>
  <si>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</si>
  <si>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</si>
  <si>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</si>
  <si>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</si>
  <si>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</si>
  <si>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</si>
  <si>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</si>
  <si>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</si>
  <si>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</si>
  <si>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</si>
  <si>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</si>
  <si>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</si>
  <si>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</si>
  <si>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</si>
  <si>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</si>
  <si>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</si>
  <si>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</si>
  <si>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</si>
  <si>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</si>
  <si>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</si>
  <si>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</si>
  <si>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</si>
  <si>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</si>
  <si>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</si>
  <si>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</si>
  <si>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</si>
  <si>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</si>
  <si>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</si>
  <si>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</si>
  <si>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</si>
  <si>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</si>
  <si>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</si>
  <si>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</si>
  <si>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</si>
  <si>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</si>
  <si>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v.20250819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</si>
</sst>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E1" sqref="E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0" t="s">
        <v>475</v>
      </c>
      <c r="C2" s="120"/>
      <c r="D2" s="120"/>
      <c r="E2" s="117"/>
    </row>
    <row r="3" spans="2:5" x14ac:dyDescent="0.45">
      <c r="B3" s="121" t="s">
        <v>375</v>
      </c>
      <c r="C3" s="121"/>
      <c r="D3" s="121"/>
      <c r="E3" s="116"/>
    </row>
    <row r="4" spans="2:5" ht="16.5" customHeight="1" x14ac:dyDescent="0.45">
      <c r="B4" s="118" t="s">
        <v>25</v>
      </c>
      <c r="C4" s="118"/>
      <c r="D4" s="118"/>
      <c r="E4" s="115"/>
    </row>
    <row r="5" spans="2:5" x14ac:dyDescent="0.45">
      <c r="B5" s="118"/>
      <c r="C5" s="118"/>
      <c r="D5" s="118"/>
      <c r="E5" s="115"/>
    </row>
    <row r="6" spans="2:5" x14ac:dyDescent="0.45">
      <c r="B6" s="119"/>
      <c r="C6" s="119"/>
      <c r="D6" s="119"/>
      <c r="E6" s="115"/>
    </row>
    <row r="7" spans="2:5" x14ac:dyDescent="0.45">
      <c r="B7" s="131" t="s">
        <v>1</v>
      </c>
      <c r="C7" s="132"/>
      <c r="D7" s="132"/>
      <c r="E7" s="133"/>
    </row>
    <row r="8" spans="2:5" x14ac:dyDescent="0.45">
      <c r="B8" s="125">
        <v>5</v>
      </c>
      <c r="C8" s="126"/>
      <c r="D8" s="126"/>
      <c r="E8" s="127"/>
    </row>
    <row r="9" spans="2:5" x14ac:dyDescent="0.45">
      <c r="B9" s="122" t="s">
        <v>2</v>
      </c>
      <c r="C9" s="123"/>
      <c r="D9" s="123"/>
      <c r="E9" s="124"/>
    </row>
    <row r="10" spans="2:5" x14ac:dyDescent="0.45">
      <c r="B10" s="125" t="s">
        <v>504</v>
      </c>
      <c r="C10" s="126"/>
      <c r="D10" s="126"/>
      <c r="E10" s="127"/>
    </row>
    <row r="11" spans="2:5" x14ac:dyDescent="0.45">
      <c r="B11" s="128"/>
      <c r="C11" s="129"/>
      <c r="D11" s="129"/>
      <c r="E11" s="130"/>
    </row>
    <row r="12" spans="2:5" x14ac:dyDescent="0.45">
      <c r="B12" s="122" t="s">
        <v>10</v>
      </c>
      <c r="C12" s="123"/>
      <c r="D12" s="123"/>
      <c r="E12" s="124"/>
    </row>
    <row r="13" spans="2:5" x14ac:dyDescent="0.45">
      <c r="B13" s="138" t="s">
        <v>505</v>
      </c>
      <c r="C13" s="126"/>
      <c r="D13" s="126"/>
      <c r="E13" s="127"/>
    </row>
    <row r="14" spans="2:5" x14ac:dyDescent="0.45">
      <c r="B14" s="128"/>
      <c r="C14" s="129"/>
      <c r="D14" s="129"/>
      <c r="E14" s="130"/>
    </row>
    <row r="15" spans="2:5" x14ac:dyDescent="0.45">
      <c r="B15" s="71" t="s">
        <v>11</v>
      </c>
      <c r="C15" s="71"/>
      <c r="D15" s="71"/>
      <c r="E15" s="71"/>
    </row>
    <row r="16" spans="2:5" x14ac:dyDescent="0.45">
      <c r="B16" s="72"/>
      <c r="C16" s="72"/>
      <c r="D16" s="72"/>
      <c r="E16" s="72"/>
    </row>
    <row r="17" spans="2:5" x14ac:dyDescent="0.45">
      <c r="B17" s="120" t="s">
        <v>5</v>
      </c>
      <c r="C17" s="120"/>
      <c r="D17" s="120"/>
      <c r="E17" s="120"/>
    </row>
    <row r="18" spans="2:5" x14ac:dyDescent="0.45">
      <c r="B18" s="44" t="s">
        <v>4</v>
      </c>
      <c r="C18" s="36" t="s">
        <v>19</v>
      </c>
      <c r="D18" s="73" t="s">
        <v>18</v>
      </c>
      <c r="E18" s="7" t="s">
        <v>3</v>
      </c>
    </row>
    <row r="19" spans="2:5" x14ac:dyDescent="0.45">
      <c r="B19" s="74">
        <v>1</v>
      </c>
      <c r="C19" s="34" t="s">
        <v>498</v>
      </c>
      <c r="D19" s="13">
        <v>1000110139</v>
      </c>
      <c r="E19" s="8">
        <f t="shared" ref="E19:E28" si="0">IFERROR(RIGHT(D19,1)*1,0)</f>
        <v>9</v>
      </c>
    </row>
    <row r="20" spans="2:5" x14ac:dyDescent="0.45">
      <c r="B20" s="74">
        <v>2</v>
      </c>
      <c r="C20" s="34" t="s">
        <v>499</v>
      </c>
      <c r="D20" s="13">
        <v>1000109969</v>
      </c>
      <c r="E20" s="8">
        <f t="shared" si="0"/>
        <v>9</v>
      </c>
    </row>
    <row r="21" spans="2:5" x14ac:dyDescent="0.45">
      <c r="B21" s="74">
        <v>3</v>
      </c>
      <c r="C21" s="34" t="s">
        <v>500</v>
      </c>
      <c r="D21" s="13">
        <v>1000109704</v>
      </c>
      <c r="E21" s="8">
        <f t="shared" si="0"/>
        <v>4</v>
      </c>
    </row>
    <row r="22" spans="2:5" x14ac:dyDescent="0.45">
      <c r="B22" s="74">
        <v>4</v>
      </c>
      <c r="C22" s="34" t="s">
        <v>501</v>
      </c>
      <c r="D22" s="13">
        <v>1000108372</v>
      </c>
      <c r="E22" s="8">
        <f t="shared" si="0"/>
        <v>2</v>
      </c>
    </row>
    <row r="23" spans="2:5" x14ac:dyDescent="0.45">
      <c r="B23" s="74">
        <v>5</v>
      </c>
      <c r="C23" s="34" t="s">
        <v>502</v>
      </c>
      <c r="D23" s="13">
        <v>1000109930</v>
      </c>
      <c r="E23" s="8">
        <f t="shared" si="0"/>
        <v>0</v>
      </c>
    </row>
    <row r="24" spans="2:5" x14ac:dyDescent="0.45">
      <c r="B24" s="74">
        <v>6</v>
      </c>
      <c r="C24" s="34" t="s">
        <v>503</v>
      </c>
      <c r="D24" s="13">
        <v>1000107941</v>
      </c>
      <c r="E24" s="8">
        <f t="shared" si="0"/>
        <v>1</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25</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46">
        <f>'1.Tecnica'!I19</f>
        <v>0</v>
      </c>
    </row>
    <row r="34" spans="2:5" x14ac:dyDescent="0.45">
      <c r="B34" s="45">
        <v>2</v>
      </c>
      <c r="C34" s="134" t="s">
        <v>280</v>
      </c>
      <c r="D34" s="135"/>
      <c r="E34" s="46">
        <f>'1.Tecnica'!I19</f>
        <v>0</v>
      </c>
    </row>
    <row r="35" spans="2:5" x14ac:dyDescent="0.45">
      <c r="B35" s="45">
        <v>3</v>
      </c>
      <c r="C35" s="134" t="s">
        <v>243</v>
      </c>
      <c r="D35" s="135"/>
      <c r="E35" s="46">
        <f>'3.Electrica'!I28</f>
        <v>0</v>
      </c>
    </row>
    <row r="36" spans="2:5" x14ac:dyDescent="0.45">
      <c r="B36" s="45">
        <v>4</v>
      </c>
      <c r="C36" s="54" t="s">
        <v>279</v>
      </c>
      <c r="D36" s="55"/>
      <c r="E36" s="46">
        <f>'4.Bodegaje'!I23</f>
        <v>0</v>
      </c>
    </row>
    <row r="37" spans="2:5" x14ac:dyDescent="0.45">
      <c r="B37" s="45">
        <v>4</v>
      </c>
      <c r="C37" s="134" t="s">
        <v>244</v>
      </c>
      <c r="D37" s="135"/>
      <c r="E37" s="46">
        <f>'5.Planos'!I17</f>
        <v>0</v>
      </c>
    </row>
    <row r="38" spans="2:5" x14ac:dyDescent="0.45">
      <c r="B38" s="45">
        <v>5</v>
      </c>
      <c r="C38" s="134" t="s">
        <v>245</v>
      </c>
      <c r="D38" s="135"/>
      <c r="E38" s="46">
        <f>'6.Archivos'!H18</f>
        <v>0</v>
      </c>
    </row>
    <row r="39" spans="2:5" x14ac:dyDescent="0.45">
      <c r="B39" s="45">
        <v>6</v>
      </c>
      <c r="C39" s="134" t="s">
        <v>269</v>
      </c>
      <c r="D39" s="135"/>
      <c r="E39" s="70">
        <v>5</v>
      </c>
    </row>
    <row r="40" spans="2:5" x14ac:dyDescent="0.45">
      <c r="B40" s="47">
        <v>7</v>
      </c>
      <c r="C40" s="136" t="s">
        <v>310</v>
      </c>
      <c r="D40" s="137"/>
      <c r="E40" s="52">
        <v>5</v>
      </c>
    </row>
    <row r="41" spans="2:5" x14ac:dyDescent="0.45">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1"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33</v>
      </c>
      <c r="E10" s="15" t="s">
        <v>43</v>
      </c>
      <c r="F10" s="58" t="s">
        <v>283</v>
      </c>
      <c r="G10" s="78" t="str">
        <f t="shared" si="0"/>
        <v>Ver</v>
      </c>
      <c r="H10" s="19"/>
      <c r="I10" s="40"/>
    </row>
    <row r="11" spans="2:9" x14ac:dyDescent="0.45">
      <c r="B11" s="16" t="s">
        <v>148</v>
      </c>
      <c r="C11" s="19" t="s">
        <v>146</v>
      </c>
      <c r="D11" s="15" cm="1">
        <f t="array" ref="D11">D9+SumUDig</f>
        <v>35</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33</v>
      </c>
      <c r="E15" s="15" t="s">
        <v>43</v>
      </c>
      <c r="F15" s="58" t="s">
        <v>283</v>
      </c>
      <c r="G15" s="78" t="str">
        <f t="shared" si="0"/>
        <v>Ver</v>
      </c>
      <c r="H15" s="19"/>
      <c r="I15" s="40"/>
    </row>
    <row r="16" spans="2:9" x14ac:dyDescent="0.45">
      <c r="B16" s="16" t="s">
        <v>41</v>
      </c>
      <c r="C16" s="19" t="s">
        <v>49</v>
      </c>
      <c r="D16" s="15">
        <f>D11+D14+D13</f>
        <v>53</v>
      </c>
      <c r="E16" s="15" t="s">
        <v>43</v>
      </c>
      <c r="F16" s="58" t="s">
        <v>283</v>
      </c>
      <c r="G16" s="78" t="str">
        <f t="shared" si="0"/>
        <v>Ver</v>
      </c>
      <c r="H16" s="19"/>
      <c r="I16" s="40"/>
    </row>
    <row r="17" spans="2:9" ht="25.5" x14ac:dyDescent="0.45">
      <c r="B17" s="16" t="s">
        <v>40</v>
      </c>
      <c r="C17" s="19" t="s">
        <v>117</v>
      </c>
      <c r="D17" s="15">
        <f>D16*D15</f>
        <v>1749</v>
      </c>
      <c r="E17" s="15" t="s">
        <v>44</v>
      </c>
      <c r="F17" s="58" t="s">
        <v>283</v>
      </c>
      <c r="G17" s="78" t="str">
        <f t="shared" si="0"/>
        <v>Ver</v>
      </c>
      <c r="H17" s="19"/>
      <c r="I17" s="40"/>
    </row>
    <row r="18" spans="2:9" x14ac:dyDescent="0.45">
      <c r="B18" s="27" t="s">
        <v>87</v>
      </c>
      <c r="C18" s="28" t="s">
        <v>88</v>
      </c>
      <c r="D18" s="29">
        <f>D32+D30</f>
        <v>1287</v>
      </c>
      <c r="E18" s="15" t="s">
        <v>44</v>
      </c>
      <c r="F18" s="58" t="s">
        <v>283</v>
      </c>
      <c r="G18" s="78" t="str">
        <f t="shared" si="0"/>
        <v>Ver</v>
      </c>
      <c r="H18" s="28"/>
      <c r="I18" s="41"/>
    </row>
    <row r="19" spans="2:9" x14ac:dyDescent="0.45">
      <c r="B19" s="27" t="s">
        <v>85</v>
      </c>
      <c r="C19" s="28" t="s">
        <v>118</v>
      </c>
      <c r="D19" s="29">
        <f>D32+D30+D51</f>
        <v>1347</v>
      </c>
      <c r="E19" s="15" t="s">
        <v>44</v>
      </c>
      <c r="F19" s="58" t="s">
        <v>283</v>
      </c>
      <c r="G19" s="78" t="str">
        <f t="shared" si="0"/>
        <v>Ver</v>
      </c>
      <c r="H19" s="28"/>
      <c r="I19" s="41"/>
    </row>
    <row r="20" spans="2:9" ht="38.25" x14ac:dyDescent="0.45">
      <c r="B20" s="27" t="s">
        <v>56</v>
      </c>
      <c r="C20" s="28" t="s">
        <v>119</v>
      </c>
      <c r="D20" s="29">
        <f>D18/D17</f>
        <v>0.73584905660377353</v>
      </c>
      <c r="E20" s="29" t="s">
        <v>57</v>
      </c>
      <c r="F20" s="58" t="s">
        <v>283</v>
      </c>
      <c r="G20" s="78" t="str">
        <f t="shared" si="0"/>
        <v>Ver</v>
      </c>
      <c r="H20" s="28"/>
      <c r="I20" s="41"/>
    </row>
    <row r="21" spans="2:9" ht="25.5" x14ac:dyDescent="0.45">
      <c r="B21" s="27" t="s">
        <v>86</v>
      </c>
      <c r="C21" s="28" t="s">
        <v>120</v>
      </c>
      <c r="D21" s="29">
        <f>D19/D17</f>
        <v>0.77015437392795882</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31.199999999999996</v>
      </c>
      <c r="E30" s="15" t="s">
        <v>44</v>
      </c>
      <c r="F30" s="58" t="s">
        <v>283</v>
      </c>
      <c r="G30" s="78" t="str">
        <f t="shared" si="0"/>
        <v>Ver</v>
      </c>
      <c r="H30" s="28"/>
      <c r="I30" s="41"/>
    </row>
    <row r="31" spans="2:9" ht="33" x14ac:dyDescent="0.45">
      <c r="B31" s="16" t="s">
        <v>484</v>
      </c>
      <c r="C31" s="19" t="s">
        <v>126</v>
      </c>
      <c r="D31" s="15">
        <f>(D10*D11)-D30</f>
        <v>1123.8</v>
      </c>
      <c r="E31" s="15" t="s">
        <v>44</v>
      </c>
      <c r="F31" s="58" t="s">
        <v>283</v>
      </c>
      <c r="G31" s="78" t="str">
        <f t="shared" si="0"/>
        <v>Ver</v>
      </c>
      <c r="H31" s="19"/>
      <c r="I31" s="40"/>
    </row>
    <row r="32" spans="2:9" ht="38.25" x14ac:dyDescent="0.45">
      <c r="B32" s="16" t="s">
        <v>485</v>
      </c>
      <c r="C32" s="19" t="s">
        <v>127</v>
      </c>
      <c r="D32" s="15">
        <f>((D10*D11)+D10*(D24+D24))-D30</f>
        <v>1255.8</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18</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4.5</v>
      </c>
      <c r="E36" s="15"/>
      <c r="F36" s="58"/>
      <c r="G36" s="78"/>
      <c r="H36" s="19" t="s">
        <v>492</v>
      </c>
      <c r="I36" s="40"/>
    </row>
    <row r="37" spans="2:9" ht="33" x14ac:dyDescent="0.45">
      <c r="B37" s="16" t="s">
        <v>489</v>
      </c>
      <c r="C37" s="19" t="s">
        <v>496</v>
      </c>
      <c r="D37" s="15">
        <f>D10/(D35+1)</f>
        <v>6.6</v>
      </c>
      <c r="E37" s="15" t="s">
        <v>43</v>
      </c>
      <c r="F37" s="58" t="s">
        <v>305</v>
      </c>
      <c r="G37" s="78" t="str">
        <f>HYPERLINK(_xlfn.CONCAT("https://github.com/rcfdtools/R.DAPC/blob/main/activity/",F37,"/Readme.md"),"Ver")</f>
        <v>Ver</v>
      </c>
      <c r="H37" s="19"/>
      <c r="I37" s="40"/>
    </row>
    <row r="38" spans="2:9" x14ac:dyDescent="0.45">
      <c r="B38" s="16" t="s">
        <v>488</v>
      </c>
      <c r="C38" s="19" t="s">
        <v>497</v>
      </c>
      <c r="D38" s="15">
        <f>D11/(D36+1)</f>
        <v>6.3636363636363633</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25.919999999999998</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101</v>
      </c>
      <c r="E46" s="15" t="s">
        <v>43</v>
      </c>
      <c r="F46" s="58" t="s">
        <v>283</v>
      </c>
      <c r="G46" s="78" t="str">
        <f t="shared" si="0"/>
        <v>Ver</v>
      </c>
      <c r="H46" s="19"/>
      <c r="I46" s="40"/>
    </row>
    <row r="47" spans="2:9" x14ac:dyDescent="0.45">
      <c r="B47" s="16" t="s">
        <v>72</v>
      </c>
      <c r="C47" s="19" t="s">
        <v>75</v>
      </c>
      <c r="D47" s="15">
        <f>D46*D44</f>
        <v>101</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1287</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6</v>
      </c>
      <c r="E73" s="15" t="s">
        <v>102</v>
      </c>
      <c r="F73" s="58" t="s">
        <v>305</v>
      </c>
      <c r="G73" s="78" t="str">
        <f t="shared" si="0"/>
        <v>Ver</v>
      </c>
      <c r="H73" s="19"/>
      <c r="I73" s="40"/>
    </row>
    <row r="74" spans="2:9" x14ac:dyDescent="0.45">
      <c r="B74" s="16" t="s">
        <v>104</v>
      </c>
      <c r="C74" s="19" t="s">
        <v>105</v>
      </c>
      <c r="D74" s="30">
        <f>D73*D72</f>
        <v>36</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5.458333333333333</v>
      </c>
      <c r="E79" s="15" t="s">
        <v>43</v>
      </c>
      <c r="F79" s="58" t="s">
        <v>305</v>
      </c>
      <c r="G79" s="78" t="str">
        <f t="shared" si="2"/>
        <v>Ver</v>
      </c>
      <c r="H79" s="19"/>
      <c r="I79" s="40"/>
    </row>
    <row r="80" spans="2:9" ht="38.25" x14ac:dyDescent="0.45">
      <c r="B80" s="16" t="s">
        <v>107</v>
      </c>
      <c r="C80" s="19" t="s">
        <v>109</v>
      </c>
      <c r="D80" s="30">
        <f>(D11-D76)/D73</f>
        <v>5.7666666666666666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1287</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51480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36</v>
      </c>
      <c r="E86" s="102" t="s">
        <v>102</v>
      </c>
      <c r="F86" s="58" t="s">
        <v>305</v>
      </c>
      <c r="G86" s="78" t="str">
        <f t="shared" si="3"/>
        <v>Ver</v>
      </c>
      <c r="H86" s="50"/>
      <c r="I86" s="8"/>
    </row>
    <row r="87" spans="2:9" x14ac:dyDescent="0.45">
      <c r="B87" s="16" t="s">
        <v>159</v>
      </c>
      <c r="C87" s="101" t="s">
        <v>160</v>
      </c>
      <c r="D87" s="102">
        <f>D86*D12</f>
        <v>432</v>
      </c>
      <c r="E87" s="102" t="s">
        <v>43</v>
      </c>
      <c r="F87" s="58" t="s">
        <v>305</v>
      </c>
      <c r="G87" s="78" t="str">
        <f t="shared" si="3"/>
        <v>Ver</v>
      </c>
      <c r="H87" s="50"/>
      <c r="I87" s="8"/>
    </row>
    <row r="88" spans="2:9" ht="33" x14ac:dyDescent="0.45">
      <c r="B88" s="16" t="s">
        <v>161</v>
      </c>
      <c r="C88" s="101" t="s">
        <v>162</v>
      </c>
      <c r="D88" s="102">
        <f>((D72*D9)+(D73*D8))*INT(D12/D53)</f>
        <v>324</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1749</v>
      </c>
    </row>
    <row r="99" spans="2:3" x14ac:dyDescent="0.45">
      <c r="B99" s="94" t="s">
        <v>139</v>
      </c>
      <c r="C99" s="95">
        <f>D18</f>
        <v>1287</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1347</v>
      </c>
    </row>
    <row r="104" spans="2:3" x14ac:dyDescent="0.45">
      <c r="B104" s="98" t="s">
        <v>56</v>
      </c>
      <c r="C104" s="99">
        <f>D20</f>
        <v>0.73584905660377353</v>
      </c>
    </row>
    <row r="105" spans="2:3" x14ac:dyDescent="0.45">
      <c r="B105" s="89" t="s">
        <v>86</v>
      </c>
      <c r="C105" s="100">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25,25</v>
      </c>
      <c r="C6" s="113" t="str">
        <f>_xlfn.CONCAT(SumUDig,",",SumUDig+'2.ArquitectonicaEstructural'!D13)</f>
        <v>25,31</v>
      </c>
      <c r="D6" s="113" t="str">
        <f>_xlfn.CONCAT(SumUDig,",",SumUDig+'2.ArquitectonicaEstructural'!D13-'2.ArquitectonicaEstructural'!D24)</f>
        <v>25,29</v>
      </c>
    </row>
    <row r="7" spans="2:4" x14ac:dyDescent="0.6">
      <c r="B7" s="113" t="str">
        <f>_xlfn.CONCAT("@",'2.ArquitectonicaEstructural'!D15,",",0)</f>
        <v>@33,0</v>
      </c>
      <c r="C7" s="113" t="str">
        <f>_xlfn.CONCAT("@",'2.ArquitectonicaEstructural'!D10,",",0)</f>
        <v>@33,0</v>
      </c>
      <c r="D7" s="113" t="str">
        <f>_xlfn.CONCAT("@",'2.ArquitectonicaEstructural'!D10,",",0)</f>
        <v>@33,0</v>
      </c>
    </row>
    <row r="8" spans="2:4" x14ac:dyDescent="0.6">
      <c r="B8" s="113" t="str">
        <f>_xlfn.CONCAT("@0,",'2.ArquitectonicaEstructural'!D16)</f>
        <v>@0,53</v>
      </c>
      <c r="C8" s="113" t="str">
        <f>_xlfn.CONCAT("@0,",'2.ArquitectonicaEstructural'!D11)</f>
        <v>@0,35</v>
      </c>
      <c r="D8" s="113" t="str">
        <f>_xlfn.CONCAT("@0,",'2.ArquitectonicaEstructural'!D11+2*'2.ArquitectonicaEstructural'!D24)</f>
        <v>@0,39</v>
      </c>
    </row>
    <row r="9" spans="2:4" x14ac:dyDescent="0.6">
      <c r="B9" s="113" t="str">
        <f>_xlfn.CONCAT("@",-'2.ArquitectonicaEstructural'!D15,",",0)</f>
        <v>@-33,0</v>
      </c>
      <c r="C9" s="113" t="str">
        <f>_xlfn.CONCAT("@",-'2.ArquitectonicaEstructural'!D10,",",0)</f>
        <v>@-33,0</v>
      </c>
      <c r="D9" s="113" t="str">
        <f>_xlfn.CONCAT("@",-'2.ArquitectonicaEstructural'!D10,",",0)</f>
        <v>@-33,0</v>
      </c>
    </row>
    <row r="10" spans="2:4" x14ac:dyDescent="0.6">
      <c r="B10" s="113" t="str">
        <f>_xlfn.CONCAT("@0,",-'2.ArquitectonicaEstructural'!D16)</f>
        <v>@0,-53</v>
      </c>
      <c r="C10" s="113" t="str">
        <f>_xlfn.CONCAT("@0,",-'2.ArquitectonicaEstructural'!D11)</f>
        <v>@0,-35</v>
      </c>
      <c r="D10" s="113" t="str">
        <f>_xlfn.CONCAT("@0,",-('2.ArquitectonicaEstructural'!D11+2*'2.ArquitectonicaEstructural'!D24))</f>
        <v>@0,-39</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996.87999999999988</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515</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2025-08-19T23:04:29Z</dcterms:modified>
</cp:coreProperties>
</file>