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PMP\old\"/>
    </mc:Choice>
  </mc:AlternateContent>
  <xr:revisionPtr revIDLastSave="0" documentId="13_ncr:1_{8A0E7873-C202-4AD4-B96C-D90201533299}" xr6:coauthVersionLast="47" xr6:coauthVersionMax="47" xr10:uidLastSave="{00000000-0000-0000-0000-000000000000}"/>
  <bookViews>
    <workbookView xWindow="-28920" yWindow="-120" windowWidth="29040" windowHeight="15720" xr2:uid="{6AD953D4-08B0-453C-A289-7306DE8A5A20}"/>
  </bookViews>
  <sheets>
    <sheet name="Empirical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F10" i="1"/>
  <c r="G10" i="1" s="1"/>
  <c r="F9" i="1"/>
  <c r="G9" i="1" s="1"/>
  <c r="F8" i="1"/>
  <c r="G8" i="1" s="1"/>
  <c r="F7" i="1"/>
  <c r="G7" i="1"/>
  <c r="D7" i="1"/>
  <c r="E7" i="1" s="1"/>
  <c r="R10" i="1"/>
  <c r="S10" i="1" s="1"/>
  <c r="R9" i="1"/>
  <c r="S9" i="1" s="1"/>
  <c r="R8" i="1"/>
  <c r="S8" i="1" s="1"/>
  <c r="R7" i="1"/>
  <c r="P7" i="1"/>
  <c r="Q7" i="1" s="1"/>
  <c r="P9" i="1"/>
  <c r="Q9" i="1" s="1"/>
  <c r="P8" i="1"/>
  <c r="Q8" i="1" s="1"/>
  <c r="P10" i="1"/>
  <c r="Q10" i="1" s="1"/>
  <c r="L10" i="1"/>
  <c r="M10" i="1" s="1"/>
  <c r="L9" i="1"/>
  <c r="M9" i="1" s="1"/>
  <c r="L8" i="1"/>
  <c r="M8" i="1" s="1"/>
  <c r="L7" i="1"/>
  <c r="M7" i="1" s="1"/>
  <c r="H9" i="1"/>
  <c r="H8" i="1"/>
  <c r="H10" i="1"/>
  <c r="H7" i="1"/>
  <c r="T10" i="1"/>
  <c r="U10" i="1" s="1"/>
  <c r="T9" i="1"/>
  <c r="U9" i="1" s="1"/>
  <c r="T8" i="1"/>
  <c r="U8" i="1" s="1"/>
  <c r="T7" i="1"/>
  <c r="U7" i="1" s="1"/>
  <c r="N10" i="1"/>
  <c r="O10" i="1" s="1"/>
  <c r="N9" i="1"/>
  <c r="O9" i="1" s="1"/>
  <c r="N8" i="1"/>
  <c r="O8" i="1" s="1"/>
  <c r="N7" i="1"/>
  <c r="O7" i="1" s="1"/>
  <c r="J10" i="1"/>
  <c r="K10" i="1" s="1"/>
  <c r="J9" i="1"/>
  <c r="K9" i="1" s="1"/>
  <c r="J8" i="1"/>
  <c r="K8" i="1" s="1"/>
  <c r="J7" i="1"/>
  <c r="K7" i="1" s="1"/>
  <c r="D10" i="1"/>
  <c r="E10" i="1" s="1"/>
  <c r="D9" i="1"/>
  <c r="E9" i="1" s="1"/>
  <c r="D8" i="1"/>
  <c r="E8" i="1" s="1"/>
  <c r="S7" i="1" l="1"/>
  <c r="I9" i="1"/>
  <c r="I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Test</author>
  </authors>
  <commentList>
    <comment ref="B6" authorId="0" shapeId="0" xr:uid="{ED0AF57A-E289-45F5-8CBE-DEA21CB11F11}">
      <text>
        <r>
          <rPr>
            <sz val="9"/>
            <color indexed="81"/>
            <rFont val="Tahoma"/>
            <family val="2"/>
          </rPr>
          <t>Ordered ascending</t>
        </r>
      </text>
    </comment>
    <comment ref="C6" authorId="0" shapeId="0" xr:uid="{294BAAAA-EF4E-4189-B496-E4FEAD415E83}">
      <text>
        <r>
          <rPr>
            <sz val="9"/>
            <color indexed="81"/>
            <rFont val="Tahoma"/>
            <family val="2"/>
          </rPr>
          <t>orden number</t>
        </r>
      </text>
    </comment>
  </commentList>
</comments>
</file>

<file path=xl/sharedStrings.xml><?xml version="1.0" encoding="utf-8"?>
<sst xmlns="http://schemas.openxmlformats.org/spreadsheetml/2006/main" count="33" uniqueCount="17">
  <si>
    <t>P</t>
  </si>
  <si>
    <t>Tr</t>
  </si>
  <si>
    <t>California</t>
  </si>
  <si>
    <t>m</t>
  </si>
  <si>
    <t>x</t>
  </si>
  <si>
    <t>Cunnane_1978</t>
  </si>
  <si>
    <t>Turkey_1962</t>
  </si>
  <si>
    <t>Hazen_1914</t>
  </si>
  <si>
    <t>https://csce.ca/elf/apps/CONFERENCEVIEWER/conferences/2017/pdfs/HYD/FinalPaper_725.pdf</t>
  </si>
  <si>
    <t>Weibull_1939</t>
  </si>
  <si>
    <t>N</t>
  </si>
  <si>
    <t>Blom_1958</t>
  </si>
  <si>
    <t>Gringorten_1963</t>
  </si>
  <si>
    <t>Jenkinson_1977</t>
  </si>
  <si>
    <t>P = m / N</t>
  </si>
  <si>
    <t>Chegodayev</t>
  </si>
  <si>
    <t>http://ecoursesonline.iasri.res.in/mod/page/view.php?id=125266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</si>
</sst>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175846</xdr:colOff>
      <xdr:row>1</xdr:row>
      <xdr:rowOff>131885</xdr:rowOff>
    </xdr:from>
    <xdr:to>
      <xdr:col>8</xdr:col>
      <xdr:colOff>425082</xdr:colOff>
      <xdr:row>3</xdr:row>
      <xdr:rowOff>164188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939194-A53D-052A-66DC-02C268D82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1558" y="344366"/>
          <a:ext cx="857370" cy="457264"/>
        </a:xfrm>
        <a:prstGeom prst="rect">
          <a:avLst/>
        </a:prstGeom>
      </xdr:spPr>
    </xdr:pic>
    <xdr:clientData/>
  </xdr:twoCellAnchor>
  <xdr:twoCellAnchor editAs="oneCell">
    <xdr:from>
      <xdr:col>9</xdr:col>
      <xdr:colOff>131885</xdr:colOff>
      <xdr:row>1</xdr:row>
      <xdr:rowOff>153865</xdr:rowOff>
    </xdr:from>
    <xdr:to>
      <xdr:col>10</xdr:col>
      <xdr:colOff>381120</xdr:colOff>
      <xdr:row>3</xdr:row>
      <xdr:rowOff>138536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2731EA-2943-5509-C39E-4B1557F10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3866" y="366346"/>
          <a:ext cx="857370" cy="409632"/>
        </a:xfrm>
        <a:prstGeom prst="rect">
          <a:avLst/>
        </a:prstGeom>
      </xdr:spPr>
    </xdr:pic>
    <xdr:clientData/>
  </xdr:twoCellAnchor>
  <xdr:twoCellAnchor editAs="oneCell">
    <xdr:from>
      <xdr:col>13</xdr:col>
      <xdr:colOff>87925</xdr:colOff>
      <xdr:row>1</xdr:row>
      <xdr:rowOff>131885</xdr:rowOff>
    </xdr:from>
    <xdr:to>
      <xdr:col>14</xdr:col>
      <xdr:colOff>441950</xdr:colOff>
      <xdr:row>3</xdr:row>
      <xdr:rowOff>164188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DFB339-4430-0366-61D2-F658F646B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8387" y="344366"/>
          <a:ext cx="962159" cy="457264"/>
        </a:xfrm>
        <a:prstGeom prst="rect">
          <a:avLst/>
        </a:prstGeom>
      </xdr:spPr>
    </xdr:pic>
    <xdr:clientData/>
  </xdr:twoCellAnchor>
  <xdr:twoCellAnchor editAs="oneCell">
    <xdr:from>
      <xdr:col>11</xdr:col>
      <xdr:colOff>87923</xdr:colOff>
      <xdr:row>1</xdr:row>
      <xdr:rowOff>109903</xdr:rowOff>
    </xdr:from>
    <xdr:to>
      <xdr:col>12</xdr:col>
      <xdr:colOff>414111</xdr:colOff>
      <xdr:row>3</xdr:row>
      <xdr:rowOff>199364</xdr:rowOff>
    </xdr:to>
    <xdr:pic>
      <xdr:nvPicPr>
        <xdr:cNvPr id="5" name="Picture 4" descr="A mathematical equation with numbers&#10;&#10;Description automatically generated">
          <a:extLst>
            <a:ext uri="{FF2B5EF4-FFF2-40B4-BE49-F238E27FC236}">
              <a16:creationId xmlns:a16="http://schemas.microsoft.com/office/drawing/2014/main" id="{DC8986C0-383E-A746-82C9-3B97CACC6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6173" y="322384"/>
          <a:ext cx="1000265" cy="514422"/>
        </a:xfrm>
        <a:prstGeom prst="rect">
          <a:avLst/>
        </a:prstGeom>
      </xdr:spPr>
    </xdr:pic>
    <xdr:clientData/>
  </xdr:twoCellAnchor>
  <xdr:twoCellAnchor editAs="oneCell">
    <xdr:from>
      <xdr:col>19</xdr:col>
      <xdr:colOff>153865</xdr:colOff>
      <xdr:row>1</xdr:row>
      <xdr:rowOff>153866</xdr:rowOff>
    </xdr:from>
    <xdr:to>
      <xdr:col>20</xdr:col>
      <xdr:colOff>393573</xdr:colOff>
      <xdr:row>3</xdr:row>
      <xdr:rowOff>157590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7BA7A4-24F3-9A17-5537-8AD388FCB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0596" y="366347"/>
          <a:ext cx="847843" cy="428685"/>
        </a:xfrm>
        <a:prstGeom prst="rect">
          <a:avLst/>
        </a:prstGeom>
      </xdr:spPr>
    </xdr:pic>
    <xdr:clientData/>
  </xdr:twoCellAnchor>
  <xdr:twoCellAnchor editAs="oneCell">
    <xdr:from>
      <xdr:col>15</xdr:col>
      <xdr:colOff>95249</xdr:colOff>
      <xdr:row>1</xdr:row>
      <xdr:rowOff>109903</xdr:rowOff>
    </xdr:from>
    <xdr:to>
      <xdr:col>16</xdr:col>
      <xdr:colOff>411168</xdr:colOff>
      <xdr:row>3</xdr:row>
      <xdr:rowOff>142206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3E5FE83-B539-7302-9E6B-9AF412580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41980" y="322384"/>
          <a:ext cx="924054" cy="457264"/>
        </a:xfrm>
        <a:prstGeom prst="rect">
          <a:avLst/>
        </a:prstGeom>
      </xdr:spPr>
    </xdr:pic>
    <xdr:clientData/>
  </xdr:twoCellAnchor>
  <xdr:twoCellAnchor editAs="oneCell">
    <xdr:from>
      <xdr:col>17</xdr:col>
      <xdr:colOff>87923</xdr:colOff>
      <xdr:row>1</xdr:row>
      <xdr:rowOff>139212</xdr:rowOff>
    </xdr:from>
    <xdr:to>
      <xdr:col>18</xdr:col>
      <xdr:colOff>432421</xdr:colOff>
      <xdr:row>3</xdr:row>
      <xdr:rowOff>181041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78C4CAB-8BB8-3337-6714-403F0055E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50923" y="351693"/>
          <a:ext cx="952633" cy="466790"/>
        </a:xfrm>
        <a:prstGeom prst="rect">
          <a:avLst/>
        </a:prstGeom>
      </xdr:spPr>
    </xdr:pic>
    <xdr:clientData/>
  </xdr:twoCellAnchor>
  <xdr:twoCellAnchor editAs="oneCell">
    <xdr:from>
      <xdr:col>5</xdr:col>
      <xdr:colOff>249115</xdr:colOff>
      <xdr:row>1</xdr:row>
      <xdr:rowOff>73269</xdr:rowOff>
    </xdr:from>
    <xdr:to>
      <xdr:col>6</xdr:col>
      <xdr:colOff>317350</xdr:colOff>
      <xdr:row>3</xdr:row>
      <xdr:rowOff>124624</xdr:rowOff>
    </xdr:to>
    <xdr:pic>
      <xdr:nvPicPr>
        <xdr:cNvPr id="10" name="Picture 9" descr="A math equations with numbers and symbols&#10;&#10;Description automatically generated">
          <a:extLst>
            <a:ext uri="{FF2B5EF4-FFF2-40B4-BE49-F238E27FC236}">
              <a16:creationId xmlns:a16="http://schemas.microsoft.com/office/drawing/2014/main" id="{D289035D-0ECA-A3E6-7462-091563BC8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4827" y="285750"/>
          <a:ext cx="676369" cy="4763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ecoursesonline.iasri.res.in/mod/page/view.php?id=125266" TargetMode="External"/><Relationship Id="rId1" Type="http://schemas.openxmlformats.org/officeDocument/2006/relationships/hyperlink" Target="https://csce.ca/elf/apps/CONFERENCEVIEWER/conferences/2017/pdfs/HYD/FinalPaper_725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B56B-5D4E-483F-ADE9-184DBA3912E4}">
  <dimension ref="B3:U14"/>
  <sheetViews>
    <sheetView showGridLines="0" tabSelected="1" zoomScale="115" zoomScaleNormal="115" workbookViewId="0">
      <selection activeCell="V6" sqref="V6:Y14"/>
    </sheetView>
  </sheetViews>
  <sheetFormatPr defaultRowHeight="16.5" x14ac:dyDescent="0.3"/>
  <cols>
    <col min="1" max="1" width="2.7109375" style="1" customWidth="1"/>
    <col min="2" max="7" width="9.140625" style="1"/>
    <col min="8" max="8" width="9.140625" style="1" customWidth="1"/>
    <col min="9" max="11" width="9.140625" style="1"/>
    <col min="12" max="12" width="10.140625" style="1" customWidth="1"/>
    <col min="13" max="16384" width="9.140625" style="1"/>
  </cols>
  <sheetData>
    <row r="3" spans="2:21" x14ac:dyDescent="0.3">
      <c r="D3" s="17" t="s">
        <v>14</v>
      </c>
    </row>
    <row r="5" spans="2:21" s="2" customFormat="1" x14ac:dyDescent="0.3">
      <c r="B5" s="10"/>
      <c r="C5" s="10"/>
      <c r="D5" s="11" t="s">
        <v>2</v>
      </c>
      <c r="E5" s="12"/>
      <c r="F5" s="18" t="s">
        <v>15</v>
      </c>
      <c r="G5" s="19"/>
      <c r="H5" s="11" t="s">
        <v>7</v>
      </c>
      <c r="I5" s="12"/>
      <c r="J5" s="11" t="s">
        <v>9</v>
      </c>
      <c r="K5" s="12"/>
      <c r="L5" s="11" t="s">
        <v>11</v>
      </c>
      <c r="M5" s="12"/>
      <c r="N5" s="11" t="s">
        <v>6</v>
      </c>
      <c r="O5" s="12"/>
      <c r="P5" s="11" t="s">
        <v>12</v>
      </c>
      <c r="Q5" s="12"/>
      <c r="R5" s="11" t="s">
        <v>13</v>
      </c>
      <c r="S5" s="12"/>
      <c r="T5" s="11" t="s">
        <v>5</v>
      </c>
      <c r="U5" s="12"/>
    </row>
    <row r="6" spans="2:21" x14ac:dyDescent="0.3">
      <c r="B6" s="13" t="s">
        <v>4</v>
      </c>
      <c r="C6" s="13" t="s">
        <v>3</v>
      </c>
      <c r="D6" s="14" t="s">
        <v>0</v>
      </c>
      <c r="E6" s="15" t="s">
        <v>1</v>
      </c>
      <c r="F6" s="14" t="s">
        <v>0</v>
      </c>
      <c r="G6" s="15" t="s">
        <v>1</v>
      </c>
      <c r="H6" s="14" t="s">
        <v>0</v>
      </c>
      <c r="I6" s="15" t="s">
        <v>1</v>
      </c>
      <c r="J6" s="14" t="s">
        <v>0</v>
      </c>
      <c r="K6" s="15" t="s">
        <v>1</v>
      </c>
      <c r="L6" s="14" t="s">
        <v>0</v>
      </c>
      <c r="M6" s="15" t="s">
        <v>1</v>
      </c>
      <c r="N6" s="14" t="s">
        <v>0</v>
      </c>
      <c r="O6" s="15" t="s">
        <v>1</v>
      </c>
      <c r="P6" s="14" t="s">
        <v>0</v>
      </c>
      <c r="Q6" s="15" t="s">
        <v>1</v>
      </c>
      <c r="R6" s="14" t="s">
        <v>0</v>
      </c>
      <c r="S6" s="15" t="s">
        <v>1</v>
      </c>
      <c r="T6" s="14" t="s">
        <v>0</v>
      </c>
      <c r="U6" s="15" t="s">
        <v>1</v>
      </c>
    </row>
    <row r="7" spans="2:21" x14ac:dyDescent="0.3">
      <c r="B7" s="8">
        <v>2321</v>
      </c>
      <c r="C7" s="8">
        <v>1</v>
      </c>
      <c r="D7" s="4">
        <f>$C7/$C$11</f>
        <v>0.05</v>
      </c>
      <c r="E7" s="5">
        <f>1/D7</f>
        <v>20</v>
      </c>
      <c r="F7" s="20">
        <f>(C7+0.3)/($C$11+0.4)</f>
        <v>6.3725490196078441E-2</v>
      </c>
      <c r="G7" s="5">
        <f>1/F7</f>
        <v>15.69230769230769</v>
      </c>
      <c r="H7" s="4">
        <f>(C7-0.5)/$C$11</f>
        <v>2.5000000000000001E-2</v>
      </c>
      <c r="I7" s="5">
        <f>1/H7</f>
        <v>40</v>
      </c>
      <c r="J7" s="4">
        <f>$C7/($C$11+1)</f>
        <v>4.7619047619047616E-2</v>
      </c>
      <c r="K7" s="5">
        <f>1/J7</f>
        <v>21</v>
      </c>
      <c r="L7" s="4">
        <f>(C7-0.375)/($C$11+0.25)</f>
        <v>3.0864197530864196E-2</v>
      </c>
      <c r="M7" s="5">
        <f>1/L7</f>
        <v>32.4</v>
      </c>
      <c r="N7" s="4">
        <f>(3*C7-1)/(3*$C$11+1)</f>
        <v>3.2786885245901641E-2</v>
      </c>
      <c r="O7" s="5">
        <f>1/N7</f>
        <v>30.5</v>
      </c>
      <c r="P7" s="4">
        <f>(C7-0.44)/($C$11+0.12)</f>
        <v>2.7833001988071572E-2</v>
      </c>
      <c r="Q7" s="5">
        <f>1/P7</f>
        <v>35.928571428571423</v>
      </c>
      <c r="R7" s="4">
        <f>(C7-0.31)/(C11+0.38)</f>
        <v>3.3856722276741906E-2</v>
      </c>
      <c r="S7" s="5">
        <f>1/R7</f>
        <v>29.536231884057969</v>
      </c>
      <c r="T7" s="4">
        <f>(C7-0.4)/($C$11+0.2)</f>
        <v>2.9702970297029702E-2</v>
      </c>
      <c r="U7" s="5">
        <f>1/T7</f>
        <v>33.666666666666671</v>
      </c>
    </row>
    <row r="8" spans="2:21" x14ac:dyDescent="0.3">
      <c r="B8" s="8">
        <v>2253</v>
      </c>
      <c r="C8" s="8">
        <v>2</v>
      </c>
      <c r="D8" s="4">
        <f>$C8/$C$11</f>
        <v>0.1</v>
      </c>
      <c r="E8" s="5">
        <f>1/D8</f>
        <v>10</v>
      </c>
      <c r="F8" s="20">
        <f t="shared" ref="F8:F10" si="0">(C8+0.3)/($C$11+0.4)</f>
        <v>0.11274509803921569</v>
      </c>
      <c r="G8" s="5">
        <f>1/F8</f>
        <v>8.8695652173913047</v>
      </c>
      <c r="H8" s="4">
        <f>(C8-0.5)/$C$11</f>
        <v>7.4999999999999997E-2</v>
      </c>
      <c r="I8" s="5">
        <f>1/H8</f>
        <v>13.333333333333334</v>
      </c>
      <c r="J8" s="4">
        <f>$C8/($C$11+1)</f>
        <v>9.5238095238095233E-2</v>
      </c>
      <c r="K8" s="5">
        <f t="shared" ref="K8:M10" si="1">1/J8</f>
        <v>10.5</v>
      </c>
      <c r="L8" s="4">
        <f>(C8-0.375)/($C$11+0.25)</f>
        <v>8.0246913580246909E-2</v>
      </c>
      <c r="M8" s="5">
        <f t="shared" si="1"/>
        <v>12.461538461538462</v>
      </c>
      <c r="N8" s="4">
        <f>(3*C8-1)/(3*$C$11+1)</f>
        <v>8.1967213114754092E-2</v>
      </c>
      <c r="O8" s="5">
        <f t="shared" ref="O8:Q10" si="2">1/N8</f>
        <v>12.200000000000001</v>
      </c>
      <c r="P8" s="4">
        <f>(C8-0.44)/($C$11+0.12)</f>
        <v>7.7534791252485094E-2</v>
      </c>
      <c r="Q8" s="5">
        <f t="shared" si="2"/>
        <v>12.897435897435896</v>
      </c>
      <c r="R8" s="4">
        <f t="shared" ref="R8:R10" si="3">(C8-0.31)/(C12+0.38)</f>
        <v>4.447368421052631</v>
      </c>
      <c r="S8" s="5">
        <f t="shared" ref="S8" si="4">1/R8</f>
        <v>0.2248520710059172</v>
      </c>
      <c r="T8" s="4">
        <f>(C8-0.4)/($C$11+0.2)</f>
        <v>7.9207920792079209E-2</v>
      </c>
      <c r="U8" s="5">
        <f t="shared" ref="U8:U10" si="5">1/T8</f>
        <v>12.625</v>
      </c>
    </row>
    <row r="9" spans="2:21" x14ac:dyDescent="0.3">
      <c r="B9" s="8">
        <v>1912</v>
      </c>
      <c r="C9" s="8">
        <v>3</v>
      </c>
      <c r="D9" s="4">
        <f>$C9/$C$11</f>
        <v>0.15</v>
      </c>
      <c r="E9" s="5">
        <f t="shared" ref="E9:G10" si="6">1/D9</f>
        <v>6.666666666666667</v>
      </c>
      <c r="F9" s="20">
        <f t="shared" si="0"/>
        <v>0.16176470588235295</v>
      </c>
      <c r="G9" s="5">
        <f t="shared" si="6"/>
        <v>6.1818181818181817</v>
      </c>
      <c r="H9" s="4">
        <f>(C9-0.5)/$C$11</f>
        <v>0.125</v>
      </c>
      <c r="I9" s="5">
        <f t="shared" ref="I8:I10" si="7">1/H9</f>
        <v>8</v>
      </c>
      <c r="J9" s="4">
        <f>$C9/($C$11+1)</f>
        <v>0.14285714285714285</v>
      </c>
      <c r="K9" s="5">
        <f t="shared" si="1"/>
        <v>7</v>
      </c>
      <c r="L9" s="4">
        <f>(C9-0.375)/($C$11+0.25)</f>
        <v>0.12962962962962962</v>
      </c>
      <c r="M9" s="5">
        <f t="shared" si="1"/>
        <v>7.7142857142857144</v>
      </c>
      <c r="N9" s="4">
        <f>(3*C9-1)/(3*$C$11+1)</f>
        <v>0.13114754098360656</v>
      </c>
      <c r="O9" s="5">
        <f t="shared" si="2"/>
        <v>7.625</v>
      </c>
      <c r="P9" s="4">
        <f>(C9-0.44)/($C$11+0.12)</f>
        <v>0.1272365805168986</v>
      </c>
      <c r="Q9" s="5">
        <f t="shared" si="2"/>
        <v>7.8593750000000009</v>
      </c>
      <c r="R9" s="4">
        <f t="shared" si="3"/>
        <v>7.0789473684210522</v>
      </c>
      <c r="S9" s="5">
        <f t="shared" ref="S9" si="8">1/R9</f>
        <v>0.14126394052044611</v>
      </c>
      <c r="T9" s="4">
        <f>(C9-0.4)/($C$11+0.2)</f>
        <v>0.12871287128712872</v>
      </c>
      <c r="U9" s="5">
        <f t="shared" si="5"/>
        <v>7.7692307692307692</v>
      </c>
    </row>
    <row r="10" spans="2:21" x14ac:dyDescent="0.3">
      <c r="B10" s="9">
        <v>1900</v>
      </c>
      <c r="C10" s="9">
        <v>4</v>
      </c>
      <c r="D10" s="6">
        <f>$C10/$C$11</f>
        <v>0.2</v>
      </c>
      <c r="E10" s="7">
        <f t="shared" si="6"/>
        <v>5</v>
      </c>
      <c r="F10" s="21">
        <f t="shared" si="0"/>
        <v>0.2107843137254902</v>
      </c>
      <c r="G10" s="7">
        <f t="shared" si="6"/>
        <v>4.7441860465116275</v>
      </c>
      <c r="H10" s="6">
        <f>(C10-0.5)/$C$11</f>
        <v>0.17499999999999999</v>
      </c>
      <c r="I10" s="7">
        <f t="shared" si="7"/>
        <v>5.7142857142857144</v>
      </c>
      <c r="J10" s="6">
        <f>$C10/($C$11+1)</f>
        <v>0.19047619047619047</v>
      </c>
      <c r="K10" s="7">
        <f t="shared" si="1"/>
        <v>5.25</v>
      </c>
      <c r="L10" s="6">
        <f>(C10-0.375)/($C$11+0.25)</f>
        <v>0.17901234567901234</v>
      </c>
      <c r="M10" s="7">
        <f t="shared" si="1"/>
        <v>5.5862068965517242</v>
      </c>
      <c r="N10" s="6">
        <f>(3*C10-1)/(3*$C$11+1)</f>
        <v>0.18032786885245902</v>
      </c>
      <c r="O10" s="7">
        <f t="shared" si="2"/>
        <v>5.545454545454545</v>
      </c>
      <c r="P10" s="6">
        <f>(C10-0.44)/($C$11+0.12)</f>
        <v>0.17693836978131211</v>
      </c>
      <c r="Q10" s="7">
        <f t="shared" si="2"/>
        <v>5.6516853932584272</v>
      </c>
      <c r="R10" s="6">
        <f t="shared" si="3"/>
        <v>9.7105263157894726</v>
      </c>
      <c r="S10" s="7">
        <f t="shared" ref="S10" si="9">1/R10</f>
        <v>0.10298102981029811</v>
      </c>
      <c r="T10" s="6">
        <f>(C10-0.4)/($C$11+0.2)</f>
        <v>0.17821782178217824</v>
      </c>
      <c r="U10" s="7">
        <f t="shared" si="5"/>
        <v>5.6111111111111107</v>
      </c>
    </row>
    <row r="11" spans="2:21" x14ac:dyDescent="0.3">
      <c r="B11" s="16" t="s">
        <v>10</v>
      </c>
      <c r="C11" s="16">
        <v>20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3" spans="2:21" x14ac:dyDescent="0.3">
      <c r="B13" s="3" t="s">
        <v>8</v>
      </c>
    </row>
    <row r="14" spans="2:21" x14ac:dyDescent="0.3">
      <c r="B14" s="3" t="s">
        <v>16</v>
      </c>
    </row>
  </sheetData>
  <hyperlinks>
    <hyperlink ref="B13" r:id="rId1" xr:uid="{F223AD42-9D2D-4181-A288-768AD6C97E69}"/>
    <hyperlink ref="B14" r:id="rId2" xr:uid="{32857841-1880-4FBB-AF99-50D5CA91843A}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EmpiricalDistribution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2023-11-18T20:53:15Z</dcterms:created>
  <dcterms:modified xsi:type="dcterms:W3CDTF">2023-11-19T16:02:21Z</dcterms:modified>
</cp:coreProperties>
</file>