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AB_AmazonasChingaza\ERA5\"/>
    </mc:Choice>
  </mc:AlternateContent>
  <xr:revisionPtr revIDLastSave="0" documentId="13_ncr:1_{F02C194D-0138-4614-AC85-5AA89D8153FE}" xr6:coauthVersionLast="47" xr6:coauthVersionMax="47" xr10:uidLastSave="{00000000-0000-0000-0000-000000000000}"/>
  <bookViews>
    <workbookView xWindow="-28920" yWindow="-120" windowWidth="29040" windowHeight="15720" xr2:uid="{B937A12C-8764-4640-90A2-D3EBA35CE7B5}"/>
  </bookViews>
  <sheets>
    <sheet name="FDR" sheetId="1" r:id="rId1"/>
    <sheet name="Poin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E10" i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B2" authorId="0" shapeId="0" xr:uid="{334F414D-AFF4-41AA-858D-29CCE98CA56A}">
      <text>
        <r>
          <rPr>
            <sz val="9"/>
            <color indexed="81"/>
            <rFont val="Tahoma"/>
            <family val="2"/>
          </rPr>
          <t>E is o°</t>
        </r>
      </text>
    </comment>
    <comment ref="E2" authorId="0" shapeId="0" xr:uid="{CAA9D4D8-C8F2-4645-8D6B-EB89194246B7}">
      <text>
        <r>
          <rPr>
            <sz val="9"/>
            <color indexed="81"/>
            <rFont val="Tahoma"/>
            <family val="2"/>
          </rPr>
          <t>N is o°
Values for Map Algebra</t>
        </r>
      </text>
    </comment>
  </commentList>
</comments>
</file>

<file path=xl/sharedStrings.xml><?xml version="1.0" encoding="utf-8"?>
<sst xmlns="http://schemas.openxmlformats.org/spreadsheetml/2006/main" count="34" uniqueCount="31">
  <si>
    <t>FDR ArcGIS</t>
  </si>
  <si>
    <t>Wind direction</t>
  </si>
  <si>
    <t>https://www.esri.com/arcgis-blog/products/product/analytics/displaying-speed-and-direction-symbology-from-u-and-v-vectors/</t>
  </si>
  <si>
    <t>DEM direction</t>
  </si>
  <si>
    <t>E</t>
  </si>
  <si>
    <t>SE</t>
  </si>
  <si>
    <t>S</t>
  </si>
  <si>
    <t>SW</t>
  </si>
  <si>
    <t>W</t>
  </si>
  <si>
    <t>N</t>
  </si>
  <si>
    <t>NE</t>
  </si>
  <si>
    <t>Orientación</t>
  </si>
  <si>
    <t>DEM:</t>
  </si>
  <si>
    <t>Wind:</t>
  </si>
  <si>
    <t>Con("Dir19800101.tif"&lt;=22.5, 64, Con("Dir19800101.tif"&lt;=67.5, 128, Con("Dir19800101.tif"&lt;=112.5, 1, Con("Dir19800101.tif"&lt;=157.5, 2, Con("Dir19800101.tif"&lt;=202.5, 4, Con("Dir19800101.tif"&lt;=247.5, 8, Con("Dir19800101.tif"&lt;=292.5, 16, Con("Dir19800101.tif"&lt;=337.5, 32, 64))))))))</t>
  </si>
  <si>
    <t>Con("Dir19800101.tif"&lt;=22.5, 1, Con("Dir19800101.tif"&lt;=67.5, 2, Con("Dir19800101.tif"&lt;=112.5, 4, Con("Dir19800101.tif"&lt;=157.5, 8, Con("Dir19800101.tif"&lt;=202.5, 16, Con("Dir19800101.tif"&lt;=247.5, 32, Con("Dir19800101.tif"&lt;=292.5, 64, Con("Dir19800101.tif"&lt;=337.5, 128, 1))))))))</t>
  </si>
  <si>
    <t>Latitude</t>
  </si>
  <si>
    <t>Longitude</t>
  </si>
  <si>
    <t>Oceanographic convention</t>
  </si>
  <si>
    <t>Point</t>
  </si>
  <si>
    <t>Description</t>
  </si>
  <si>
    <t>Chingaza reservoir</t>
  </si>
  <si>
    <t>Date</t>
  </si>
  <si>
    <t>Q, m³/s</t>
  </si>
  <si>
    <t>A, km²</t>
  </si>
  <si>
    <t>u</t>
  </si>
  <si>
    <t>v</t>
  </si>
  <si>
    <t>Model Builder</t>
  </si>
  <si>
    <t>Samples (Excel uses V-U instead of Map Algebra that uses U-V)</t>
  </si>
  <si>
    <t>Expresions</t>
  </si>
  <si>
    <t>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</si>
</sst>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 Light"/>
      <family val="2"/>
    </font>
    <font>
      <sz val="9"/>
      <color indexed="81"/>
      <name val="Tahoma"/>
      <family val="2"/>
    </font>
    <font>
      <sz val="11"/>
      <color rgb="FF0070C0"/>
      <name val="Segoe UI Light"/>
      <family val="2"/>
    </font>
    <font>
      <sz val="1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8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3" fillId="0" borderId="0" xfId="1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Monthly Flow &amp; Atmospheric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5002034505108177E-2"/>
          <c:y val="0.15157322586659894"/>
          <c:w val="0.80301030446682797"/>
          <c:h val="0.67528728606242883"/>
        </c:manualLayout>
      </c:layout>
      <c:lineChart>
        <c:grouping val="standard"/>
        <c:varyColors val="0"/>
        <c:ser>
          <c:idx val="0"/>
          <c:order val="0"/>
          <c:tx>
            <c:strRef>
              <c:f>Point1!$C$8</c:f>
              <c:strCache>
                <c:ptCount val="1"/>
                <c:pt idx="0">
                  <c:v>Q, m³/s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Point1!$B$9:$B$20</c:f>
              <c:numCache>
                <c:formatCode>m/d/yyyy</c:formatCode>
                <c:ptCount val="1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</c:numCache>
            </c:numRef>
          </c:cat>
          <c:val>
            <c:numRef>
              <c:f>Point1!$C$9:$C$20</c:f>
              <c:numCache>
                <c:formatCode>0.00</c:formatCode>
                <c:ptCount val="12"/>
                <c:pt idx="0">
                  <c:v>1.66634847848</c:v>
                </c:pt>
                <c:pt idx="1">
                  <c:v>1.162755395</c:v>
                </c:pt>
                <c:pt idx="2">
                  <c:v>1.7464331771499999</c:v>
                </c:pt>
                <c:pt idx="3">
                  <c:v>2.1500341075399998</c:v>
                </c:pt>
                <c:pt idx="4">
                  <c:v>5.6995333088000004</c:v>
                </c:pt>
                <c:pt idx="5">
                  <c:v>3.4393779897700001</c:v>
                </c:pt>
                <c:pt idx="6">
                  <c:v>65.296329760700004</c:v>
                </c:pt>
                <c:pt idx="7">
                  <c:v>2.2621858049900001</c:v>
                </c:pt>
                <c:pt idx="8">
                  <c:v>2.8701136247500001</c:v>
                </c:pt>
                <c:pt idx="9">
                  <c:v>1.6301870143699999</c:v>
                </c:pt>
                <c:pt idx="10">
                  <c:v>0.584016839136</c:v>
                </c:pt>
                <c:pt idx="11">
                  <c:v>0.56219227989599996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5-408A-87D8-C6837E9D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53520"/>
        <c:axId val="1575242960"/>
      </c:lineChart>
      <c:lineChart>
        <c:grouping val="standard"/>
        <c:varyColors val="0"/>
        <c:ser>
          <c:idx val="1"/>
          <c:order val="1"/>
          <c:tx>
            <c:strRef>
              <c:f>Point1!$D$8</c:f>
              <c:strCache>
                <c:ptCount val="1"/>
                <c:pt idx="0">
                  <c:v>A, km²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Point1!$B$9:$B$20</c:f>
              <c:numCache>
                <c:formatCode>m/d/yyyy</c:formatCode>
                <c:ptCount val="1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</c:numCache>
            </c:numRef>
          </c:cat>
          <c:val>
            <c:numRef>
              <c:f>Point1!$D$9:$D$20</c:f>
              <c:numCache>
                <c:formatCode>0.00</c:formatCode>
                <c:ptCount val="12"/>
                <c:pt idx="0">
                  <c:v>588.64261306900005</c:v>
                </c:pt>
                <c:pt idx="1">
                  <c:v>441.48195980200001</c:v>
                </c:pt>
                <c:pt idx="2">
                  <c:v>441.48195980200001</c:v>
                </c:pt>
                <c:pt idx="3">
                  <c:v>441.48195980200001</c:v>
                </c:pt>
                <c:pt idx="4">
                  <c:v>1177.2852261400001</c:v>
                </c:pt>
                <c:pt idx="5">
                  <c:v>882.96391960300002</c:v>
                </c:pt>
                <c:pt idx="6">
                  <c:v>15746.1898996</c:v>
                </c:pt>
                <c:pt idx="7">
                  <c:v>735.80326633599998</c:v>
                </c:pt>
                <c:pt idx="8">
                  <c:v>882.96391960300002</c:v>
                </c:pt>
                <c:pt idx="9">
                  <c:v>441.48195980200001</c:v>
                </c:pt>
                <c:pt idx="10">
                  <c:v>147.16065326699999</c:v>
                </c:pt>
                <c:pt idx="11">
                  <c:v>147.16065326699999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5-408A-87D8-C6837E9D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887456"/>
        <c:axId val="1857880256"/>
      </c:lineChart>
      <c:dateAx>
        <c:axId val="15752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575242960"/>
        <c:crosses val="autoZero"/>
        <c:auto val="1"/>
        <c:lblOffset val="100"/>
        <c:baseTimeUnit val="months"/>
      </c:dateAx>
      <c:valAx>
        <c:axId val="1575242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strRef>
              <c:f>Point1!$C$8</c:f>
              <c:strCache>
                <c:ptCount val="1"/>
                <c:pt idx="0">
                  <c:v>Q, m³/s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575253520"/>
        <c:crosses val="autoZero"/>
        <c:crossBetween val="between"/>
      </c:valAx>
      <c:valAx>
        <c:axId val="1857880256"/>
        <c:scaling>
          <c:orientation val="minMax"/>
        </c:scaling>
        <c:delete val="0"/>
        <c:axPos val="r"/>
        <c:title>
          <c:tx>
            <c:strRef>
              <c:f>Point1!$D$8</c:f>
              <c:strCache>
                <c:ptCount val="1"/>
                <c:pt idx="0">
                  <c:v>A, km²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857887456"/>
        <c:crosses val="max"/>
        <c:crossBetween val="between"/>
      </c:valAx>
      <c:dateAx>
        <c:axId val="1857887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7880256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215265</xdr:colOff>
      <xdr:row>1</xdr:row>
      <xdr:rowOff>4764</xdr:rowOff>
    </xdr:from>
    <xdr:to>
      <xdr:col>12</xdr:col>
      <xdr:colOff>470363</xdr:colOff>
      <xdr:row>14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6F2C2-7BF0-E6B9-7FA4-FDFB77A6C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7515" y="219077"/>
          <a:ext cx="3998423" cy="301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514350</xdr:colOff>
      <xdr:row>1</xdr:row>
      <xdr:rowOff>13396</xdr:rowOff>
    </xdr:from>
    <xdr:to>
      <xdr:col>23</xdr:col>
      <xdr:colOff>338137</xdr:colOff>
      <xdr:row>14</xdr:row>
      <xdr:rowOff>33337</xdr:rowOff>
    </xdr:to>
    <xdr:pic>
      <xdr:nvPicPr>
        <xdr:cNvPr id="3" name="Picture 2" descr="R.LTWB">
          <a:extLst>
            <a:ext uri="{FF2B5EF4-FFF2-40B4-BE49-F238E27FC236}">
              <a16:creationId xmlns:a16="http://schemas.microsoft.com/office/drawing/2014/main" id="{415822F2-795A-5787-FF77-A51492507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227709"/>
          <a:ext cx="6686550" cy="30203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161924</xdr:colOff>
      <xdr:row>2</xdr:row>
      <xdr:rowOff>52386</xdr:rowOff>
    </xdr:from>
    <xdr:to>
      <xdr:col>18</xdr:col>
      <xdr:colOff>361950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EEE15-CBA9-1245-FCAD-B19F3F06B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sri.com/arcgis-blog/products/product/analytics/displaying-speed-and-direction-symbology-from-u-and-v-vector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3CC9-DFB9-42EC-951A-44B329584879}">
  <dimension ref="B2:O30"/>
  <sheetViews>
    <sheetView showGridLines="0" tabSelected="1" zoomScale="160" zoomScaleNormal="160" workbookViewId="0"/>
  </sheetViews>
  <sheetFormatPr defaultColWidth="9.140625" defaultRowHeight="16.5" x14ac:dyDescent="0.3"/>
  <cols>
    <col min="1" max="1" width="2.7109375" style="1" customWidth="1"/>
    <col min="2" max="2" width="9.140625" style="2"/>
    <col min="3" max="3" width="7.7109375" style="2" customWidth="1"/>
    <col min="4" max="4" width="9.85546875" style="2" customWidth="1"/>
    <col min="5" max="5" width="10.28515625" style="2" customWidth="1"/>
    <col min="6" max="6" width="6.42578125" style="1" customWidth="1"/>
    <col min="7" max="16384" width="9.140625" style="1"/>
  </cols>
  <sheetData>
    <row r="2" spans="2:15" ht="33" x14ac:dyDescent="0.3">
      <c r="B2" s="10" t="s">
        <v>3</v>
      </c>
      <c r="C2" s="11" t="s">
        <v>0</v>
      </c>
      <c r="D2" s="11" t="s">
        <v>11</v>
      </c>
      <c r="E2" s="12" t="s">
        <v>1</v>
      </c>
    </row>
    <row r="3" spans="2:15" x14ac:dyDescent="0.3">
      <c r="B3" s="5">
        <v>22.5</v>
      </c>
      <c r="C3" s="4">
        <v>1</v>
      </c>
      <c r="D3" s="4" t="s">
        <v>4</v>
      </c>
      <c r="E3" s="6">
        <f>90+22.5</f>
        <v>112.5</v>
      </c>
    </row>
    <row r="4" spans="2:15" x14ac:dyDescent="0.3">
      <c r="B4" s="5">
        <v>67.5</v>
      </c>
      <c r="C4" s="4">
        <v>2</v>
      </c>
      <c r="D4" s="4" t="s">
        <v>5</v>
      </c>
      <c r="E4" s="6">
        <f>90+45+22.5</f>
        <v>157.5</v>
      </c>
    </row>
    <row r="5" spans="2:15" x14ac:dyDescent="0.3">
      <c r="B5" s="5">
        <v>112.5</v>
      </c>
      <c r="C5" s="4">
        <v>4</v>
      </c>
      <c r="D5" s="4" t="s">
        <v>6</v>
      </c>
      <c r="E5" s="6">
        <f>180+22.5</f>
        <v>202.5</v>
      </c>
    </row>
    <row r="6" spans="2:15" x14ac:dyDescent="0.3">
      <c r="B6" s="5">
        <v>157.5</v>
      </c>
      <c r="C6" s="4">
        <v>8</v>
      </c>
      <c r="D6" s="4" t="s">
        <v>7</v>
      </c>
      <c r="E6" s="6">
        <f>270-22.5</f>
        <v>247.5</v>
      </c>
    </row>
    <row r="7" spans="2:15" x14ac:dyDescent="0.3">
      <c r="B7" s="5">
        <v>202.5</v>
      </c>
      <c r="C7" s="4">
        <v>16</v>
      </c>
      <c r="D7" s="4" t="s">
        <v>8</v>
      </c>
      <c r="E7" s="6">
        <f>270+22.5</f>
        <v>292.5</v>
      </c>
    </row>
    <row r="8" spans="2:15" x14ac:dyDescent="0.3">
      <c r="B8" s="5">
        <v>247.5</v>
      </c>
      <c r="C8" s="4">
        <v>32</v>
      </c>
      <c r="D8" s="4" t="s">
        <v>8</v>
      </c>
      <c r="E8" s="6">
        <f>360-22.5</f>
        <v>337.5</v>
      </c>
    </row>
    <row r="9" spans="2:15" x14ac:dyDescent="0.3">
      <c r="B9" s="5">
        <v>292.5</v>
      </c>
      <c r="C9" s="4">
        <v>64</v>
      </c>
      <c r="D9" s="4" t="s">
        <v>9</v>
      </c>
      <c r="E9" s="6">
        <v>22.5</v>
      </c>
    </row>
    <row r="10" spans="2:15" x14ac:dyDescent="0.3">
      <c r="B10" s="7">
        <v>337.5</v>
      </c>
      <c r="C10" s="8">
        <v>128</v>
      </c>
      <c r="D10" s="8" t="s">
        <v>10</v>
      </c>
      <c r="E10" s="9">
        <f>45+22.5</f>
        <v>67.5</v>
      </c>
      <c r="O10"/>
    </row>
    <row r="12" spans="2:15" x14ac:dyDescent="0.3">
      <c r="B12" s="36" t="s">
        <v>2</v>
      </c>
      <c r="C12" s="36"/>
      <c r="D12" s="36"/>
      <c r="E12" s="36"/>
    </row>
    <row r="13" spans="2:15" x14ac:dyDescent="0.3">
      <c r="B13" s="36"/>
      <c r="C13" s="36"/>
      <c r="D13" s="36"/>
      <c r="E13" s="36"/>
    </row>
    <row r="14" spans="2:15" x14ac:dyDescent="0.3">
      <c r="B14" s="36"/>
      <c r="C14" s="36"/>
      <c r="D14" s="36"/>
      <c r="E14" s="36"/>
    </row>
    <row r="16" spans="2:15" x14ac:dyDescent="0.3">
      <c r="B16" s="3" t="s">
        <v>29</v>
      </c>
    </row>
    <row r="17" spans="2:6" x14ac:dyDescent="0.3">
      <c r="B17" s="3" t="s">
        <v>12</v>
      </c>
      <c r="C17" s="3" t="s">
        <v>15</v>
      </c>
    </row>
    <row r="18" spans="2:6" x14ac:dyDescent="0.3">
      <c r="B18" s="3" t="s">
        <v>13</v>
      </c>
      <c r="C18" s="3" t="s">
        <v>14</v>
      </c>
    </row>
    <row r="20" spans="2:6" x14ac:dyDescent="0.3">
      <c r="B20" s="3" t="s">
        <v>28</v>
      </c>
    </row>
    <row r="21" spans="2:6" ht="33" x14ac:dyDescent="0.3">
      <c r="B21" s="24" t="s">
        <v>25</v>
      </c>
      <c r="C21" s="25" t="s">
        <v>26</v>
      </c>
      <c r="D21" s="26" t="s">
        <v>1</v>
      </c>
      <c r="E21" s="26" t="s">
        <v>27</v>
      </c>
      <c r="F21" s="27" t="s">
        <v>30</v>
      </c>
    </row>
    <row r="22" spans="2:6" x14ac:dyDescent="0.3">
      <c r="B22" s="28">
        <v>0.763934</v>
      </c>
      <c r="C22" s="29">
        <v>-0.19653200000000001</v>
      </c>
      <c r="D22" s="34">
        <f>IF((180/PI())*ATAN2(C22,B22)&gt;=0,(180/PI())*ATAN2(C22,B22),(180/PI())*ATAN2(C22,B22)+360)</f>
        <v>104.42723301478905</v>
      </c>
      <c r="E22" s="29">
        <v>104.427211</v>
      </c>
      <c r="F22" s="32">
        <v>1</v>
      </c>
    </row>
    <row r="23" spans="2:6" x14ac:dyDescent="0.3">
      <c r="B23" s="28">
        <v>0.47311199999999998</v>
      </c>
      <c r="C23" s="29">
        <v>-0.51264699999999996</v>
      </c>
      <c r="D23" s="34">
        <f t="shared" ref="D23:D29" si="0">IF((180/PI())*ATAN2(C23,B23)&gt;=0,(180/PI())*ATAN2(C23,B23),(180/PI())*ATAN2(C23,B23)+360)</f>
        <v>137.29668234591489</v>
      </c>
      <c r="E23" s="29">
        <v>137.296671</v>
      </c>
      <c r="F23" s="32">
        <v>2</v>
      </c>
    </row>
    <row r="24" spans="2:6" x14ac:dyDescent="0.3">
      <c r="B24" s="28">
        <v>3.2911000000000003E-2</v>
      </c>
      <c r="C24" s="29">
        <v>-0.35632900000000001</v>
      </c>
      <c r="D24" s="34">
        <f t="shared" si="0"/>
        <v>174.72306005464091</v>
      </c>
      <c r="E24" s="29">
        <v>174.72311300000001</v>
      </c>
      <c r="F24" s="32">
        <v>4</v>
      </c>
    </row>
    <row r="25" spans="2:6" x14ac:dyDescent="0.3">
      <c r="B25" s="28">
        <v>-0.26837499999999997</v>
      </c>
      <c r="C25" s="29">
        <v>-0.28701599999999999</v>
      </c>
      <c r="D25" s="34">
        <f t="shared" si="0"/>
        <v>223.07766090025223</v>
      </c>
      <c r="E25" s="29">
        <v>223.077629</v>
      </c>
      <c r="F25" s="32">
        <v>8</v>
      </c>
    </row>
    <row r="26" spans="2:6" x14ac:dyDescent="0.3">
      <c r="B26" s="28">
        <v>-0.625587</v>
      </c>
      <c r="C26" s="29">
        <v>3.78E-2</v>
      </c>
      <c r="D26" s="34">
        <f t="shared" si="0"/>
        <v>273.4577932274434</v>
      </c>
      <c r="E26" s="29">
        <v>273.45776799999999</v>
      </c>
      <c r="F26" s="32">
        <v>16</v>
      </c>
    </row>
    <row r="27" spans="2:6" x14ac:dyDescent="0.3">
      <c r="B27" s="28">
        <v>-0.558114</v>
      </c>
      <c r="C27" s="29">
        <v>0.514293</v>
      </c>
      <c r="D27" s="34">
        <f t="shared" si="0"/>
        <v>312.66006532412746</v>
      </c>
      <c r="E27" s="29">
        <v>312.66006499999997</v>
      </c>
      <c r="F27" s="32">
        <v>32</v>
      </c>
    </row>
    <row r="28" spans="2:6" x14ac:dyDescent="0.3">
      <c r="B28" s="28">
        <v>6.2100000000000002E-3</v>
      </c>
      <c r="C28" s="29">
        <v>0.43134899999999998</v>
      </c>
      <c r="D28" s="34">
        <f t="shared" si="0"/>
        <v>0.82481288180820134</v>
      </c>
      <c r="E28" s="29">
        <v>0.43134899999999998</v>
      </c>
      <c r="F28" s="32">
        <v>64</v>
      </c>
    </row>
    <row r="29" spans="2:6" x14ac:dyDescent="0.3">
      <c r="B29" s="28">
        <v>0.43630799999999997</v>
      </c>
      <c r="C29" s="29">
        <v>0.61782800000000004</v>
      </c>
      <c r="D29" s="34">
        <f t="shared" si="0"/>
        <v>35.229606362225127</v>
      </c>
      <c r="E29" s="29">
        <v>35.229636999999997</v>
      </c>
      <c r="F29" s="32">
        <v>128</v>
      </c>
    </row>
    <row r="30" spans="2:6" x14ac:dyDescent="0.3">
      <c r="B30" s="30"/>
      <c r="C30" s="31"/>
      <c r="D30" s="35"/>
      <c r="E30" s="31"/>
      <c r="F30" s="33"/>
    </row>
  </sheetData>
  <mergeCells count="1">
    <mergeCell ref="B12:E14"/>
  </mergeCells>
  <hyperlinks>
    <hyperlink ref="B12" r:id="rId1" xr:uid="{9D8FE76A-2EA4-4BF3-90F4-EEA2ECB6D31D}"/>
  </hyperlinks>
  <pageMargins left="0.7" right="0.7" top="0.75" bottom="0.75" header="0.3" footer="0.3"/>
  <pageSetup paperSize="9" orientation="portrait" horizontalDpi="1200" verticalDpi="12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8D11-9EBE-439A-8BF0-B851614369F4}">
  <dimension ref="B2:D21"/>
  <sheetViews>
    <sheetView showGridLines="0" zoomScale="115" zoomScaleNormal="115" workbookViewId="0">
      <selection activeCell="U7" sqref="U7"/>
    </sheetView>
  </sheetViews>
  <sheetFormatPr defaultRowHeight="16.5" x14ac:dyDescent="0.3"/>
  <cols>
    <col min="1" max="1" width="2.7109375" style="1" customWidth="1"/>
    <col min="2" max="2" width="15.85546875" style="1" customWidth="1"/>
    <col min="3" max="3" width="11.5703125" style="1" bestFit="1" customWidth="1"/>
    <col min="4" max="4" width="13.5703125" style="1" bestFit="1" customWidth="1"/>
    <col min="5" max="16384" width="9.140625" style="1"/>
  </cols>
  <sheetData>
    <row r="2" spans="2:4" x14ac:dyDescent="0.3">
      <c r="B2" s="1" t="s">
        <v>19</v>
      </c>
      <c r="C2" s="13">
        <v>1</v>
      </c>
    </row>
    <row r="3" spans="2:4" x14ac:dyDescent="0.3">
      <c r="B3" s="1" t="s">
        <v>20</v>
      </c>
      <c r="C3" s="13" t="s">
        <v>21</v>
      </c>
    </row>
    <row r="4" spans="2:4" x14ac:dyDescent="0.3">
      <c r="B4" s="1" t="s">
        <v>16</v>
      </c>
      <c r="C4" s="13">
        <v>4.5999999999999996</v>
      </c>
    </row>
    <row r="5" spans="2:4" x14ac:dyDescent="0.3">
      <c r="B5" s="1" t="s">
        <v>17</v>
      </c>
      <c r="C5" s="13">
        <v>-73.7</v>
      </c>
    </row>
    <row r="6" spans="2:4" x14ac:dyDescent="0.3">
      <c r="B6" s="1" t="s">
        <v>1</v>
      </c>
      <c r="C6" s="13" t="s">
        <v>18</v>
      </c>
    </row>
    <row r="8" spans="2:4" x14ac:dyDescent="0.3">
      <c r="B8" s="17" t="s">
        <v>22</v>
      </c>
      <c r="C8" s="18" t="s">
        <v>23</v>
      </c>
      <c r="D8" s="19" t="s">
        <v>24</v>
      </c>
    </row>
    <row r="9" spans="2:4" x14ac:dyDescent="0.3">
      <c r="B9" s="15">
        <v>29221</v>
      </c>
      <c r="C9" s="20">
        <v>1.66634847848</v>
      </c>
      <c r="D9" s="21">
        <v>588.64261306900005</v>
      </c>
    </row>
    <row r="10" spans="2:4" x14ac:dyDescent="0.3">
      <c r="B10" s="15">
        <v>29252</v>
      </c>
      <c r="C10" s="20">
        <v>1.162755395</v>
      </c>
      <c r="D10" s="21">
        <v>441.48195980200001</v>
      </c>
    </row>
    <row r="11" spans="2:4" x14ac:dyDescent="0.3">
      <c r="B11" s="15">
        <v>29281</v>
      </c>
      <c r="C11" s="20">
        <v>1.7464331771499999</v>
      </c>
      <c r="D11" s="21">
        <v>441.48195980200001</v>
      </c>
    </row>
    <row r="12" spans="2:4" x14ac:dyDescent="0.3">
      <c r="B12" s="15">
        <v>29312</v>
      </c>
      <c r="C12" s="20">
        <v>2.1500341075399998</v>
      </c>
      <c r="D12" s="21">
        <v>441.48195980200001</v>
      </c>
    </row>
    <row r="13" spans="2:4" x14ac:dyDescent="0.3">
      <c r="B13" s="15">
        <v>29342</v>
      </c>
      <c r="C13" s="20">
        <v>5.6995333088000004</v>
      </c>
      <c r="D13" s="21">
        <v>1177.2852261400001</v>
      </c>
    </row>
    <row r="14" spans="2:4" x14ac:dyDescent="0.3">
      <c r="B14" s="15">
        <v>29373</v>
      </c>
      <c r="C14" s="20">
        <v>3.4393779897700001</v>
      </c>
      <c r="D14" s="21">
        <v>882.96391960300002</v>
      </c>
    </row>
    <row r="15" spans="2:4" x14ac:dyDescent="0.3">
      <c r="B15" s="15">
        <v>29403</v>
      </c>
      <c r="C15" s="20">
        <v>65.296329760700004</v>
      </c>
      <c r="D15" s="21">
        <v>15746.1898996</v>
      </c>
    </row>
    <row r="16" spans="2:4" x14ac:dyDescent="0.3">
      <c r="B16" s="15">
        <v>29434</v>
      </c>
      <c r="C16" s="20">
        <v>2.2621858049900001</v>
      </c>
      <c r="D16" s="21">
        <v>735.80326633599998</v>
      </c>
    </row>
    <row r="17" spans="2:4" x14ac:dyDescent="0.3">
      <c r="B17" s="15">
        <v>29465</v>
      </c>
      <c r="C17" s="20">
        <v>2.8701136247500001</v>
      </c>
      <c r="D17" s="21">
        <v>882.96391960300002</v>
      </c>
    </row>
    <row r="18" spans="2:4" x14ac:dyDescent="0.3">
      <c r="B18" s="15">
        <v>29495</v>
      </c>
      <c r="C18" s="20">
        <v>1.6301870143699999</v>
      </c>
      <c r="D18" s="21">
        <v>441.48195980200001</v>
      </c>
    </row>
    <row r="19" spans="2:4" x14ac:dyDescent="0.3">
      <c r="B19" s="15">
        <v>29526</v>
      </c>
      <c r="C19" s="20">
        <v>0.584016839136</v>
      </c>
      <c r="D19" s="21">
        <v>147.16065326699999</v>
      </c>
    </row>
    <row r="20" spans="2:4" x14ac:dyDescent="0.3">
      <c r="B20" s="16">
        <v>29556</v>
      </c>
      <c r="C20" s="22">
        <v>0.56219227989599996</v>
      </c>
      <c r="D20" s="23">
        <v>147.16065326699999</v>
      </c>
    </row>
    <row r="21" spans="2:4" x14ac:dyDescent="0.3">
      <c r="B21" s="14"/>
      <c r="C21" s="14"/>
      <c r="D21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FDR</vt:lpstr>
      <vt:lpstr>Point1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2023-05-15T20:14:20Z</dcterms:created>
  <dcterms:modified xsi:type="dcterms:W3CDTF">2023-05-24T12:49:00Z</dcterms:modified>
</cp:coreProperties>
</file>