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.SIGE\activity\PopulationGIS\"/>
    </mc:Choice>
  </mc:AlternateContent>
  <xr:revisionPtr revIDLastSave="0" documentId="13_ncr:1_{C83A89D8-838B-4D0F-AA9E-18B5AB112A64}" xr6:coauthVersionLast="47" xr6:coauthVersionMax="47" xr10:uidLastSave="{00000000-0000-0000-0000-000000000000}"/>
  <bookViews>
    <workbookView xWindow="-98" yWindow="-98" windowWidth="23236" windowHeight="13875" tabRatio="769" activeTab="1" xr2:uid="{00000000-000D-0000-FFFF-FFFF00000000}"/>
  </bookViews>
  <sheets>
    <sheet name="PoblacionSISBEN" sheetId="10" r:id="rId1"/>
    <sheet name="PoblacionDANE" sheetId="6" r:id="rId2"/>
    <sheet name="PoblacionGISChart" sheetId="9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" i="6"/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" i="6"/>
  <c r="H10" i="10"/>
  <c r="G10" i="10"/>
  <c r="H9" i="10"/>
  <c r="G9" i="10"/>
  <c r="C10" i="10" a="1"/>
  <c r="C10" i="10" s="1"/>
  <c r="C9" i="10" a="1"/>
  <c r="C9" i="10" s="1"/>
  <c r="H5" i="10"/>
  <c r="I5" i="10" s="1"/>
  <c r="H4" i="10"/>
  <c r="D10" i="10" s="1" a="1"/>
  <c r="D10" i="10" s="1"/>
  <c r="G5" i="10"/>
  <c r="G4" i="10"/>
  <c r="I10" i="10" l="1"/>
  <c r="I9" i="10"/>
  <c r="D9" i="10" a="1"/>
  <c r="D9" i="10" s="1"/>
  <c r="I4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<sst xmlns="http://schemas.openxmlformats.org/spreadsheetml/2006/main" count="79" uniqueCount="29">
  <si>
    <t>Fuente</t>
  </si>
  <si>
    <t>Fecha</t>
  </si>
  <si>
    <t>PTotal</t>
  </si>
  <si>
    <t>Zona</t>
  </si>
  <si>
    <t>Municipio</t>
  </si>
  <si>
    <t>c1</t>
  </si>
  <si>
    <t>c2</t>
  </si>
  <si>
    <t>DANE</t>
  </si>
  <si>
    <t>Proyectada</t>
  </si>
  <si>
    <t>PTUrbano</t>
  </si>
  <si>
    <t>PTRural</t>
  </si>
  <si>
    <t>PTCPR</t>
  </si>
  <si>
    <t>PUrbana</t>
  </si>
  <si>
    <t>PRural</t>
  </si>
  <si>
    <t>PorcUrb</t>
  </si>
  <si>
    <t>PorcRural</t>
  </si>
  <si>
    <t>PorcTotal</t>
  </si>
  <si>
    <t>Urbano</t>
  </si>
  <si>
    <t>Rural</t>
  </si>
  <si>
    <t>Análisis de porcentaje de distribución por tendencia lineal</t>
  </si>
  <si>
    <t>Constante</t>
  </si>
  <si>
    <t>Análisis de tendencia observada</t>
  </si>
  <si>
    <t>Urbana</t>
  </si>
  <si>
    <t>Tendencia de distribución</t>
  </si>
  <si>
    <t>Aumenta, lo cual es indicativo de que los centros poblados rurales se están redensificando o que se estan implantando proyectos de vivienda campestre.</t>
  </si>
  <si>
    <t xml:space="preserve">Disminuye, lo que indica que a pesar de que la población urbana ha aumentado, su crecimiento no ha sido tan alto como el de los centros poblados en zonas rurales. </t>
  </si>
  <si>
    <t>Ejemplo</t>
  </si>
  <si>
    <t>Σ</t>
  </si>
  <si>
    <t>Análisis de distribución geográfica a partir de datos censales SISBEN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</si>
</sst>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1" fillId="0" borderId="2" xfId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1" fillId="0" borderId="6" xfId="1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10" fontId="1" fillId="0" borderId="1" xfId="1" applyNumberFormat="1" applyFont="1" applyBorder="1" applyAlignment="1">
      <alignment horizontal="center"/>
    </xf>
    <xf numFmtId="10" fontId="1" fillId="0" borderId="5" xfId="1" applyNumberFormat="1" applyFont="1" applyBorder="1" applyAlignment="1">
      <alignment horizontal="center"/>
    </xf>
    <xf numFmtId="10" fontId="1" fillId="0" borderId="0" xfId="1" applyNumberFormat="1" applyFont="1" applyAlignment="1">
      <alignment horizontal="left" vertical="top"/>
    </xf>
    <xf numFmtId="9" fontId="1" fillId="0" borderId="0" xfId="1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 sz="1300"/>
              <a:t>Porcentajes de distribución poblacional</a:t>
            </a:r>
          </a:p>
        </c:rich>
      </c:tx>
      <c:layout>
        <c:manualLayout>
          <c:xMode val="edge"/>
          <c:yMode val="edge"/>
          <c:x val="0.16005300732179115"/>
          <c:y val="1.412997855747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3490546588982456"/>
          <c:y val="0.12610672083529312"/>
          <c:w val="0.72786968826978204"/>
          <c:h val="0.739870710696199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PoblacionSISBEN!$G$3</c:f>
              <c:strCache>
                <c:ptCount val="1"/>
                <c:pt idx="0">
                  <c:v>PorcUrb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1273148148148146E-3"/>
                  <c:y val="-7.388159722222222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PoblacionSISBEN!$B$4:$B$5</c:f>
              <c:numCache>
                <c:formatCode>General</c:formatCode>
                <c:ptCount val="2"/>
                <c:pt idx="0">
                  <c:v>2000</c:v>
                </c:pt>
                <c:pt idx="1">
                  <c:v>2018</c:v>
                </c:pt>
              </c:numCache>
            </c:numRef>
          </c:xVal>
          <c:yVal>
            <c:numRef>
              <c:f>PoblacionSISBEN!$G$4:$G$5</c:f>
              <c:numCache>
                <c:formatCode>0.00%</c:formatCode>
                <c:ptCount val="2"/>
                <c:pt idx="0">
                  <c:v>0.83533231566959854</c:v>
                </c:pt>
                <c:pt idx="1">
                  <c:v>0.77216095194659817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5A-4EE8-9B49-AE292DED62F2}"/>
            </c:ext>
          </c:extLst>
        </c:ser>
        <c:ser>
          <c:idx val="1"/>
          <c:order val="1"/>
          <c:tx>
            <c:strRef>
              <c:f>PoblacionSISBEN!$H$3</c:f>
              <c:strCache>
                <c:ptCount val="1"/>
                <c:pt idx="0">
                  <c:v>PorcRural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0968093377187157E-2"/>
                  <c:y val="7.032361111111103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PoblacionSISBEN!$B$4:$B$5</c:f>
              <c:numCache>
                <c:formatCode>General</c:formatCode>
                <c:ptCount val="2"/>
                <c:pt idx="0">
                  <c:v>2000</c:v>
                </c:pt>
                <c:pt idx="1">
                  <c:v>2018</c:v>
                </c:pt>
              </c:numCache>
            </c:numRef>
          </c:xVal>
          <c:yVal>
            <c:numRef>
              <c:f>PoblacionSISBEN!$H$4:$H$5</c:f>
              <c:numCache>
                <c:formatCode>0.00%</c:formatCode>
                <c:ptCount val="2"/>
                <c:pt idx="0">
                  <c:v>0.16466768433040149</c:v>
                </c:pt>
                <c:pt idx="1">
                  <c:v>0.22783904805340188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5A-4EE8-9B49-AE292DED6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975983"/>
        <c:axId val="912962543"/>
      </c:scatterChart>
      <c:valAx>
        <c:axId val="91297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layout>
            <c:manualLayout>
              <c:xMode val="edge"/>
              <c:yMode val="edge"/>
              <c:x val="0.10289932814561326"/>
              <c:y val="0.9122291904773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62543"/>
        <c:crosses val="autoZero"/>
        <c:crossBetween val="midCat"/>
      </c:valAx>
      <c:valAx>
        <c:axId val="91296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Porcentaje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1297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177248650627718"/>
          <c:y val="0.36514117600918783"/>
          <c:w val="0.43303865039808381"/>
          <c:h val="0.2301968211442334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n-US"/>
              <a:t>Población  total y proyectada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8.7516772934320683E-2"/>
          <c:w val="0.88538511457614932"/>
          <c:h val="0.83757935109742632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PoblacionDANE!$D$1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8"/>
              <c:layout>
                <c:manualLayout>
                  <c:x val="-1.3294996228152521E-2"/>
                  <c:y val="-5.63279638167805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856-43A4-86B4-4B0E8EF8794C}"/>
                </c:ext>
              </c:extLst>
            </c:dLbl>
            <c:dLbl>
              <c:idx val="10"/>
              <c:layout>
                <c:manualLayout>
                  <c:x val="-1.9522160737825908E-2"/>
                  <c:y val="-5.7553869954478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856-43A4-86B4-4B0E8EF8794C}"/>
                </c:ext>
              </c:extLst>
            </c:dLbl>
            <c:dLbl>
              <c:idx val="11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56-43A4-86B4-4B0E8EF879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PoblacionDANE!$D$2:$D$23</c:f>
              <c:numCache>
                <c:formatCode>General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  <c:pt idx="11">
                  <c:v>127918</c:v>
                </c:pt>
                <c:pt idx="12">
                  <c:v>140346</c:v>
                </c:pt>
                <c:pt idx="13">
                  <c:v>153383</c:v>
                </c:pt>
                <c:pt idx="14">
                  <c:v>167026</c:v>
                </c:pt>
                <c:pt idx="15">
                  <c:v>181278</c:v>
                </c:pt>
                <c:pt idx="16">
                  <c:v>196136</c:v>
                </c:pt>
                <c:pt idx="17">
                  <c:v>211602</c:v>
                </c:pt>
                <c:pt idx="18">
                  <c:v>227676</c:v>
                </c:pt>
                <c:pt idx="19">
                  <c:v>244356</c:v>
                </c:pt>
                <c:pt idx="20">
                  <c:v>261645</c:v>
                </c:pt>
                <c:pt idx="21">
                  <c:v>279540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ser>
          <c:idx val="0"/>
          <c:order val="1"/>
          <c:tx>
            <c:strRef>
              <c:f>PoblacionDANE!$H$1</c:f>
              <c:strCache>
                <c:ptCount val="1"/>
                <c:pt idx="0">
                  <c:v>PUrbana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73-492D-AAB1-C9939508A3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PoblacionDANE!$H$2:$H$23</c:f>
              <c:numCache>
                <c:formatCode>0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26710.524322535777</c:v>
                </c:pt>
                <c:pt idx="5">
                  <c:v>37051.039794918295</c:v>
                </c:pt>
                <c:pt idx="6">
                  <c:v>53457.878100317947</c:v>
                </c:pt>
                <c:pt idx="7">
                  <c:v>59930.65781629947</c:v>
                </c:pt>
                <c:pt idx="8">
                  <c:v>67311.841666011314</c:v>
                </c:pt>
                <c:pt idx="9">
                  <c:v>81809.547282699365</c:v>
                </c:pt>
                <c:pt idx="10">
                  <c:v>99584.053650648901</c:v>
                </c:pt>
                <c:pt idx="11">
                  <c:v>98324.35384528726</c:v>
                </c:pt>
                <c:pt idx="12">
                  <c:v>105414.418224208</c:v>
                </c:pt>
                <c:pt idx="13">
                  <c:v>112515.05517569328</c:v>
                </c:pt>
                <c:pt idx="14">
                  <c:v>119592.05720676787</c:v>
                </c:pt>
                <c:pt idx="15">
                  <c:v>126615.61816183449</c:v>
                </c:pt>
                <c:pt idx="16">
                  <c:v>133551.63583352396</c:v>
                </c:pt>
                <c:pt idx="17">
                  <c:v>140369.53541480729</c:v>
                </c:pt>
                <c:pt idx="18">
                  <c:v>147037.31008139811</c:v>
                </c:pt>
                <c:pt idx="19">
                  <c:v>153521.69646776322</c:v>
                </c:pt>
                <c:pt idx="20">
                  <c:v>159792.62520428977</c:v>
                </c:pt>
                <c:pt idx="21">
                  <c:v>165816.25729762414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73-492D-AAB1-C9939508A352}"/>
            </c:ext>
          </c:extLst>
        </c:ser>
        <c:ser>
          <c:idx val="1"/>
          <c:order val="2"/>
          <c:tx>
            <c:strRef>
              <c:f>PoblacionDANE!$I$1</c:f>
              <c:strCache>
                <c:ptCount val="1"/>
                <c:pt idx="0">
                  <c:v>PRural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173-492D-AAB1-C9939508A3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PoblacionDANE!$C$2:$C$23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PoblacionDANE!$I$2:$I$23</c:f>
              <c:numCache>
                <c:formatCode>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1064.475677464246</c:v>
                </c:pt>
                <c:pt idx="5">
                  <c:v>2784.960205081738</c:v>
                </c:pt>
                <c:pt idx="6">
                  <c:v>6744.121899682109</c:v>
                </c:pt>
                <c:pt idx="7">
                  <c:v>9764.3421837005899</c:v>
                </c:pt>
                <c:pt idx="8">
                  <c:v>11611.158333988749</c:v>
                </c:pt>
                <c:pt idx="9">
                  <c:v>18228.452717300719</c:v>
                </c:pt>
                <c:pt idx="10">
                  <c:v>29383.946349351212</c:v>
                </c:pt>
                <c:pt idx="11">
                  <c:v>29593.646154712853</c:v>
                </c:pt>
                <c:pt idx="12">
                  <c:v>34931.581775792118</c:v>
                </c:pt>
                <c:pt idx="13">
                  <c:v>40867.944824306855</c:v>
                </c:pt>
                <c:pt idx="14">
                  <c:v>47433.942793232272</c:v>
                </c:pt>
                <c:pt idx="15">
                  <c:v>54662.381838165675</c:v>
                </c:pt>
                <c:pt idx="16">
                  <c:v>62584.364166476204</c:v>
                </c:pt>
                <c:pt idx="17">
                  <c:v>71232.464585192894</c:v>
                </c:pt>
                <c:pt idx="18">
                  <c:v>80638.689918602075</c:v>
                </c:pt>
                <c:pt idx="19">
                  <c:v>90834.303532236998</c:v>
                </c:pt>
                <c:pt idx="20">
                  <c:v>101852.37479571048</c:v>
                </c:pt>
                <c:pt idx="21">
                  <c:v>113723.74270237613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73-492D-AAB1-C9939508A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-1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37951387606352E-2"/>
          <c:y val="9.84273849352469E-2"/>
          <c:w val="0.11463503425708151"/>
          <c:h val="0.1262483984277165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workbookViewId="0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128095</xdr:colOff>
      <xdr:row>1</xdr:row>
      <xdr:rowOff>201668</xdr:rowOff>
    </xdr:from>
    <xdr:to>
      <xdr:col>15</xdr:col>
      <xdr:colOff>121527</xdr:colOff>
      <xdr:row>19</xdr:row>
      <xdr:rowOff>13137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288C4-C1AF-6CEE-9226-7A26315A2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23750" cy="6280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7104-CE26-4403-B32C-577E86FFA577}">
  <dimension ref="B2:I19"/>
  <sheetViews>
    <sheetView showGridLines="0" zoomScale="145" zoomScaleNormal="145" workbookViewId="0">
      <selection activeCell="I33" sqref="I33"/>
    </sheetView>
  </sheetViews>
  <sheetFormatPr defaultRowHeight="16.5" x14ac:dyDescent="0.6"/>
  <cols>
    <col min="1" max="1" width="2.59765625" style="3" customWidth="1"/>
    <col min="2" max="2" width="10.86328125" style="3" customWidth="1"/>
    <col min="3" max="16384" width="9.06640625" style="3"/>
  </cols>
  <sheetData>
    <row r="2" spans="2:9" x14ac:dyDescent="0.6">
      <c r="B2" s="3" t="s">
        <v>28</v>
      </c>
    </row>
    <row r="3" spans="2:9" x14ac:dyDescent="0.6">
      <c r="B3" s="10" t="s">
        <v>1</v>
      </c>
      <c r="C3" s="11" t="s">
        <v>2</v>
      </c>
      <c r="D3" s="11" t="s">
        <v>9</v>
      </c>
      <c r="E3" s="11" t="s">
        <v>10</v>
      </c>
      <c r="F3" s="11" t="s">
        <v>11</v>
      </c>
      <c r="G3" s="11" t="s">
        <v>14</v>
      </c>
      <c r="H3" s="11" t="s">
        <v>15</v>
      </c>
      <c r="I3" s="12" t="s">
        <v>16</v>
      </c>
    </row>
    <row r="4" spans="2:9" x14ac:dyDescent="0.6">
      <c r="B4" s="18">
        <v>2000</v>
      </c>
      <c r="C4" s="19">
        <v>41271</v>
      </c>
      <c r="D4" s="19">
        <v>34475</v>
      </c>
      <c r="E4" s="19">
        <v>6480</v>
      </c>
      <c r="F4" s="19">
        <v>316</v>
      </c>
      <c r="G4" s="30">
        <f>D4/C4</f>
        <v>0.83533231566959854</v>
      </c>
      <c r="H4" s="30">
        <f>(E4+F4)/C4</f>
        <v>0.16466768433040149</v>
      </c>
      <c r="I4" s="6">
        <f>H4+G4</f>
        <v>1</v>
      </c>
    </row>
    <row r="5" spans="2:9" x14ac:dyDescent="0.6">
      <c r="B5" s="20">
        <v>2018</v>
      </c>
      <c r="C5" s="21">
        <v>96476</v>
      </c>
      <c r="D5" s="21">
        <v>74495</v>
      </c>
      <c r="E5" s="21">
        <v>7081</v>
      </c>
      <c r="F5" s="21">
        <v>14900</v>
      </c>
      <c r="G5" s="31">
        <f>D5/C5</f>
        <v>0.77216095194659817</v>
      </c>
      <c r="H5" s="31">
        <f>(E5+F5)/C5</f>
        <v>0.22783904805340188</v>
      </c>
      <c r="I5" s="9">
        <f>H5+G5</f>
        <v>1</v>
      </c>
    </row>
    <row r="7" spans="2:9" x14ac:dyDescent="0.6">
      <c r="B7" s="3" t="s">
        <v>19</v>
      </c>
    </row>
    <row r="8" spans="2:9" x14ac:dyDescent="0.6">
      <c r="B8" s="10" t="s">
        <v>20</v>
      </c>
      <c r="C8" s="11" t="s">
        <v>17</v>
      </c>
      <c r="D8" s="12" t="s">
        <v>18</v>
      </c>
      <c r="F8" s="10" t="s">
        <v>26</v>
      </c>
      <c r="G8" s="11" t="s">
        <v>17</v>
      </c>
      <c r="H8" s="11" t="s">
        <v>18</v>
      </c>
      <c r="I8" s="12" t="s">
        <v>27</v>
      </c>
    </row>
    <row r="9" spans="2:9" x14ac:dyDescent="0.6">
      <c r="B9" s="5" t="s">
        <v>5</v>
      </c>
      <c r="C9" s="4" cm="1">
        <f t="array" ref="C9">INDEX(LINEST(G4:G5,B4:B5^{1},TRUE,TRUE),1,1)</f>
        <v>-3.5095202068333537E-3</v>
      </c>
      <c r="D9" s="16" cm="1">
        <f t="array" ref="D9">INDEX(LINEST(H4:H5,B4:B5^{1},TRUE,TRUE),1,1)</f>
        <v>3.5095202068333542E-3</v>
      </c>
      <c r="F9" s="18">
        <v>2024</v>
      </c>
      <c r="G9" s="30">
        <f>$C$9*F9+$C$10</f>
        <v>0.75110383070559905</v>
      </c>
      <c r="H9" s="30">
        <f>$D$9*F9+$D$10</f>
        <v>0.24889616929440184</v>
      </c>
      <c r="I9" s="6">
        <f>H9+G9</f>
        <v>1.0000000000000009</v>
      </c>
    </row>
    <row r="10" spans="2:9" x14ac:dyDescent="0.6">
      <c r="B10" s="7" t="s">
        <v>6</v>
      </c>
      <c r="C10" s="8" cm="1">
        <f t="array" ref="C10">INDEX(LINEST(G4:G5,B4:B5^{1},TRUE,TRUE),1,2)</f>
        <v>7.8543727293363066</v>
      </c>
      <c r="D10" s="17" cm="1">
        <f t="array" ref="D10">INDEX(LINEST(H4:H5,B4:B5^{1},TRUE,TRUE),1,2)</f>
        <v>-6.8543727293363066</v>
      </c>
      <c r="F10" s="20">
        <v>2069</v>
      </c>
      <c r="G10" s="31">
        <f>$C$9*F10+$C$10</f>
        <v>0.59317542139809731</v>
      </c>
      <c r="H10" s="31">
        <f>$D$9*F10+$D$10</f>
        <v>0.40682457860190357</v>
      </c>
      <c r="I10" s="9">
        <f>H10+G10</f>
        <v>1.0000000000000009</v>
      </c>
    </row>
    <row r="12" spans="2:9" x14ac:dyDescent="0.6">
      <c r="B12" s="3" t="s">
        <v>21</v>
      </c>
    </row>
    <row r="13" spans="2:9" x14ac:dyDescent="0.6">
      <c r="B13" s="13" t="s">
        <v>3</v>
      </c>
      <c r="C13" s="14" t="s">
        <v>23</v>
      </c>
      <c r="D13" s="14"/>
      <c r="E13" s="14"/>
      <c r="F13" s="14"/>
      <c r="G13" s="14"/>
      <c r="H13" s="14"/>
      <c r="I13" s="15"/>
    </row>
    <row r="14" spans="2:9" ht="16.5" customHeight="1" x14ac:dyDescent="0.6">
      <c r="B14" s="26" t="s">
        <v>22</v>
      </c>
      <c r="C14" s="22" t="s">
        <v>25</v>
      </c>
      <c r="D14" s="22"/>
      <c r="E14" s="22"/>
      <c r="F14" s="22"/>
      <c r="G14" s="22"/>
      <c r="H14" s="22"/>
      <c r="I14" s="23"/>
    </row>
    <row r="15" spans="2:9" x14ac:dyDescent="0.6">
      <c r="B15" s="27"/>
      <c r="C15" s="22"/>
      <c r="D15" s="22"/>
      <c r="E15" s="22"/>
      <c r="F15" s="22"/>
      <c r="G15" s="22"/>
      <c r="H15" s="22"/>
      <c r="I15" s="23"/>
    </row>
    <row r="16" spans="2:9" x14ac:dyDescent="0.6">
      <c r="B16" s="28"/>
      <c r="C16" s="22"/>
      <c r="D16" s="22"/>
      <c r="E16" s="22"/>
      <c r="F16" s="22"/>
      <c r="G16" s="22"/>
      <c r="H16" s="22"/>
      <c r="I16" s="23"/>
    </row>
    <row r="17" spans="2:9" ht="16.5" customHeight="1" x14ac:dyDescent="0.6">
      <c r="B17" s="26" t="s">
        <v>18</v>
      </c>
      <c r="C17" s="22" t="s">
        <v>24</v>
      </c>
      <c r="D17" s="22"/>
      <c r="E17" s="22"/>
      <c r="F17" s="22"/>
      <c r="G17" s="22"/>
      <c r="H17" s="22"/>
      <c r="I17" s="23"/>
    </row>
    <row r="18" spans="2:9" x14ac:dyDescent="0.6">
      <c r="B18" s="27"/>
      <c r="C18" s="22"/>
      <c r="D18" s="22"/>
      <c r="E18" s="22"/>
      <c r="F18" s="22"/>
      <c r="G18" s="22"/>
      <c r="H18" s="22"/>
      <c r="I18" s="23"/>
    </row>
    <row r="19" spans="2:9" x14ac:dyDescent="0.6">
      <c r="B19" s="29"/>
      <c r="C19" s="24"/>
      <c r="D19" s="24"/>
      <c r="E19" s="24"/>
      <c r="F19" s="24"/>
      <c r="G19" s="24"/>
      <c r="H19" s="24"/>
      <c r="I19" s="25"/>
    </row>
  </sheetData>
  <mergeCells count="4">
    <mergeCell ref="C14:I16"/>
    <mergeCell ref="C17:I19"/>
    <mergeCell ref="B14:B16"/>
    <mergeCell ref="B17:B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I23"/>
  <sheetViews>
    <sheetView showGridLines="0" tabSelected="1" zoomScale="130" zoomScaleNormal="130" workbookViewId="0">
      <pane ySplit="1" topLeftCell="A2" activePane="bottomLeft" state="frozen"/>
      <selection pane="bottomLeft" activeCell="J32" sqref="J32"/>
    </sheetView>
  </sheetViews>
  <sheetFormatPr defaultColWidth="9.19921875" defaultRowHeight="16.5" x14ac:dyDescent="0.45"/>
  <cols>
    <col min="1" max="1" width="14.19921875" style="1" customWidth="1"/>
    <col min="2" max="2" width="11.73046875" style="1" customWidth="1"/>
    <col min="3" max="3" width="8.33203125" style="1" customWidth="1"/>
    <col min="4" max="7" width="10.73046875" style="1" customWidth="1"/>
    <col min="8" max="8" width="12" style="1" bestFit="1" customWidth="1"/>
    <col min="9" max="9" width="11.73046875" style="1" bestFit="1" customWidth="1"/>
    <col min="10" max="16384" width="9.19921875" style="1"/>
  </cols>
  <sheetData>
    <row r="1" spans="1:9" x14ac:dyDescent="0.45">
      <c r="A1" s="2" t="s">
        <v>0</v>
      </c>
      <c r="B1" s="2" t="s">
        <v>3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16</v>
      </c>
      <c r="H1" s="2" t="s">
        <v>12</v>
      </c>
      <c r="I1" s="2" t="s">
        <v>13</v>
      </c>
    </row>
    <row r="2" spans="1:9" x14ac:dyDescent="0.45">
      <c r="A2" s="1" t="s">
        <v>7</v>
      </c>
      <c r="B2" s="1" t="s">
        <v>4</v>
      </c>
      <c r="C2" s="1">
        <v>1905</v>
      </c>
      <c r="D2" s="1">
        <v>7108</v>
      </c>
      <c r="E2" s="32">
        <f>IF((PoblacionSISBEN!$C$9*PoblacionDANE!C2+PoblacionSISBEN!$C$10)&gt;1,1,PoblacionSISBEN!$C$9*PoblacionDANE!C2+PoblacionSISBEN!$C$10)</f>
        <v>1</v>
      </c>
      <c r="F2" s="32">
        <f>IF((PoblacionSISBEN!$D$9*PoblacionDANE!C2+PoblacionSISBEN!$D$10)&lt;=0,0,PoblacionSISBEN!$D$9*PoblacionDANE!C2+PoblacionSISBEN!$D$10)</f>
        <v>0</v>
      </c>
      <c r="G2" s="33">
        <f>E2+F2</f>
        <v>1</v>
      </c>
      <c r="H2" s="34">
        <f>D2*E2</f>
        <v>7108</v>
      </c>
      <c r="I2" s="34">
        <f>D2*F2</f>
        <v>0</v>
      </c>
    </row>
    <row r="3" spans="1:9" x14ac:dyDescent="0.45">
      <c r="A3" s="1" t="s">
        <v>7</v>
      </c>
      <c r="B3" s="1" t="s">
        <v>4</v>
      </c>
      <c r="C3" s="1">
        <v>1928</v>
      </c>
      <c r="D3" s="1">
        <v>11480</v>
      </c>
      <c r="E3" s="32">
        <f>IF((PoblacionSISBEN!$C$9*PoblacionDANE!C3+PoblacionSISBEN!$C$10)&gt;1,1,PoblacionSISBEN!$C$9*PoblacionDANE!C3+PoblacionSISBEN!$C$10)</f>
        <v>1</v>
      </c>
      <c r="F3" s="32">
        <f>IF((PoblacionSISBEN!$D$9*PoblacionDANE!C3+PoblacionSISBEN!$D$10)&lt;=0,0,PoblacionSISBEN!$D$9*PoblacionDANE!C3+PoblacionSISBEN!$D$10)</f>
        <v>0</v>
      </c>
      <c r="G3" s="33">
        <f t="shared" ref="G3:G23" si="0">E3+F3</f>
        <v>1</v>
      </c>
      <c r="H3" s="34">
        <f t="shared" ref="H3:H23" si="1">D3*E3</f>
        <v>11480</v>
      </c>
      <c r="I3" s="34">
        <f t="shared" ref="I3:I23" si="2">D3*F3</f>
        <v>0</v>
      </c>
    </row>
    <row r="4" spans="1:9" x14ac:dyDescent="0.45">
      <c r="A4" s="1" t="s">
        <v>7</v>
      </c>
      <c r="B4" s="1" t="s">
        <v>4</v>
      </c>
      <c r="C4" s="1">
        <v>1938</v>
      </c>
      <c r="D4" s="1">
        <v>12273</v>
      </c>
      <c r="E4" s="32">
        <f>IF((PoblacionSISBEN!$C$9*PoblacionDANE!C4+PoblacionSISBEN!$C$10)&gt;1,1,PoblacionSISBEN!$C$9*PoblacionDANE!C4+PoblacionSISBEN!$C$10)</f>
        <v>1</v>
      </c>
      <c r="F4" s="32">
        <f>IF((PoblacionSISBEN!$D$9*PoblacionDANE!C4+PoblacionSISBEN!$D$10)&lt;=0,0,PoblacionSISBEN!$D$9*PoblacionDANE!C4+PoblacionSISBEN!$D$10)</f>
        <v>0</v>
      </c>
      <c r="G4" s="33">
        <f t="shared" si="0"/>
        <v>1</v>
      </c>
      <c r="H4" s="34">
        <f t="shared" si="1"/>
        <v>12273</v>
      </c>
      <c r="I4" s="34">
        <f t="shared" si="2"/>
        <v>0</v>
      </c>
    </row>
    <row r="5" spans="1:9" x14ac:dyDescent="0.45">
      <c r="A5" s="1" t="s">
        <v>7</v>
      </c>
      <c r="B5" s="1" t="s">
        <v>4</v>
      </c>
      <c r="C5" s="1">
        <v>1951</v>
      </c>
      <c r="D5" s="1">
        <v>20628</v>
      </c>
      <c r="E5" s="32">
        <f>IF((PoblacionSISBEN!$C$9*PoblacionDANE!C5+PoblacionSISBEN!$C$10)&gt;1,1,PoblacionSISBEN!$C$9*PoblacionDANE!C5+PoblacionSISBEN!$C$10)</f>
        <v>1</v>
      </c>
      <c r="F5" s="32">
        <f>IF((PoblacionSISBEN!$D$9*PoblacionDANE!C5+PoblacionSISBEN!$D$10)&lt;=0,0,PoblacionSISBEN!$D$9*PoblacionDANE!C5+PoblacionSISBEN!$D$10)</f>
        <v>0</v>
      </c>
      <c r="G5" s="33">
        <f t="shared" si="0"/>
        <v>1</v>
      </c>
      <c r="H5" s="34">
        <f t="shared" si="1"/>
        <v>20628</v>
      </c>
      <c r="I5" s="34">
        <f t="shared" si="2"/>
        <v>0</v>
      </c>
    </row>
    <row r="6" spans="1:9" x14ac:dyDescent="0.45">
      <c r="A6" s="1" t="s">
        <v>7</v>
      </c>
      <c r="B6" s="1" t="s">
        <v>4</v>
      </c>
      <c r="C6" s="1">
        <v>1964</v>
      </c>
      <c r="D6" s="1">
        <v>27775</v>
      </c>
      <c r="E6" s="32">
        <f>IF((PoblacionSISBEN!$C$9*PoblacionDANE!C6+PoblacionSISBEN!$C$10)&gt;1,1,PoblacionSISBEN!$C$9*PoblacionDANE!C6+PoblacionSISBEN!$C$10)</f>
        <v>0.96167504311559959</v>
      </c>
      <c r="F6" s="32">
        <f>IF((PoblacionSISBEN!$D$9*PoblacionDANE!C6+PoblacionSISBEN!$D$10)&lt;=0,0,PoblacionSISBEN!$D$9*PoblacionDANE!C6+PoblacionSISBEN!$D$10)</f>
        <v>3.8324956884401296E-2</v>
      </c>
      <c r="G6" s="33">
        <f t="shared" si="0"/>
        <v>1.0000000000000009</v>
      </c>
      <c r="H6" s="34">
        <f t="shared" si="1"/>
        <v>26710.524322535777</v>
      </c>
      <c r="I6" s="34">
        <f t="shared" si="2"/>
        <v>1064.475677464246</v>
      </c>
    </row>
    <row r="7" spans="1:9" x14ac:dyDescent="0.45">
      <c r="A7" s="1" t="s">
        <v>7</v>
      </c>
      <c r="B7" s="1" t="s">
        <v>4</v>
      </c>
      <c r="C7" s="1">
        <v>1973</v>
      </c>
      <c r="D7" s="1">
        <v>39836</v>
      </c>
      <c r="E7" s="32">
        <f>IF((PoblacionSISBEN!$C$9*PoblacionDANE!C7+PoblacionSISBEN!$C$10)&gt;1,1,PoblacionSISBEN!$C$9*PoblacionDANE!C7+PoblacionSISBEN!$C$10)</f>
        <v>0.93008936125409925</v>
      </c>
      <c r="F7" s="32">
        <f>IF((PoblacionSISBEN!$D$9*PoblacionDANE!C7+PoblacionSISBEN!$D$10)&lt;=0,0,PoblacionSISBEN!$D$9*PoblacionDANE!C7+PoblacionSISBEN!$D$10)</f>
        <v>6.9910638745901643E-2</v>
      </c>
      <c r="G7" s="33">
        <f t="shared" si="0"/>
        <v>1.0000000000000009</v>
      </c>
      <c r="H7" s="34">
        <f t="shared" si="1"/>
        <v>37051.039794918295</v>
      </c>
      <c r="I7" s="34">
        <f t="shared" si="2"/>
        <v>2784.960205081738</v>
      </c>
    </row>
    <row r="8" spans="1:9" x14ac:dyDescent="0.45">
      <c r="A8" s="1" t="s">
        <v>7</v>
      </c>
      <c r="B8" s="1" t="s">
        <v>4</v>
      </c>
      <c r="C8" s="1">
        <v>1985</v>
      </c>
      <c r="D8" s="1">
        <v>60202</v>
      </c>
      <c r="E8" s="32">
        <f>IF((PoblacionSISBEN!$C$9*PoblacionDANE!C8+PoblacionSISBEN!$C$10)&gt;1,1,PoblacionSISBEN!$C$9*PoblacionDANE!C8+PoblacionSISBEN!$C$10)</f>
        <v>0.88797511877209967</v>
      </c>
      <c r="F8" s="32">
        <f>IF((PoblacionSISBEN!$D$9*PoblacionDANE!C8+PoblacionSISBEN!$D$10)&lt;=0,0,PoblacionSISBEN!$D$9*PoblacionDANE!C8+PoblacionSISBEN!$D$10)</f>
        <v>0.11202488122790122</v>
      </c>
      <c r="G8" s="33">
        <f t="shared" si="0"/>
        <v>1.0000000000000009</v>
      </c>
      <c r="H8" s="34">
        <f t="shared" si="1"/>
        <v>53457.878100317947</v>
      </c>
      <c r="I8" s="34">
        <f t="shared" si="2"/>
        <v>6744.121899682109</v>
      </c>
    </row>
    <row r="9" spans="1:9" x14ac:dyDescent="0.45">
      <c r="A9" s="1" t="s">
        <v>7</v>
      </c>
      <c r="B9" s="1" t="s">
        <v>4</v>
      </c>
      <c r="C9" s="1">
        <v>1993</v>
      </c>
      <c r="D9" s="1">
        <v>69695</v>
      </c>
      <c r="E9" s="32">
        <f>IF((PoblacionSISBEN!$C$9*PoblacionDANE!C9+PoblacionSISBEN!$C$10)&gt;1,1,PoblacionSISBEN!$C$9*PoblacionDANE!C9+PoblacionSISBEN!$C$10)</f>
        <v>0.85989895711743269</v>
      </c>
      <c r="F9" s="32">
        <f>IF((PoblacionSISBEN!$D$9*PoblacionDANE!C9+PoblacionSISBEN!$D$10)&lt;=0,0,PoblacionSISBEN!$D$9*PoblacionDANE!C9+PoblacionSISBEN!$D$10)</f>
        <v>0.14010104288256819</v>
      </c>
      <c r="G9" s="33">
        <f t="shared" si="0"/>
        <v>1.0000000000000009</v>
      </c>
      <c r="H9" s="34">
        <f t="shared" si="1"/>
        <v>59930.65781629947</v>
      </c>
      <c r="I9" s="34">
        <f t="shared" si="2"/>
        <v>9764.3421837005899</v>
      </c>
    </row>
    <row r="10" spans="1:9" x14ac:dyDescent="0.45">
      <c r="A10" s="1" t="s">
        <v>7</v>
      </c>
      <c r="B10" s="1" t="s">
        <v>4</v>
      </c>
      <c r="C10" s="1">
        <v>1995</v>
      </c>
      <c r="D10" s="1">
        <v>78923</v>
      </c>
      <c r="E10" s="32">
        <f>IF((PoblacionSISBEN!$C$9*PoblacionDANE!C10+PoblacionSISBEN!$C$10)&gt;1,1,PoblacionSISBEN!$C$9*PoblacionDANE!C10+PoblacionSISBEN!$C$10)</f>
        <v>0.85287991670376595</v>
      </c>
      <c r="F10" s="32">
        <f>IF((PoblacionSISBEN!$D$9*PoblacionDANE!C10+PoblacionSISBEN!$D$10)&lt;=0,0,PoblacionSISBEN!$D$9*PoblacionDANE!C10+PoblacionSISBEN!$D$10)</f>
        <v>0.14712008329623494</v>
      </c>
      <c r="G10" s="33">
        <f t="shared" si="0"/>
        <v>1.0000000000000009</v>
      </c>
      <c r="H10" s="34">
        <f t="shared" si="1"/>
        <v>67311.841666011314</v>
      </c>
      <c r="I10" s="34">
        <f t="shared" si="2"/>
        <v>11611.158333988749</v>
      </c>
    </row>
    <row r="11" spans="1:9" x14ac:dyDescent="0.45">
      <c r="A11" s="1" t="s">
        <v>7</v>
      </c>
      <c r="B11" s="1" t="s">
        <v>4</v>
      </c>
      <c r="C11" s="1">
        <v>2005</v>
      </c>
      <c r="D11" s="1">
        <v>100038</v>
      </c>
      <c r="E11" s="32">
        <f>IF((PoblacionSISBEN!$C$9*PoblacionDANE!C11+PoblacionSISBEN!$C$10)&gt;1,1,PoblacionSISBEN!$C$9*PoblacionDANE!C11+PoblacionSISBEN!$C$10)</f>
        <v>0.81778471463543223</v>
      </c>
      <c r="F11" s="32">
        <f>IF((PoblacionSISBEN!$D$9*PoblacionDANE!C11+PoblacionSISBEN!$D$10)&lt;=0,0,PoblacionSISBEN!$D$9*PoblacionDANE!C11+PoblacionSISBEN!$D$10)</f>
        <v>0.18221528536456866</v>
      </c>
      <c r="G11" s="33">
        <f t="shared" si="0"/>
        <v>1.0000000000000009</v>
      </c>
      <c r="H11" s="34">
        <f t="shared" si="1"/>
        <v>81809.547282699365</v>
      </c>
      <c r="I11" s="34">
        <f t="shared" si="2"/>
        <v>18228.452717300719</v>
      </c>
    </row>
    <row r="12" spans="1:9" x14ac:dyDescent="0.45">
      <c r="A12" s="1" t="s">
        <v>7</v>
      </c>
      <c r="B12" s="1" t="s">
        <v>4</v>
      </c>
      <c r="C12" s="1">
        <v>2018</v>
      </c>
      <c r="D12" s="1">
        <v>128968</v>
      </c>
      <c r="E12" s="32">
        <f>IF((PoblacionSISBEN!$C$9*PoblacionDANE!C12+PoblacionSISBEN!$C$10)&gt;1,1,PoblacionSISBEN!$C$9*PoblacionDANE!C12+PoblacionSISBEN!$C$10)</f>
        <v>0.7721609519465984</v>
      </c>
      <c r="F12" s="32">
        <f>IF((PoblacionSISBEN!$D$9*PoblacionDANE!C12+PoblacionSISBEN!$D$10)&lt;=0,0,PoblacionSISBEN!$D$9*PoblacionDANE!C12+PoblacionSISBEN!$D$10)</f>
        <v>0.22783904805340249</v>
      </c>
      <c r="G12" s="33">
        <f t="shared" si="0"/>
        <v>1.0000000000000009</v>
      </c>
      <c r="H12" s="34">
        <f t="shared" si="1"/>
        <v>99584.053650648901</v>
      </c>
      <c r="I12" s="34">
        <f t="shared" si="2"/>
        <v>29383.946349351212</v>
      </c>
    </row>
    <row r="13" spans="1:9" x14ac:dyDescent="0.45">
      <c r="A13" s="1" t="s">
        <v>8</v>
      </c>
      <c r="B13" s="1" t="s">
        <v>4</v>
      </c>
      <c r="C13" s="1">
        <v>2019</v>
      </c>
      <c r="D13" s="1">
        <v>127918</v>
      </c>
      <c r="E13" s="32">
        <f>IF((PoblacionSISBEN!$C$9*PoblacionDANE!C13+PoblacionSISBEN!$C$10)&gt;1,1,PoblacionSISBEN!$C$9*PoblacionDANE!C13+PoblacionSISBEN!$C$10)</f>
        <v>0.76865143173976502</v>
      </c>
      <c r="F13" s="32">
        <f>IF((PoblacionSISBEN!$D$9*PoblacionDANE!C13+PoblacionSISBEN!$D$10)&lt;=0,0,PoblacionSISBEN!$D$9*PoblacionDANE!C13+PoblacionSISBEN!$D$10)</f>
        <v>0.23134856826023587</v>
      </c>
      <c r="G13" s="33">
        <f t="shared" si="0"/>
        <v>1.0000000000000009</v>
      </c>
      <c r="H13" s="34">
        <f t="shared" si="1"/>
        <v>98324.35384528726</v>
      </c>
      <c r="I13" s="34">
        <f t="shared" si="2"/>
        <v>29593.646154712853</v>
      </c>
    </row>
    <row r="14" spans="1:9" x14ac:dyDescent="0.45">
      <c r="A14" s="1" t="s">
        <v>8</v>
      </c>
      <c r="B14" s="1" t="s">
        <v>4</v>
      </c>
      <c r="C14" s="1">
        <v>2024</v>
      </c>
      <c r="D14" s="1">
        <v>140346</v>
      </c>
      <c r="E14" s="32">
        <f>IF((PoblacionSISBEN!$C$9*PoblacionDANE!C14+PoblacionSISBEN!$C$10)&gt;1,1,PoblacionSISBEN!$C$9*PoblacionDANE!C14+PoblacionSISBEN!$C$10)</f>
        <v>0.75110383070559905</v>
      </c>
      <c r="F14" s="32">
        <f>IF((PoblacionSISBEN!$D$9*PoblacionDANE!C14+PoblacionSISBEN!$D$10)&lt;=0,0,PoblacionSISBEN!$D$9*PoblacionDANE!C14+PoblacionSISBEN!$D$10)</f>
        <v>0.24889616929440184</v>
      </c>
      <c r="G14" s="33">
        <f t="shared" si="0"/>
        <v>1.0000000000000009</v>
      </c>
      <c r="H14" s="34">
        <f t="shared" si="1"/>
        <v>105414.418224208</v>
      </c>
      <c r="I14" s="34">
        <f t="shared" si="2"/>
        <v>34931.581775792118</v>
      </c>
    </row>
    <row r="15" spans="1:9" x14ac:dyDescent="0.45">
      <c r="A15" s="1" t="s">
        <v>8</v>
      </c>
      <c r="B15" s="1" t="s">
        <v>4</v>
      </c>
      <c r="C15" s="1">
        <v>2029</v>
      </c>
      <c r="D15" s="1">
        <v>153383</v>
      </c>
      <c r="E15" s="32">
        <f>IF((PoblacionSISBEN!$C$9*PoblacionDANE!C15+PoblacionSISBEN!$C$10)&gt;1,1,PoblacionSISBEN!$C$9*PoblacionDANE!C15+PoblacionSISBEN!$C$10)</f>
        <v>0.73355622967143219</v>
      </c>
      <c r="F15" s="32">
        <f>IF((PoblacionSISBEN!$D$9*PoblacionDANE!C15+PoblacionSISBEN!$D$10)&lt;=0,0,PoblacionSISBEN!$D$9*PoblacionDANE!C15+PoblacionSISBEN!$D$10)</f>
        <v>0.2664437703285687</v>
      </c>
      <c r="G15" s="33">
        <f t="shared" si="0"/>
        <v>1.0000000000000009</v>
      </c>
      <c r="H15" s="34">
        <f t="shared" si="1"/>
        <v>112515.05517569328</v>
      </c>
      <c r="I15" s="34">
        <f t="shared" si="2"/>
        <v>40867.944824306855</v>
      </c>
    </row>
    <row r="16" spans="1:9" x14ac:dyDescent="0.45">
      <c r="A16" s="1" t="s">
        <v>8</v>
      </c>
      <c r="B16" s="1" t="s">
        <v>4</v>
      </c>
      <c r="C16" s="1">
        <v>2034</v>
      </c>
      <c r="D16" s="1">
        <v>167026</v>
      </c>
      <c r="E16" s="32">
        <f>IF((PoblacionSISBEN!$C$9*PoblacionDANE!C16+PoblacionSISBEN!$C$10)&gt;1,1,PoblacionSISBEN!$C$9*PoblacionDANE!C16+PoblacionSISBEN!$C$10)</f>
        <v>0.71600862863726533</v>
      </c>
      <c r="F16" s="32">
        <f>IF((PoblacionSISBEN!$D$9*PoblacionDANE!C16+PoblacionSISBEN!$D$10)&lt;=0,0,PoblacionSISBEN!$D$9*PoblacionDANE!C16+PoblacionSISBEN!$D$10)</f>
        <v>0.28399137136273556</v>
      </c>
      <c r="G16" s="33">
        <f t="shared" si="0"/>
        <v>1.0000000000000009</v>
      </c>
      <c r="H16" s="34">
        <f t="shared" si="1"/>
        <v>119592.05720676787</v>
      </c>
      <c r="I16" s="34">
        <f t="shared" si="2"/>
        <v>47433.942793232272</v>
      </c>
    </row>
    <row r="17" spans="1:9" x14ac:dyDescent="0.45">
      <c r="A17" s="1" t="s">
        <v>8</v>
      </c>
      <c r="B17" s="1" t="s">
        <v>4</v>
      </c>
      <c r="C17" s="1">
        <v>2039</v>
      </c>
      <c r="D17" s="1">
        <v>181278</v>
      </c>
      <c r="E17" s="32">
        <f>IF((PoblacionSISBEN!$C$9*PoblacionDANE!C17+PoblacionSISBEN!$C$10)&gt;1,1,PoblacionSISBEN!$C$9*PoblacionDANE!C17+PoblacionSISBEN!$C$10)</f>
        <v>0.69846102760309847</v>
      </c>
      <c r="F17" s="32">
        <f>IF((PoblacionSISBEN!$D$9*PoblacionDANE!C17+PoblacionSISBEN!$D$10)&lt;=0,0,PoblacionSISBEN!$D$9*PoblacionDANE!C17+PoblacionSISBEN!$D$10)</f>
        <v>0.30153897239690242</v>
      </c>
      <c r="G17" s="33">
        <f t="shared" si="0"/>
        <v>1.0000000000000009</v>
      </c>
      <c r="H17" s="34">
        <f t="shared" si="1"/>
        <v>126615.61816183449</v>
      </c>
      <c r="I17" s="34">
        <f t="shared" si="2"/>
        <v>54662.381838165675</v>
      </c>
    </row>
    <row r="18" spans="1:9" x14ac:dyDescent="0.45">
      <c r="A18" s="1" t="s">
        <v>8</v>
      </c>
      <c r="B18" s="1" t="s">
        <v>4</v>
      </c>
      <c r="C18" s="1">
        <v>2044</v>
      </c>
      <c r="D18" s="1">
        <v>196136</v>
      </c>
      <c r="E18" s="32">
        <f>IF((PoblacionSISBEN!$C$9*PoblacionDANE!C18+PoblacionSISBEN!$C$10)&gt;1,1,PoblacionSISBEN!$C$9*PoblacionDANE!C18+PoblacionSISBEN!$C$10)</f>
        <v>0.68091342656893161</v>
      </c>
      <c r="F18" s="32">
        <f>IF((PoblacionSISBEN!$D$9*PoblacionDANE!C18+PoblacionSISBEN!$D$10)&lt;=0,0,PoblacionSISBEN!$D$9*PoblacionDANE!C18+PoblacionSISBEN!$D$10)</f>
        <v>0.31908657343106928</v>
      </c>
      <c r="G18" s="33">
        <f t="shared" si="0"/>
        <v>1.0000000000000009</v>
      </c>
      <c r="H18" s="34">
        <f t="shared" si="1"/>
        <v>133551.63583352396</v>
      </c>
      <c r="I18" s="34">
        <f t="shared" si="2"/>
        <v>62584.364166476204</v>
      </c>
    </row>
    <row r="19" spans="1:9" x14ac:dyDescent="0.45">
      <c r="A19" s="1" t="s">
        <v>8</v>
      </c>
      <c r="B19" s="1" t="s">
        <v>4</v>
      </c>
      <c r="C19" s="1">
        <v>2049</v>
      </c>
      <c r="D19" s="1">
        <v>211602</v>
      </c>
      <c r="E19" s="32">
        <f>IF((PoblacionSISBEN!$C$9*PoblacionDANE!C19+PoblacionSISBEN!$C$10)&gt;1,1,PoblacionSISBEN!$C$9*PoblacionDANE!C19+PoblacionSISBEN!$C$10)</f>
        <v>0.66336582553476475</v>
      </c>
      <c r="F19" s="32">
        <f>IF((PoblacionSISBEN!$D$9*PoblacionDANE!C19+PoblacionSISBEN!$D$10)&lt;=0,0,PoblacionSISBEN!$D$9*PoblacionDANE!C19+PoblacionSISBEN!$D$10)</f>
        <v>0.33663417446523614</v>
      </c>
      <c r="G19" s="33">
        <f t="shared" si="0"/>
        <v>1.0000000000000009</v>
      </c>
      <c r="H19" s="34">
        <f t="shared" si="1"/>
        <v>140369.53541480729</v>
      </c>
      <c r="I19" s="34">
        <f t="shared" si="2"/>
        <v>71232.464585192894</v>
      </c>
    </row>
    <row r="20" spans="1:9" x14ac:dyDescent="0.45">
      <c r="A20" s="1" t="s">
        <v>8</v>
      </c>
      <c r="B20" s="1" t="s">
        <v>4</v>
      </c>
      <c r="C20" s="1">
        <v>2054</v>
      </c>
      <c r="D20" s="1">
        <v>227676</v>
      </c>
      <c r="E20" s="32">
        <f>IF((PoblacionSISBEN!$C$9*PoblacionDANE!C20+PoblacionSISBEN!$C$10)&gt;1,1,PoblacionSISBEN!$C$9*PoblacionDANE!C20+PoblacionSISBEN!$C$10)</f>
        <v>0.64581822450059789</v>
      </c>
      <c r="F20" s="32">
        <f>IF((PoblacionSISBEN!$D$9*PoblacionDANE!C20+PoblacionSISBEN!$D$10)&lt;=0,0,PoblacionSISBEN!$D$9*PoblacionDANE!C20+PoblacionSISBEN!$D$10)</f>
        <v>0.354181775499403</v>
      </c>
      <c r="G20" s="33">
        <f t="shared" si="0"/>
        <v>1.0000000000000009</v>
      </c>
      <c r="H20" s="34">
        <f t="shared" si="1"/>
        <v>147037.31008139811</v>
      </c>
      <c r="I20" s="34">
        <f t="shared" si="2"/>
        <v>80638.689918602075</v>
      </c>
    </row>
    <row r="21" spans="1:9" x14ac:dyDescent="0.45">
      <c r="A21" s="1" t="s">
        <v>8</v>
      </c>
      <c r="B21" s="1" t="s">
        <v>4</v>
      </c>
      <c r="C21" s="1">
        <v>2059</v>
      </c>
      <c r="D21" s="1">
        <v>244356</v>
      </c>
      <c r="E21" s="32">
        <f>IF((PoblacionSISBEN!$C$9*PoblacionDANE!C21+PoblacionSISBEN!$C$10)&gt;1,1,PoblacionSISBEN!$C$9*PoblacionDANE!C21+PoblacionSISBEN!$C$10)</f>
        <v>0.62827062346643103</v>
      </c>
      <c r="F21" s="32">
        <f>IF((PoblacionSISBEN!$D$9*PoblacionDANE!C21+PoblacionSISBEN!$D$10)&lt;=0,0,PoblacionSISBEN!$D$9*PoblacionDANE!C21+PoblacionSISBEN!$D$10)</f>
        <v>0.37172937653356986</v>
      </c>
      <c r="G21" s="33">
        <f t="shared" si="0"/>
        <v>1.0000000000000009</v>
      </c>
      <c r="H21" s="34">
        <f t="shared" si="1"/>
        <v>153521.69646776322</v>
      </c>
      <c r="I21" s="34">
        <f t="shared" si="2"/>
        <v>90834.303532236998</v>
      </c>
    </row>
    <row r="22" spans="1:9" x14ac:dyDescent="0.45">
      <c r="A22" s="1" t="s">
        <v>8</v>
      </c>
      <c r="B22" s="1" t="s">
        <v>4</v>
      </c>
      <c r="C22" s="1">
        <v>2064</v>
      </c>
      <c r="D22" s="1">
        <v>261645</v>
      </c>
      <c r="E22" s="32">
        <f>IF((PoblacionSISBEN!$C$9*PoblacionDANE!C22+PoblacionSISBEN!$C$10)&gt;1,1,PoblacionSISBEN!$C$9*PoblacionDANE!C22+PoblacionSISBEN!$C$10)</f>
        <v>0.61072302243226417</v>
      </c>
      <c r="F22" s="32">
        <f>IF((PoblacionSISBEN!$D$9*PoblacionDANE!C22+PoblacionSISBEN!$D$10)&lt;=0,0,PoblacionSISBEN!$D$9*PoblacionDANE!C22+PoblacionSISBEN!$D$10)</f>
        <v>0.38927697756773672</v>
      </c>
      <c r="G22" s="33">
        <f t="shared" si="0"/>
        <v>1.0000000000000009</v>
      </c>
      <c r="H22" s="34">
        <f t="shared" si="1"/>
        <v>159792.62520428977</v>
      </c>
      <c r="I22" s="34">
        <f t="shared" si="2"/>
        <v>101852.37479571048</v>
      </c>
    </row>
    <row r="23" spans="1:9" x14ac:dyDescent="0.45">
      <c r="A23" s="1" t="s">
        <v>8</v>
      </c>
      <c r="B23" s="1" t="s">
        <v>4</v>
      </c>
      <c r="C23" s="1">
        <v>2069</v>
      </c>
      <c r="D23" s="1">
        <v>279540</v>
      </c>
      <c r="E23" s="32">
        <f>IF((PoblacionSISBEN!$C$9*PoblacionDANE!C23+PoblacionSISBEN!$C$10)&gt;1,1,PoblacionSISBEN!$C$9*PoblacionDANE!C23+PoblacionSISBEN!$C$10)</f>
        <v>0.59317542139809731</v>
      </c>
      <c r="F23" s="32">
        <f>IF((PoblacionSISBEN!$D$9*PoblacionDANE!C23+PoblacionSISBEN!$D$10)&lt;=0,0,PoblacionSISBEN!$D$9*PoblacionDANE!C23+PoblacionSISBEN!$D$10)</f>
        <v>0.40682457860190357</v>
      </c>
      <c r="G23" s="33">
        <f t="shared" si="0"/>
        <v>1.0000000000000009</v>
      </c>
      <c r="H23" s="34">
        <f t="shared" si="1"/>
        <v>165816.25729762414</v>
      </c>
      <c r="I23" s="34">
        <f t="shared" si="2"/>
        <v>113723.74270237613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PoblacionSISBEN</vt:lpstr>
      <vt:lpstr>PoblacionDANE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2024-07-09T19:15:16Z</dcterms:modified>
</cp:coreProperties>
</file>