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ccahallam/Documents/GitHub/FYP/Testing/Round 1/"/>
    </mc:Choice>
  </mc:AlternateContent>
  <xr:revisionPtr revIDLastSave="0" documentId="13_ncr:1_{32FA43C4-62E9-0147-A604-F170C42BA8C4}" xr6:coauthVersionLast="45" xr6:coauthVersionMax="45" xr10:uidLastSave="{00000000-0000-0000-0000-000000000000}"/>
  <bookViews>
    <workbookView xWindow="4820" yWindow="2480" windowWidth="28800" windowHeight="17540" activeTab="1" xr2:uid="{87D8AC8E-957B-954E-B0AC-12AA7ABF4CF8}"/>
  </bookViews>
  <sheets>
    <sheet name="Graphs" sheetId="1" r:id="rId1"/>
    <sheet name="Statistical signific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2" l="1"/>
  <c r="C34" i="2"/>
  <c r="B34" i="2"/>
  <c r="D33" i="2"/>
  <c r="E33" i="2" s="1"/>
  <c r="D32" i="2"/>
  <c r="E32" i="2" s="1"/>
  <c r="K31" i="2"/>
  <c r="J31" i="2"/>
  <c r="D31" i="2"/>
  <c r="E31" i="2" s="1"/>
  <c r="D30" i="2"/>
  <c r="E30" i="2" s="1"/>
  <c r="C28" i="2"/>
  <c r="B28" i="2"/>
  <c r="J27" i="2"/>
  <c r="D27" i="2"/>
  <c r="E27" i="2" s="1"/>
  <c r="J26" i="2"/>
  <c r="D26" i="2"/>
  <c r="E26" i="2" s="1"/>
  <c r="D25" i="2"/>
  <c r="E25" i="2" s="1"/>
  <c r="J8" i="2"/>
  <c r="D15" i="2"/>
  <c r="D9" i="2"/>
  <c r="K12" i="2"/>
  <c r="J12" i="2"/>
  <c r="J7" i="2"/>
  <c r="J6" i="2"/>
  <c r="J5" i="2"/>
  <c r="G15" i="2"/>
  <c r="G9" i="2"/>
  <c r="F9" i="2"/>
  <c r="F15" i="2"/>
  <c r="E15" i="2"/>
  <c r="E9" i="2"/>
  <c r="E12" i="2"/>
  <c r="E13" i="2"/>
  <c r="E14" i="2"/>
  <c r="E11" i="2"/>
  <c r="E7" i="2"/>
  <c r="E8" i="2"/>
  <c r="E6" i="2"/>
  <c r="D12" i="2"/>
  <c r="D13" i="2"/>
  <c r="D14" i="2"/>
  <c r="D11" i="2"/>
  <c r="D7" i="2"/>
  <c r="D8" i="2"/>
  <c r="D6" i="2"/>
  <c r="C15" i="2"/>
  <c r="B15" i="2"/>
  <c r="C9" i="2"/>
  <c r="B9" i="2"/>
  <c r="E28" i="2" l="1"/>
  <c r="F28" i="2" s="1"/>
  <c r="G28" i="2" s="1"/>
  <c r="E34" i="2"/>
  <c r="F34" i="2" s="1"/>
  <c r="G34" i="2" s="1"/>
  <c r="D34" i="2"/>
  <c r="D28" i="2"/>
  <c r="C10" i="1"/>
  <c r="D10" i="1"/>
  <c r="E10" i="1"/>
  <c r="F10" i="1"/>
  <c r="G10" i="1"/>
  <c r="H10" i="1"/>
  <c r="B10" i="1"/>
  <c r="J24" i="2" l="1"/>
</calcChain>
</file>

<file path=xl/sharedStrings.xml><?xml version="1.0" encoding="utf-8"?>
<sst xmlns="http://schemas.openxmlformats.org/spreadsheetml/2006/main" count="55" uniqueCount="34">
  <si>
    <t>Participant</t>
  </si>
  <si>
    <t>Recycling Knowledge</t>
  </si>
  <si>
    <t>Likeliness to recycle at home</t>
  </si>
  <si>
    <t>Likeliness to recycle when out and about</t>
  </si>
  <si>
    <t>Overall Likeliness</t>
  </si>
  <si>
    <t>Usability</t>
  </si>
  <si>
    <t>Understandability</t>
  </si>
  <si>
    <t>User Satisfaction</t>
  </si>
  <si>
    <t>Average</t>
  </si>
  <si>
    <t>likeliness</t>
  </si>
  <si>
    <t>knowledge</t>
  </si>
  <si>
    <t>satisfaction</t>
  </si>
  <si>
    <t>Reycilng Knowledge</t>
  </si>
  <si>
    <t>Likeliness to Recycle</t>
  </si>
  <si>
    <t>Low</t>
  </si>
  <si>
    <t>High</t>
  </si>
  <si>
    <t>Standard Deviation</t>
  </si>
  <si>
    <t>Square</t>
  </si>
  <si>
    <t>s1</t>
  </si>
  <si>
    <t>s2</t>
  </si>
  <si>
    <t>sd</t>
  </si>
  <si>
    <t>t</t>
  </si>
  <si>
    <t>dof</t>
  </si>
  <si>
    <t>p value</t>
  </si>
  <si>
    <t>two tail</t>
  </si>
  <si>
    <t>max</t>
  </si>
  <si>
    <t>min</t>
  </si>
  <si>
    <t>Null Hypothesis</t>
  </si>
  <si>
    <t>Alternative Hypothesis</t>
  </si>
  <si>
    <t>Participants with greater percieved recycling knowledge are more likely to recycle</t>
  </si>
  <si>
    <t>Participants with greater percieved recycling knowledge are not more likely to recycle</t>
  </si>
  <si>
    <t>ratio</t>
  </si>
  <si>
    <t>Participants with lower percieved recycling knowledge are not more likely to find the app useful</t>
  </si>
  <si>
    <t>Participants with lower percieved recycling knowledge are more likely to find the app 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</si>
</sst>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/>
    <xf numFmtId="0" fontId="1" fillId="0" borderId="0" xfId="0" applyFont="1" applyAlignment="1">
      <alignment horizontal="center" vertical="top"/>
    </xf>
    <xf numFmtId="0" fontId="2" fillId="0" borderId="3" xfId="0" applyFont="1" applyBorder="1"/>
    <xf numFmtId="0" fontId="2" fillId="0" borderId="2" xfId="0" applyFont="1" applyBorder="1"/>
    <xf numFmtId="0" fontId="1" fillId="0" borderId="0" xfId="0" applyFont="1" applyAlignment="1">
      <alignment horizontal="center" vertical="top"/>
    </xf>
    <xf numFmtId="0" fontId="2" fillId="0" borderId="0" xfId="0" applyFont="1" applyBorder="1"/>
    <xf numFmtId="0" fontId="0" fillId="0" borderId="0" xfId="0" applyBorder="1"/>
    <xf numFmtId="0" fontId="1" fillId="0" borderId="0" xfId="0" applyFont="1" applyAlignment="1">
      <alignment horizontal="right"/>
    </xf>
    <xf numFmtId="0" fontId="0" fillId="0" borderId="2" xfId="0" applyBorder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Recycling knowledge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Graphs!$A$14:$A$20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</c:numCache>
            </c:numRef>
          </c:cat>
          <c:val>
            <c:numRef>
              <c:f>Graphs!$B$14:$B$20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8-C94C-AC12-4700F2C5FCCA}"/>
            </c:ext>
          </c:extLst>
        </c:ser>
        <c:ser>
          <c:idx val="2"/>
          <c:order val="1"/>
          <c:tx>
            <c:v>Likeliness to recycle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Graphs!$A$14:$A$20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</c:numCache>
            </c:numRef>
          </c:cat>
          <c:val>
            <c:numRef>
              <c:f>Graphs!$C$14:$C$20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3.5</c:v>
                </c:pt>
                <c:pt idx="3">
                  <c:v>4.25</c:v>
                </c:pt>
                <c:pt idx="4">
                  <c:v>3</c:v>
                </c:pt>
                <c:pt idx="5">
                  <c:v>4.25</c:v>
                </c:pt>
                <c:pt idx="6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28-C94C-AC12-4700F2C5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139472"/>
        <c:axId val="1705146528"/>
      </c:lineChart>
      <c:catAx>
        <c:axId val="17051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46528"/>
        <c:crosses val="autoZero"/>
        <c:auto val="1"/>
        <c:lblAlgn val="ctr"/>
        <c:lblOffset val="100"/>
        <c:noMultiLvlLbl val="0"/>
      </c:catAx>
      <c:valAx>
        <c:axId val="17051465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Likert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Likeliness to recycle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Graphs!$A$33:$A$39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</c:numCache>
            </c:numRef>
          </c:cat>
          <c:val>
            <c:numRef>
              <c:f>Graphs!$B$33:$B$39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3.75</c:v>
                </c:pt>
                <c:pt idx="4">
                  <c:v>4</c:v>
                </c:pt>
                <c:pt idx="5">
                  <c:v>4.25</c:v>
                </c:pt>
                <c:pt idx="6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0-B944-BA35-8E003741563D}"/>
            </c:ext>
          </c:extLst>
        </c:ser>
        <c:ser>
          <c:idx val="2"/>
          <c:order val="1"/>
          <c:tx>
            <c:v>User satisfaction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Graphs!$A$33:$A$39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</c:numCache>
            </c:numRef>
          </c:cat>
          <c:val>
            <c:numRef>
              <c:f>Graphs!$C$33:$C$39</c:f>
              <c:numCache>
                <c:formatCode>General</c:formatCode>
                <c:ptCount val="7"/>
                <c:pt idx="0">
                  <c:v>5</c:v>
                </c:pt>
                <c:pt idx="1">
                  <c:v>3.625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4.25</c:v>
                </c:pt>
                <c:pt idx="6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0-B944-BA35-8E0037415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139472"/>
        <c:axId val="1705146528"/>
      </c:lineChart>
      <c:catAx>
        <c:axId val="17051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46528"/>
        <c:crosses val="autoZero"/>
        <c:auto val="1"/>
        <c:lblAlgn val="ctr"/>
        <c:lblOffset val="100"/>
        <c:noMultiLvlLbl val="0"/>
      </c:catAx>
      <c:valAx>
        <c:axId val="17051465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Likert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Recycling knowledge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Graphs!$A$52:$A$58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</c:numCache>
            </c:numRef>
          </c:cat>
          <c:val>
            <c:numRef>
              <c:f>Graphs!$B$52:$B$58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F-E444-86F9-37576BCE85BB}"/>
            </c:ext>
          </c:extLst>
        </c:ser>
        <c:ser>
          <c:idx val="2"/>
          <c:order val="1"/>
          <c:tx>
            <c:v>User satisfaction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Graphs!$A$52:$A$58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</c:numCache>
            </c:numRef>
          </c:cat>
          <c:val>
            <c:numRef>
              <c:f>Graphs!$C$52:$C$58</c:f>
              <c:numCache>
                <c:formatCode>General</c:formatCode>
                <c:ptCount val="7"/>
                <c:pt idx="0">
                  <c:v>5</c:v>
                </c:pt>
                <c:pt idx="1">
                  <c:v>4.5</c:v>
                </c:pt>
                <c:pt idx="2">
                  <c:v>4.5</c:v>
                </c:pt>
                <c:pt idx="3">
                  <c:v>4.25</c:v>
                </c:pt>
                <c:pt idx="4">
                  <c:v>3.625</c:v>
                </c:pt>
                <c:pt idx="5">
                  <c:v>4.25</c:v>
                </c:pt>
                <c:pt idx="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F-E444-86F9-37576BCE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139472"/>
        <c:axId val="1705146528"/>
      </c:lineChart>
      <c:catAx>
        <c:axId val="17051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46528"/>
        <c:crosses val="autoZero"/>
        <c:auto val="1"/>
        <c:lblAlgn val="ctr"/>
        <c:lblOffset val="100"/>
        <c:noMultiLvlLbl val="0"/>
      </c:catAx>
      <c:valAx>
        <c:axId val="17051465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Likert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11</xdr:row>
      <xdr:rowOff>196850</xdr:rowOff>
    </xdr:from>
    <xdr:to>
      <xdr:col>10</xdr:col>
      <xdr:colOff>596900</xdr:colOff>
      <xdr:row>29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7FCBCC-A721-B44B-BF9D-6B26FA614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10</xdr:col>
      <xdr:colOff>603250</xdr:colOff>
      <xdr:row>48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A532E4-30E0-0741-9A9B-A1B679945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50</xdr:row>
      <xdr:rowOff>38100</xdr:rowOff>
    </xdr:from>
    <xdr:to>
      <xdr:col>10</xdr:col>
      <xdr:colOff>539750</xdr:colOff>
      <xdr:row>67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7BEB6-F0AC-6E45-9D89-72D4D46E5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EF32-ADAC-DF49-BC08-20073413C19F}">
  <dimension ref="A2:H58"/>
  <sheetViews>
    <sheetView workbookViewId="0">
      <selection activeCell="B8" sqref="B8"/>
    </sheetView>
  </sheetViews>
  <sheetFormatPr baseColWidth="10" defaultRowHeight="16" x14ac:dyDescent="0.2"/>
  <sheetData>
    <row r="2" spans="1:8" s="1" customFormat="1" ht="68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">
      <c r="A3" s="2">
        <v>1</v>
      </c>
      <c r="B3">
        <v>2</v>
      </c>
      <c r="C3">
        <v>2.5</v>
      </c>
      <c r="D3">
        <v>1.5</v>
      </c>
      <c r="E3">
        <v>2</v>
      </c>
      <c r="F3">
        <v>5</v>
      </c>
      <c r="G3">
        <v>5</v>
      </c>
      <c r="H3">
        <v>5</v>
      </c>
    </row>
    <row r="4" spans="1:8" x14ac:dyDescent="0.2">
      <c r="A4" s="2">
        <v>2</v>
      </c>
      <c r="B4">
        <v>4</v>
      </c>
      <c r="C4">
        <v>4</v>
      </c>
      <c r="D4">
        <v>2</v>
      </c>
      <c r="E4">
        <v>3</v>
      </c>
      <c r="F4">
        <v>3.5</v>
      </c>
      <c r="G4">
        <v>3.75</v>
      </c>
      <c r="H4">
        <v>3.625</v>
      </c>
    </row>
    <row r="5" spans="1:8" x14ac:dyDescent="0.2">
      <c r="A5" s="2">
        <v>3</v>
      </c>
      <c r="B5">
        <v>3</v>
      </c>
      <c r="C5">
        <v>5</v>
      </c>
      <c r="D5">
        <v>3</v>
      </c>
      <c r="E5">
        <v>4</v>
      </c>
      <c r="F5">
        <v>5</v>
      </c>
      <c r="G5">
        <v>4</v>
      </c>
      <c r="H5">
        <v>4.5</v>
      </c>
    </row>
    <row r="6" spans="1:8" x14ac:dyDescent="0.2">
      <c r="A6" s="2">
        <v>4</v>
      </c>
      <c r="B6">
        <v>4</v>
      </c>
      <c r="C6">
        <v>5</v>
      </c>
      <c r="D6">
        <v>3.5</v>
      </c>
      <c r="E6">
        <v>4.25</v>
      </c>
      <c r="F6">
        <v>3.5</v>
      </c>
      <c r="G6">
        <v>5</v>
      </c>
      <c r="H6">
        <v>4.25</v>
      </c>
    </row>
    <row r="7" spans="1:8" x14ac:dyDescent="0.2">
      <c r="A7" s="2">
        <v>5</v>
      </c>
      <c r="B7">
        <v>3</v>
      </c>
      <c r="C7">
        <v>5</v>
      </c>
      <c r="D7">
        <v>2</v>
      </c>
      <c r="E7">
        <v>3.5</v>
      </c>
      <c r="F7">
        <v>5</v>
      </c>
      <c r="G7">
        <v>4</v>
      </c>
      <c r="H7">
        <v>4.5</v>
      </c>
    </row>
    <row r="8" spans="1:8" x14ac:dyDescent="0.2">
      <c r="A8" s="2">
        <v>6</v>
      </c>
      <c r="B8">
        <v>3.5</v>
      </c>
      <c r="C8">
        <v>4.5</v>
      </c>
      <c r="D8">
        <v>4</v>
      </c>
      <c r="E8">
        <v>4.25</v>
      </c>
      <c r="F8">
        <v>4.5</v>
      </c>
      <c r="G8">
        <v>4</v>
      </c>
      <c r="H8">
        <v>4.25</v>
      </c>
    </row>
    <row r="9" spans="1:8" x14ac:dyDescent="0.2">
      <c r="A9" s="2">
        <v>7</v>
      </c>
      <c r="B9">
        <v>4</v>
      </c>
      <c r="C9">
        <v>5</v>
      </c>
      <c r="D9">
        <v>2.5</v>
      </c>
      <c r="E9">
        <v>3.75</v>
      </c>
      <c r="F9">
        <v>4</v>
      </c>
      <c r="G9">
        <v>5</v>
      </c>
      <c r="H9">
        <v>4.5</v>
      </c>
    </row>
    <row r="10" spans="1:8" x14ac:dyDescent="0.2">
      <c r="A10" s="2" t="s">
        <v>8</v>
      </c>
      <c r="B10" s="2">
        <f>AVERAGE(B3:B9)</f>
        <v>3.3571428571428572</v>
      </c>
      <c r="C10" s="2">
        <f t="shared" ref="C10:H10" si="0">AVERAGE(C3:C9)</f>
        <v>4.4285714285714288</v>
      </c>
      <c r="D10" s="2">
        <f t="shared" si="0"/>
        <v>2.6428571428571428</v>
      </c>
      <c r="E10" s="2">
        <f t="shared" si="0"/>
        <v>3.5357142857142856</v>
      </c>
      <c r="F10" s="2">
        <f t="shared" si="0"/>
        <v>4.3571428571428568</v>
      </c>
      <c r="G10" s="2">
        <f t="shared" si="0"/>
        <v>4.3928571428571432</v>
      </c>
      <c r="H10" s="2">
        <f t="shared" si="0"/>
        <v>4.375</v>
      </c>
    </row>
    <row r="13" spans="1:8" x14ac:dyDescent="0.2">
      <c r="B13" s="2" t="s">
        <v>10</v>
      </c>
      <c r="C13" s="2" t="s">
        <v>9</v>
      </c>
    </row>
    <row r="14" spans="1:8" x14ac:dyDescent="0.2">
      <c r="A14" s="2">
        <v>1</v>
      </c>
      <c r="B14">
        <v>2</v>
      </c>
      <c r="C14">
        <v>2</v>
      </c>
    </row>
    <row r="15" spans="1:8" x14ac:dyDescent="0.2">
      <c r="A15" s="2">
        <v>3</v>
      </c>
      <c r="B15">
        <v>3</v>
      </c>
      <c r="C15">
        <v>4</v>
      </c>
    </row>
    <row r="16" spans="1:8" x14ac:dyDescent="0.2">
      <c r="A16" s="2">
        <v>5</v>
      </c>
      <c r="B16">
        <v>3</v>
      </c>
      <c r="C16">
        <v>3.5</v>
      </c>
    </row>
    <row r="17" spans="1:3" x14ac:dyDescent="0.2">
      <c r="A17" s="2">
        <v>6</v>
      </c>
      <c r="B17">
        <v>3.5</v>
      </c>
      <c r="C17">
        <v>4.25</v>
      </c>
    </row>
    <row r="18" spans="1:3" x14ac:dyDescent="0.2">
      <c r="A18" s="2">
        <v>2</v>
      </c>
      <c r="B18">
        <v>4</v>
      </c>
      <c r="C18">
        <v>3</v>
      </c>
    </row>
    <row r="19" spans="1:3" x14ac:dyDescent="0.2">
      <c r="A19" s="2">
        <v>4</v>
      </c>
      <c r="B19">
        <v>4</v>
      </c>
      <c r="C19">
        <v>4.25</v>
      </c>
    </row>
    <row r="20" spans="1:3" x14ac:dyDescent="0.2">
      <c r="A20" s="2">
        <v>7</v>
      </c>
      <c r="B20">
        <v>4</v>
      </c>
      <c r="C20">
        <v>3.75</v>
      </c>
    </row>
    <row r="32" spans="1:3" x14ac:dyDescent="0.2">
      <c r="B32" s="2" t="s">
        <v>9</v>
      </c>
      <c r="C32" s="2" t="s">
        <v>11</v>
      </c>
    </row>
    <row r="33" spans="1:3" x14ac:dyDescent="0.2">
      <c r="A33" s="2">
        <v>1</v>
      </c>
      <c r="B33">
        <v>2</v>
      </c>
      <c r="C33">
        <v>5</v>
      </c>
    </row>
    <row r="34" spans="1:3" x14ac:dyDescent="0.2">
      <c r="A34" s="2">
        <v>2</v>
      </c>
      <c r="B34">
        <v>3</v>
      </c>
      <c r="C34">
        <v>3.625</v>
      </c>
    </row>
    <row r="35" spans="1:3" x14ac:dyDescent="0.2">
      <c r="A35" s="2">
        <v>5</v>
      </c>
      <c r="B35">
        <v>3.5</v>
      </c>
      <c r="C35">
        <v>4.5</v>
      </c>
    </row>
    <row r="36" spans="1:3" x14ac:dyDescent="0.2">
      <c r="A36" s="2">
        <v>7</v>
      </c>
      <c r="B36">
        <v>3.75</v>
      </c>
      <c r="C36">
        <v>4.5</v>
      </c>
    </row>
    <row r="37" spans="1:3" x14ac:dyDescent="0.2">
      <c r="A37" s="2">
        <v>3</v>
      </c>
      <c r="B37">
        <v>4</v>
      </c>
      <c r="C37">
        <v>4.5</v>
      </c>
    </row>
    <row r="38" spans="1:3" x14ac:dyDescent="0.2">
      <c r="A38" s="2">
        <v>4</v>
      </c>
      <c r="B38">
        <v>4.25</v>
      </c>
      <c r="C38">
        <v>4.25</v>
      </c>
    </row>
    <row r="39" spans="1:3" x14ac:dyDescent="0.2">
      <c r="A39" s="2">
        <v>6</v>
      </c>
      <c r="B39">
        <v>4.25</v>
      </c>
      <c r="C39">
        <v>4.25</v>
      </c>
    </row>
    <row r="51" spans="1:3" x14ac:dyDescent="0.2">
      <c r="B51" s="2" t="s">
        <v>10</v>
      </c>
      <c r="C51" s="2" t="s">
        <v>11</v>
      </c>
    </row>
    <row r="52" spans="1:3" x14ac:dyDescent="0.2">
      <c r="A52" s="2">
        <v>1</v>
      </c>
      <c r="B52">
        <v>2</v>
      </c>
      <c r="C52">
        <v>5</v>
      </c>
    </row>
    <row r="53" spans="1:3" x14ac:dyDescent="0.2">
      <c r="A53" s="2">
        <v>3</v>
      </c>
      <c r="B53">
        <v>3</v>
      </c>
      <c r="C53">
        <v>4.5</v>
      </c>
    </row>
    <row r="54" spans="1:3" x14ac:dyDescent="0.2">
      <c r="A54" s="2">
        <v>5</v>
      </c>
      <c r="B54">
        <v>3</v>
      </c>
      <c r="C54">
        <v>4.5</v>
      </c>
    </row>
    <row r="55" spans="1:3" x14ac:dyDescent="0.2">
      <c r="A55" s="2">
        <v>6</v>
      </c>
      <c r="B55">
        <v>3.5</v>
      </c>
      <c r="C55">
        <v>4.25</v>
      </c>
    </row>
    <row r="56" spans="1:3" x14ac:dyDescent="0.2">
      <c r="A56" s="2">
        <v>2</v>
      </c>
      <c r="B56">
        <v>4</v>
      </c>
      <c r="C56">
        <v>3.625</v>
      </c>
    </row>
    <row r="57" spans="1:3" x14ac:dyDescent="0.2">
      <c r="A57" s="2">
        <v>4</v>
      </c>
      <c r="B57">
        <v>4</v>
      </c>
      <c r="C57">
        <v>4.25</v>
      </c>
    </row>
    <row r="58" spans="1:3" x14ac:dyDescent="0.2">
      <c r="A58" s="2">
        <v>7</v>
      </c>
      <c r="B58">
        <v>4</v>
      </c>
      <c r="C58">
        <v>4.5</v>
      </c>
    </row>
  </sheetData>
  <sortState xmlns:xlrd2="http://schemas.microsoft.com/office/spreadsheetml/2017/richdata2" ref="A33:C39">
    <sortCondition ref="B33:B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C059-D3F5-D547-8FF3-87EC54286121}">
  <dimension ref="A2:K34"/>
  <sheetViews>
    <sheetView tabSelected="1" workbookViewId="0">
      <selection activeCell="L13" sqref="L13"/>
    </sheetView>
  </sheetViews>
  <sheetFormatPr baseColWidth="10" defaultRowHeight="16" x14ac:dyDescent="0.2"/>
  <cols>
    <col min="2" max="2" width="19" customWidth="1"/>
    <col min="3" max="3" width="18" bestFit="1" customWidth="1"/>
    <col min="4" max="4" width="17.1640625" bestFit="1" customWidth="1"/>
    <col min="6" max="6" width="13.1640625" customWidth="1"/>
  </cols>
  <sheetData>
    <row r="2" spans="1:11" x14ac:dyDescent="0.2">
      <c r="B2" s="14" t="s">
        <v>27</v>
      </c>
      <c r="C2" t="s">
        <v>30</v>
      </c>
    </row>
    <row r="3" spans="1:11" x14ac:dyDescent="0.2">
      <c r="B3" s="12" t="s">
        <v>28</v>
      </c>
      <c r="C3" t="s">
        <v>29</v>
      </c>
    </row>
    <row r="5" spans="1:11" x14ac:dyDescent="0.2">
      <c r="B5" s="2" t="s">
        <v>12</v>
      </c>
      <c r="C5" s="2" t="s">
        <v>13</v>
      </c>
      <c r="D5" s="2" t="s">
        <v>16</v>
      </c>
      <c r="E5" s="2" t="s">
        <v>17</v>
      </c>
      <c r="I5" s="12" t="s">
        <v>20</v>
      </c>
      <c r="J5">
        <f>SQRT(((G9*G9)/COUNT(E6:E8))+((G15*G15)/COUNT(E11:E14)))</f>
        <v>0.67486281184757457</v>
      </c>
    </row>
    <row r="6" spans="1:11" x14ac:dyDescent="0.2">
      <c r="A6" s="6" t="s">
        <v>14</v>
      </c>
      <c r="B6" s="4">
        <v>2</v>
      </c>
      <c r="C6">
        <v>2</v>
      </c>
      <c r="D6">
        <f>SUM(C6-$C$9)</f>
        <v>-1.1666666666666665</v>
      </c>
      <c r="E6">
        <f>SUM(D6*D6)</f>
        <v>1.3611111111111107</v>
      </c>
      <c r="I6" s="12" t="s">
        <v>21</v>
      </c>
      <c r="J6">
        <f>SUM((C15-C9)/J5)</f>
        <v>0.74089132075769304</v>
      </c>
    </row>
    <row r="7" spans="1:11" x14ac:dyDescent="0.2">
      <c r="A7" s="6"/>
      <c r="B7" s="4">
        <v>3</v>
      </c>
      <c r="C7">
        <v>4</v>
      </c>
      <c r="D7">
        <f t="shared" ref="D7:D8" si="0">SUM(C7-$C$9)</f>
        <v>0.83333333333333348</v>
      </c>
      <c r="E7">
        <f t="shared" ref="E7:E8" si="1">SUM(D7*D7)</f>
        <v>0.69444444444444464</v>
      </c>
      <c r="I7" s="12" t="s">
        <v>22</v>
      </c>
      <c r="J7">
        <f>SUM(COUNT(C6:C8,C11:C14)-2)</f>
        <v>5</v>
      </c>
    </row>
    <row r="8" spans="1:11" x14ac:dyDescent="0.2">
      <c r="A8" s="6"/>
      <c r="B8" s="4">
        <v>3</v>
      </c>
      <c r="C8">
        <v>3.5</v>
      </c>
      <c r="D8">
        <f t="shared" si="0"/>
        <v>0.33333333333333348</v>
      </c>
      <c r="E8">
        <f t="shared" si="1"/>
        <v>0.11111111111111122</v>
      </c>
      <c r="G8" t="s">
        <v>18</v>
      </c>
      <c r="I8" s="12" t="s">
        <v>31</v>
      </c>
      <c r="J8">
        <f>SUM(COUNT(C11:C14)/COUNT(C6:C8))</f>
        <v>1.3333333333333333</v>
      </c>
    </row>
    <row r="9" spans="1:11" x14ac:dyDescent="0.2">
      <c r="A9" s="6"/>
      <c r="B9" s="7">
        <f>AVERAGE(B6:B8)</f>
        <v>2.6666666666666665</v>
      </c>
      <c r="C9" s="8">
        <f>AVERAGE(C6:C8)</f>
        <v>3.1666666666666665</v>
      </c>
      <c r="D9" s="13">
        <f>AVERAGE(D6:D8)</f>
        <v>1.4802973661668753E-16</v>
      </c>
      <c r="E9" s="2">
        <f>SUM(E6:E8)</f>
        <v>2.1666666666666665</v>
      </c>
      <c r="F9" s="2">
        <f>SUM(E9/(COUNT(E6:E8)-1))</f>
        <v>1.0833333333333333</v>
      </c>
      <c r="G9" s="2">
        <f>SQRT(F9)</f>
        <v>1.0408329997330663</v>
      </c>
    </row>
    <row r="10" spans="1:11" x14ac:dyDescent="0.2">
      <c r="A10" s="9"/>
      <c r="B10" s="5"/>
      <c r="C10" s="5"/>
      <c r="E10" s="2"/>
      <c r="J10" s="2" t="s">
        <v>25</v>
      </c>
      <c r="K10" s="2" t="s">
        <v>26</v>
      </c>
    </row>
    <row r="11" spans="1:11" x14ac:dyDescent="0.2">
      <c r="A11" s="6" t="s">
        <v>15</v>
      </c>
      <c r="B11" s="10">
        <v>3.5</v>
      </c>
      <c r="C11" s="11">
        <v>4.25</v>
      </c>
      <c r="D11">
        <f>SUM(C11-$C$15)</f>
        <v>0.58333333333333348</v>
      </c>
      <c r="E11">
        <f>SUM(D11*D11)</f>
        <v>0.34027777777777796</v>
      </c>
      <c r="I11" s="12" t="s">
        <v>23</v>
      </c>
      <c r="J11">
        <v>0.25</v>
      </c>
      <c r="K11">
        <v>0.1</v>
      </c>
    </row>
    <row r="12" spans="1:11" x14ac:dyDescent="0.2">
      <c r="A12" s="6"/>
      <c r="B12" s="4">
        <v>4</v>
      </c>
      <c r="C12">
        <v>3</v>
      </c>
      <c r="D12">
        <f t="shared" ref="D12:D14" si="2">SUM(C12-$C$15)</f>
        <v>-0.66666666666666652</v>
      </c>
      <c r="E12">
        <f t="shared" ref="E12:E14" si="3">SUM(D12*D12)</f>
        <v>0.44444444444444425</v>
      </c>
      <c r="I12" s="12" t="s">
        <v>24</v>
      </c>
      <c r="J12">
        <f>SUM(J11/2)</f>
        <v>0.125</v>
      </c>
      <c r="K12">
        <f>SUM(K11/2)</f>
        <v>0.05</v>
      </c>
    </row>
    <row r="13" spans="1:11" x14ac:dyDescent="0.2">
      <c r="A13" s="6"/>
      <c r="B13" s="4">
        <v>4</v>
      </c>
      <c r="C13">
        <v>4.25</v>
      </c>
      <c r="D13">
        <f t="shared" si="2"/>
        <v>0.58333333333333348</v>
      </c>
      <c r="E13">
        <f t="shared" si="3"/>
        <v>0.34027777777777796</v>
      </c>
    </row>
    <row r="14" spans="1:11" x14ac:dyDescent="0.2">
      <c r="A14" s="6"/>
      <c r="B14" s="4">
        <v>4</v>
      </c>
      <c r="C14">
        <v>3.75</v>
      </c>
      <c r="D14">
        <f t="shared" si="2"/>
        <v>8.3333333333333481E-2</v>
      </c>
      <c r="E14">
        <f t="shared" si="3"/>
        <v>6.9444444444444692E-3</v>
      </c>
      <c r="G14" t="s">
        <v>19</v>
      </c>
    </row>
    <row r="15" spans="1:11" x14ac:dyDescent="0.2">
      <c r="A15" s="6"/>
      <c r="B15" s="7">
        <f>AVERAGE(B12:B14)</f>
        <v>4</v>
      </c>
      <c r="C15" s="8">
        <f>AVERAGE(C12:C14)</f>
        <v>3.6666666666666665</v>
      </c>
      <c r="D15" s="13">
        <f>AVERAGE(D11:D14)</f>
        <v>0.14583333333333348</v>
      </c>
      <c r="E15" s="2">
        <f>SUM(E11:E14)</f>
        <v>1.1319444444444446</v>
      </c>
      <c r="F15" s="2">
        <f>SUM(E15/(COUNT(E11:E14)-1))</f>
        <v>0.37731481481481488</v>
      </c>
      <c r="G15" s="2">
        <f>SQRT(F15)</f>
        <v>0.61425956631933287</v>
      </c>
    </row>
    <row r="21" spans="1:11" x14ac:dyDescent="0.2">
      <c r="B21" s="14" t="s">
        <v>27</v>
      </c>
      <c r="C21" t="s">
        <v>32</v>
      </c>
    </row>
    <row r="22" spans="1:11" x14ac:dyDescent="0.2">
      <c r="B22" s="12" t="s">
        <v>28</v>
      </c>
      <c r="C22" t="s">
        <v>33</v>
      </c>
    </row>
    <row r="24" spans="1:11" x14ac:dyDescent="0.2">
      <c r="B24" s="2" t="s">
        <v>12</v>
      </c>
      <c r="C24" s="2" t="s">
        <v>13</v>
      </c>
      <c r="D24" s="2" t="s">
        <v>16</v>
      </c>
      <c r="E24" s="2" t="s">
        <v>17</v>
      </c>
      <c r="I24" s="12" t="s">
        <v>20</v>
      </c>
      <c r="J24">
        <f>SQRT(((G28*G28)/COUNT(E25:E27))+((G34*G34)/COUNT(E30:E33)))</f>
        <v>1.163808502925409</v>
      </c>
    </row>
    <row r="25" spans="1:11" x14ac:dyDescent="0.2">
      <c r="A25" s="6" t="s">
        <v>14</v>
      </c>
      <c r="B25" s="4">
        <v>2</v>
      </c>
      <c r="C25">
        <v>5</v>
      </c>
      <c r="D25">
        <f>SUM(C25-$C$9)</f>
        <v>1.8333333333333335</v>
      </c>
      <c r="E25">
        <f>SUM(D25*D25)</f>
        <v>3.3611111111111116</v>
      </c>
      <c r="I25" s="12" t="s">
        <v>21</v>
      </c>
      <c r="J25">
        <f>SUM((C28-C34)/J24)</f>
        <v>0.15036838067440794</v>
      </c>
    </row>
    <row r="26" spans="1:11" x14ac:dyDescent="0.2">
      <c r="A26" s="6"/>
      <c r="B26" s="4">
        <v>3</v>
      </c>
      <c r="C26">
        <v>4.5</v>
      </c>
      <c r="D26">
        <f t="shared" ref="D26:D27" si="4">SUM(C26-$C$9)</f>
        <v>1.3333333333333335</v>
      </c>
      <c r="E26">
        <f t="shared" ref="E26:E27" si="5">SUM(D26*D26)</f>
        <v>1.7777777777777781</v>
      </c>
      <c r="I26" s="12" t="s">
        <v>22</v>
      </c>
      <c r="J26">
        <f>SUM(COUNT(C25:C27,C30:C33)-2)</f>
        <v>5</v>
      </c>
    </row>
    <row r="27" spans="1:11" x14ac:dyDescent="0.2">
      <c r="A27" s="6"/>
      <c r="B27" s="4">
        <v>3</v>
      </c>
      <c r="C27">
        <v>4.5</v>
      </c>
      <c r="D27">
        <f t="shared" si="4"/>
        <v>1.3333333333333335</v>
      </c>
      <c r="E27">
        <f t="shared" si="5"/>
        <v>1.7777777777777781</v>
      </c>
      <c r="G27" t="s">
        <v>18</v>
      </c>
      <c r="I27" s="12" t="s">
        <v>31</v>
      </c>
      <c r="J27">
        <f>SUM(COUNT(C30:C33)/COUNT(C25:C27))</f>
        <v>1.3333333333333333</v>
      </c>
    </row>
    <row r="28" spans="1:11" x14ac:dyDescent="0.2">
      <c r="A28" s="6"/>
      <c r="B28" s="7">
        <f>AVERAGE(B25:B27)</f>
        <v>2.6666666666666665</v>
      </c>
      <c r="C28" s="8">
        <f>AVERAGE(C25:C27)</f>
        <v>4.666666666666667</v>
      </c>
      <c r="D28" s="13">
        <f>AVERAGE(D25:D27)</f>
        <v>1.5</v>
      </c>
      <c r="E28" s="2">
        <f>SUM(E25:E27)</f>
        <v>6.9166666666666679</v>
      </c>
      <c r="F28" s="2">
        <f>SUM(E28/(COUNT(E25:E27)-1))</f>
        <v>3.4583333333333339</v>
      </c>
      <c r="G28" s="2">
        <f>SQRT(F28)</f>
        <v>1.8596594670351165</v>
      </c>
    </row>
    <row r="29" spans="1:11" x14ac:dyDescent="0.2">
      <c r="A29" s="9"/>
      <c r="B29" s="5"/>
      <c r="C29" s="5"/>
      <c r="E29" s="2"/>
      <c r="J29" s="2" t="s">
        <v>25</v>
      </c>
      <c r="K29" s="2" t="s">
        <v>26</v>
      </c>
    </row>
    <row r="30" spans="1:11" x14ac:dyDescent="0.2">
      <c r="A30" s="6" t="s">
        <v>15</v>
      </c>
      <c r="B30" s="10">
        <v>3.5</v>
      </c>
      <c r="C30" s="11">
        <v>4.25</v>
      </c>
      <c r="D30">
        <f>SUM(C30-$C$15)</f>
        <v>0.58333333333333348</v>
      </c>
      <c r="E30">
        <f>SUM(D30*D30)</f>
        <v>0.34027777777777796</v>
      </c>
      <c r="I30" s="12" t="s">
        <v>23</v>
      </c>
      <c r="J30">
        <v>1</v>
      </c>
      <c r="K30">
        <v>0.25</v>
      </c>
    </row>
    <row r="31" spans="1:11" x14ac:dyDescent="0.2">
      <c r="A31" s="6"/>
      <c r="B31" s="4">
        <v>4</v>
      </c>
      <c r="C31">
        <v>4.625</v>
      </c>
      <c r="D31">
        <f t="shared" ref="D31:D33" si="6">SUM(C31-$C$15)</f>
        <v>0.95833333333333348</v>
      </c>
      <c r="E31">
        <f t="shared" ref="E31:E33" si="7">SUM(D31*D31)</f>
        <v>0.91840277777777801</v>
      </c>
      <c r="I31" s="12" t="s">
        <v>24</v>
      </c>
      <c r="J31">
        <f>SUM(J30/2)</f>
        <v>0.5</v>
      </c>
      <c r="K31">
        <f>SUM(K30/2)</f>
        <v>0.125</v>
      </c>
    </row>
    <row r="32" spans="1:11" x14ac:dyDescent="0.2">
      <c r="A32" s="6"/>
      <c r="B32" s="4">
        <v>4</v>
      </c>
      <c r="C32">
        <v>4.5</v>
      </c>
      <c r="D32">
        <f t="shared" si="6"/>
        <v>0.83333333333333348</v>
      </c>
      <c r="E32">
        <f t="shared" si="7"/>
        <v>0.69444444444444464</v>
      </c>
    </row>
    <row r="33" spans="1:7" x14ac:dyDescent="0.2">
      <c r="A33" s="6"/>
      <c r="B33" s="4">
        <v>4</v>
      </c>
      <c r="C33">
        <v>4.3499999999999996</v>
      </c>
      <c r="D33">
        <f t="shared" si="6"/>
        <v>0.68333333333333313</v>
      </c>
      <c r="E33">
        <f t="shared" si="7"/>
        <v>0.46694444444444416</v>
      </c>
      <c r="G33" t="s">
        <v>19</v>
      </c>
    </row>
    <row r="34" spans="1:7" x14ac:dyDescent="0.2">
      <c r="A34" s="6"/>
      <c r="B34" s="7">
        <f>AVERAGE(B31:B33)</f>
        <v>4</v>
      </c>
      <c r="C34" s="8">
        <f>AVERAGE(C31:C33)</f>
        <v>4.4916666666666663</v>
      </c>
      <c r="D34" s="13">
        <f>AVERAGE(D30:D33)</f>
        <v>0.76458333333333339</v>
      </c>
      <c r="E34" s="2">
        <f>SUM(E30:E33)</f>
        <v>2.4200694444444446</v>
      </c>
      <c r="F34" s="2">
        <f>SUM(E34/(COUNT(E30:E33)-1))</f>
        <v>0.80668981481481483</v>
      </c>
      <c r="G34" s="2">
        <f>SQRT(F34)</f>
        <v>0.89815912555338151</v>
      </c>
    </row>
  </sheetData>
  <sortState xmlns:xlrd2="http://schemas.microsoft.com/office/spreadsheetml/2017/richdata2" ref="B6:C14">
    <sortCondition ref="B6:B14"/>
  </sortState>
  <mergeCells count="4">
    <mergeCell ref="A6:A9"/>
    <mergeCell ref="A11:A15"/>
    <mergeCell ref="A25:A28"/>
    <mergeCell ref="A30:A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Statistical 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2020-05-27T20:44:33Z</dcterms:created>
  <dcterms:modified xsi:type="dcterms:W3CDTF">2020-06-11T12:37:45Z</dcterms:modified>
</cp:coreProperties>
</file>