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13_ncr:1_{8C28931E-81CF-7A45-A519-5FE9FB3C3CE8}" xr6:coauthVersionLast="43" xr6:coauthVersionMax="43" xr10:uidLastSave="{00000000-0000-0000-0000-000000000000}"/>
  <bookViews>
    <workbookView xWindow="640" yWindow="460" windowWidth="24640" windowHeight="13160" activeTab="1" xr2:uid="{8BC0DE6D-AAF7-0140-A228-B230EE54DB58}"/>
  </bookViews>
  <sheets>
    <sheet name="1992_8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E18" i="2"/>
  <c r="D18" i="2"/>
  <c r="E16" i="2"/>
  <c r="D16" i="2"/>
  <c r="F14" i="2"/>
  <c r="F13" i="2"/>
  <c r="E14" i="2"/>
  <c r="E13" i="2"/>
  <c r="D14" i="2"/>
  <c r="D13" i="2"/>
  <c r="G7" i="2"/>
  <c r="G6" i="2"/>
  <c r="F7" i="2"/>
  <c r="F6" i="2"/>
  <c r="E7" i="2"/>
  <c r="E6" i="2"/>
  <c r="D7" i="2"/>
  <c r="D6" i="2"/>
  <c r="O1" i="2"/>
  <c r="P1" i="2"/>
  <c r="O2" i="2"/>
  <c r="P2" i="2"/>
  <c r="M1" i="2"/>
  <c r="M2" i="2"/>
  <c r="B1" i="2"/>
  <c r="C1" i="2"/>
  <c r="D1" i="2"/>
  <c r="E1" i="2"/>
  <c r="F1" i="2"/>
  <c r="G1" i="2"/>
  <c r="H1" i="2"/>
  <c r="I1" i="2"/>
  <c r="J1" i="2"/>
  <c r="L1" i="2"/>
  <c r="B2" i="2"/>
  <c r="C2" i="2"/>
  <c r="D2" i="2"/>
  <c r="E2" i="2"/>
  <c r="F2" i="2"/>
  <c r="G2" i="2"/>
  <c r="H2" i="2"/>
  <c r="I2" i="2"/>
  <c r="J2" i="2"/>
  <c r="L2" i="2"/>
  <c r="A2" i="2"/>
  <c r="A1" i="2"/>
  <c r="X2" i="1" l="1"/>
  <c r="X1" i="1"/>
  <c r="O3" i="1" l="1"/>
  <c r="O4" i="1"/>
  <c r="O5" i="1"/>
  <c r="O6" i="1"/>
  <c r="O7" i="1"/>
  <c r="O8" i="1"/>
  <c r="O9" i="1"/>
  <c r="O2" i="1"/>
  <c r="M3" i="1"/>
  <c r="M4" i="1"/>
  <c r="M5" i="1"/>
  <c r="M6" i="1"/>
  <c r="M7" i="1"/>
  <c r="M8" i="1"/>
  <c r="M9" i="1"/>
  <c r="M2" i="1"/>
  <c r="L3" i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2" i="1"/>
  <c r="P2" i="1" s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<sst xmlns="http://schemas.openxmlformats.org/spreadsheetml/2006/main" count="32" uniqueCount="30">
  <si>
    <t>vehicleClass</t>
  </si>
  <si>
    <t>MPG_highCon</t>
  </si>
  <si>
    <t>MPG_lowCon</t>
  </si>
  <si>
    <t>cost_HighCon_low</t>
  </si>
  <si>
    <t>cost_HighCon_high</t>
  </si>
  <si>
    <t>subcompact</t>
  </si>
  <si>
    <t>compact</t>
  </si>
  <si>
    <t>midsize</t>
  </si>
  <si>
    <t>large</t>
  </si>
  <si>
    <t>smallPickup</t>
  </si>
  <si>
    <t>smallVan</t>
  </si>
  <si>
    <t>smallSUV</t>
  </si>
  <si>
    <t>largePickup</t>
  </si>
  <si>
    <t>MPG_baseline</t>
  </si>
  <si>
    <t>cost_LowCon_low</t>
  </si>
  <si>
    <t>cost_LowCon_high</t>
  </si>
  <si>
    <t>deltaMPG_highCon</t>
  </si>
  <si>
    <t>deltaMPG_lowCon</t>
  </si>
  <si>
    <t>cost_highcon_low + cost_lowcon_low</t>
  </si>
  <si>
    <t>cost_highcon_high + cost_lowcon_high</t>
  </si>
  <si>
    <t>avg_highCon</t>
  </si>
  <si>
    <t>avg_combined</t>
  </si>
  <si>
    <t>1990 Dollars</t>
  </si>
  <si>
    <t>2015 Dollars</t>
  </si>
  <si>
    <t>y = ax2 + bx +c</t>
  </si>
  <si>
    <t>c = 0</t>
  </si>
  <si>
    <t>a</t>
  </si>
  <si>
    <t>b</t>
  </si>
  <si>
    <t>y</t>
  </si>
  <si>
    <t>b = 115 - 7.6x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</si>
</sst>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Cars 1992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HighCon_LowCost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'1992_81'!$I$2:$I$5</c:f>
              <c:numCache>
                <c:formatCode>General</c:formatCode>
                <c:ptCount val="4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</c:numCache>
            </c:numRef>
          </c:xVal>
          <c:yVal>
            <c:numRef>
              <c:f>'1992_81'!$E$2:$E$5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E142-817B-70B1881F660D}"/>
            </c:ext>
          </c:extLst>
        </c:ser>
        <c:ser>
          <c:idx val="1"/>
          <c:order val="1"/>
          <c:tx>
            <c:v>HighCon_HighCost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'1992_81'!$I$2:$I$5</c:f>
              <c:numCache>
                <c:formatCode>General</c:formatCode>
                <c:ptCount val="4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</c:numCache>
            </c:numRef>
          </c:xVal>
          <c:yVal>
            <c:numRef>
              <c:f>'1992_81'!$F$2:$F$5</c:f>
              <c:numCache>
                <c:formatCode>General</c:formatCode>
                <c:ptCount val="4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63-E142-817B-70B1881F660D}"/>
            </c:ext>
          </c:extLst>
        </c:ser>
        <c:ser>
          <c:idx val="2"/>
          <c:order val="2"/>
          <c:tx>
            <c:v>LowCon_LowCost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'1992_81'!$J$2:$J$5</c:f>
              <c:numCache>
                <c:formatCode>General</c:formatCode>
                <c:ptCount val="4"/>
                <c:pt idx="0">
                  <c:v>12.600000000000001</c:v>
                </c:pt>
                <c:pt idx="1">
                  <c:v>8.6000000000000014</c:v>
                </c:pt>
                <c:pt idx="2">
                  <c:v>8.8999999999999986</c:v>
                </c:pt>
                <c:pt idx="3">
                  <c:v>9.5</c:v>
                </c:pt>
              </c:numCache>
            </c:numRef>
          </c:xVal>
          <c:yVal>
            <c:numRef>
              <c:f>'1992_81'!$G$2:$G$5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63-E142-817B-70B1881F660D}"/>
            </c:ext>
          </c:extLst>
        </c:ser>
        <c:ser>
          <c:idx val="3"/>
          <c:order val="3"/>
          <c:tx>
            <c:v>LowCon_HighCost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096894138232721E-3"/>
                  <c:y val="5.5220180810731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'1992_81'!$J$2:$J$5</c:f>
              <c:numCache>
                <c:formatCode>General</c:formatCode>
                <c:ptCount val="4"/>
                <c:pt idx="0">
                  <c:v>12.600000000000001</c:v>
                </c:pt>
                <c:pt idx="1">
                  <c:v>8.6000000000000014</c:v>
                </c:pt>
                <c:pt idx="2">
                  <c:v>8.8999999999999986</c:v>
                </c:pt>
                <c:pt idx="3">
                  <c:v>9.5</c:v>
                </c:pt>
              </c:numCache>
            </c:numRef>
          </c:xVal>
          <c:yVal>
            <c:numRef>
              <c:f>'1992_81'!$H$2:$H$5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63-E142-817B-70B1881F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67776"/>
        <c:axId val="1224069456"/>
      </c:scatterChart>
      <c:valAx>
        <c:axId val="12240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69456"/>
        <c:crosses val="autoZero"/>
        <c:crossBetween val="midCat"/>
      </c:valAx>
      <c:valAx>
        <c:axId val="1224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Cars 1992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7236439195100609E-2"/>
                  <c:y val="-6.3882327209098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('1992_81'!$I$2:$I$5,'1992_81'!$J$2:$J$5)</c:f>
              <c:numCache>
                <c:formatCode>General</c:formatCode>
                <c:ptCount val="8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  <c:pt idx="4">
                  <c:v>12.600000000000001</c:v>
                </c:pt>
                <c:pt idx="5">
                  <c:v>8.6000000000000014</c:v>
                </c:pt>
                <c:pt idx="6">
                  <c:v>8.8999999999999986</c:v>
                </c:pt>
                <c:pt idx="7">
                  <c:v>9.5</c:v>
                </c:pt>
              </c:numCache>
            </c:numRef>
          </c:xVal>
          <c:yVal>
            <c:numRef>
              <c:f>('1992_81'!$E$2:$E$5,'1992_81'!$G$2:$G$5)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6-0542-A945-10C2EE7D7C6B}"/>
            </c:ext>
          </c:extLst>
        </c:ser>
        <c:ser>
          <c:idx val="1"/>
          <c:order val="1"/>
          <c:tx>
            <c:v>HighCost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('1992_81'!$I$2:$I$5,'1992_81'!$J$2:$J$5)</c:f>
              <c:numCache>
                <c:formatCode>General</c:formatCode>
                <c:ptCount val="8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  <c:pt idx="4">
                  <c:v>12.600000000000001</c:v>
                </c:pt>
                <c:pt idx="5">
                  <c:v>8.6000000000000014</c:v>
                </c:pt>
                <c:pt idx="6">
                  <c:v>8.8999999999999986</c:v>
                </c:pt>
                <c:pt idx="7">
                  <c:v>9.5</c:v>
                </c:pt>
              </c:numCache>
            </c:numRef>
          </c:xVal>
          <c:yVal>
            <c:numRef>
              <c:f>('1992_81'!$F$2:$F$5,'1992_81'!$H$2:$H$5)</c:f>
              <c:numCache>
                <c:formatCode>General</c:formatCode>
                <c:ptCount val="8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06-0542-A945-10C2EE7D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67776"/>
        <c:axId val="1224069456"/>
      </c:scatterChart>
      <c:valAx>
        <c:axId val="12240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69456"/>
        <c:crosses val="autoZero"/>
        <c:crossBetween val="midCat"/>
      </c:valAx>
      <c:valAx>
        <c:axId val="1224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Cars 1992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'1992_81'!$I$2:$I$5</c:f>
              <c:numCache>
                <c:formatCode>General</c:formatCode>
                <c:ptCount val="4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</c:numCache>
            </c:numRef>
          </c:xVal>
          <c:yVal>
            <c:numRef>
              <c:f>'1992_81'!$E$2:$E$5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8E4B-BB85-41EB1EBCD3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'1992_81'!$J$2:$J$5</c:f>
              <c:numCache>
                <c:formatCode>General</c:formatCode>
                <c:ptCount val="4"/>
                <c:pt idx="0">
                  <c:v>12.600000000000001</c:v>
                </c:pt>
                <c:pt idx="1">
                  <c:v>8.6000000000000014</c:v>
                </c:pt>
                <c:pt idx="2">
                  <c:v>8.8999999999999986</c:v>
                </c:pt>
                <c:pt idx="3">
                  <c:v>9.5</c:v>
                </c:pt>
              </c:numCache>
            </c:numRef>
          </c:xVal>
          <c:yVal>
            <c:numRef>
              <c:f>'1992_81'!$L$2:$L$5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8E4B-BB85-41EB1EBCD3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'1992_81'!$I$2:$I$5</c:f>
              <c:numCache>
                <c:formatCode>General</c:formatCode>
                <c:ptCount val="4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</c:numCache>
            </c:numRef>
          </c:xVal>
          <c:yVal>
            <c:numRef>
              <c:f>'1992_81'!$F$2:$F$5</c:f>
              <c:numCache>
                <c:formatCode>General</c:formatCode>
                <c:ptCount val="4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8E4B-BB85-41EB1EBCD34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'1992_81'!$J$2:$J$5</c:f>
              <c:numCache>
                <c:formatCode>General</c:formatCode>
                <c:ptCount val="4"/>
                <c:pt idx="0">
                  <c:v>12.600000000000001</c:v>
                </c:pt>
                <c:pt idx="1">
                  <c:v>8.6000000000000014</c:v>
                </c:pt>
                <c:pt idx="2">
                  <c:v>8.8999999999999986</c:v>
                </c:pt>
                <c:pt idx="3">
                  <c:v>9.5</c:v>
                </c:pt>
              </c:numCache>
            </c:numRef>
          </c:xVal>
          <c:yVal>
            <c:numRef>
              <c:f>'1992_81'!$M$2:$M$5</c:f>
              <c:numCache>
                <c:formatCode>General</c:formatCode>
                <c:ptCount val="4"/>
                <c:pt idx="0">
                  <c:v>3750</c:v>
                </c:pt>
                <c:pt idx="1">
                  <c:v>3750</c:v>
                </c:pt>
                <c:pt idx="2">
                  <c:v>3750</c:v>
                </c:pt>
                <c:pt idx="3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9-8E4B-BB85-41EB1EBC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08416"/>
        <c:axId val="1219871536"/>
      </c:scatterChart>
      <c:valAx>
        <c:axId val="12244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71536"/>
        <c:crosses val="autoZero"/>
        <c:crossBetween val="midCat"/>
      </c:valAx>
      <c:valAx>
        <c:axId val="12198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2916885389326335E-2"/>
                  <c:y val="0.175704651501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('1992_81'!$I$2:$I$5,'1992_81'!$J$2:$J$5)</c:f>
              <c:numCache>
                <c:formatCode>General</c:formatCode>
                <c:ptCount val="8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  <c:pt idx="4">
                  <c:v>12.600000000000001</c:v>
                </c:pt>
                <c:pt idx="5">
                  <c:v>8.6000000000000014</c:v>
                </c:pt>
                <c:pt idx="6">
                  <c:v>8.8999999999999986</c:v>
                </c:pt>
                <c:pt idx="7">
                  <c:v>9.5</c:v>
                </c:pt>
              </c:numCache>
            </c:numRef>
          </c:xVal>
          <c:yVal>
            <c:numRef>
              <c:f>('1992_81'!$E$2:$E$5,'1992_81'!$L$2:$L$5)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5-C646-93AE-17B88FE00FA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9.8721784776902882E-2"/>
                  <c:y val="4.0340478273549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('1992_81'!$I$2:$I$5,'1992_81'!$J$2:$J$5)</c:f>
              <c:numCache>
                <c:formatCode>General</c:formatCode>
                <c:ptCount val="8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  <c:pt idx="4">
                  <c:v>12.600000000000001</c:v>
                </c:pt>
                <c:pt idx="5">
                  <c:v>8.6000000000000014</c:v>
                </c:pt>
                <c:pt idx="6">
                  <c:v>8.8999999999999986</c:v>
                </c:pt>
                <c:pt idx="7">
                  <c:v>9.5</c:v>
                </c:pt>
              </c:numCache>
            </c:numRef>
          </c:xVal>
          <c:yVal>
            <c:numRef>
              <c:f>('1992_81'!$F$2:$F$5,'1992_81'!$M$2:$M$5)</c:f>
              <c:numCache>
                <c:formatCode>General</c:formatCode>
                <c:ptCount val="8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3750</c:v>
                </c:pt>
                <c:pt idx="5">
                  <c:v>3750</c:v>
                </c:pt>
                <c:pt idx="6">
                  <c:v>3750</c:v>
                </c:pt>
                <c:pt idx="7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5-C646-93AE-17B88FE00FA7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4525021872265967"/>
                  <c:y val="0.15026246719160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('1992_81'!$I$2:$I$5,'1992_81'!$J$2:$J$5)</c:f>
              <c:numCache>
                <c:formatCode>General</c:formatCode>
                <c:ptCount val="8"/>
                <c:pt idx="0">
                  <c:v>7.6000000000000014</c:v>
                </c:pt>
                <c:pt idx="1">
                  <c:v>4.6000000000000014</c:v>
                </c:pt>
                <c:pt idx="2">
                  <c:v>5.8999999999999986</c:v>
                </c:pt>
                <c:pt idx="3">
                  <c:v>6.5</c:v>
                </c:pt>
                <c:pt idx="4">
                  <c:v>12.600000000000001</c:v>
                </c:pt>
                <c:pt idx="5">
                  <c:v>8.6000000000000014</c:v>
                </c:pt>
                <c:pt idx="6">
                  <c:v>8.8999999999999986</c:v>
                </c:pt>
                <c:pt idx="7">
                  <c:v>9.5</c:v>
                </c:pt>
              </c:numCache>
            </c:numRef>
          </c:xVal>
          <c:yVal>
            <c:numRef>
              <c:f>('1992_81'!$O$2:$O$5,'1992_81'!$P$2:$P$5)</c:f>
              <c:numCache>
                <c:formatCode>General</c:formatCode>
                <c:ptCount val="8"/>
                <c:pt idx="0">
                  <c:v>875</c:v>
                </c:pt>
                <c:pt idx="1">
                  <c:v>875</c:v>
                </c:pt>
                <c:pt idx="2">
                  <c:v>875</c:v>
                </c:pt>
                <c:pt idx="3">
                  <c:v>875</c:v>
                </c:pt>
                <c:pt idx="4">
                  <c:v>2625</c:v>
                </c:pt>
                <c:pt idx="5">
                  <c:v>2625</c:v>
                </c:pt>
                <c:pt idx="6">
                  <c:v>2625</c:v>
                </c:pt>
                <c:pt idx="7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5-C646-93AE-17B88FE00FA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('1992_81'!$I$2,'1992_81'!$J$2)</c:f>
              <c:numCache>
                <c:formatCode>General</c:formatCode>
                <c:ptCount val="2"/>
                <c:pt idx="0">
                  <c:v>7.6000000000000014</c:v>
                </c:pt>
                <c:pt idx="1">
                  <c:v>12.600000000000001</c:v>
                </c:pt>
              </c:numCache>
            </c:numRef>
          </c:xVal>
          <c:yVal>
            <c:numRef>
              <c:f>('1992_81'!$O$2,'1992_81'!$P$2)</c:f>
              <c:numCache>
                <c:formatCode>General</c:formatCode>
                <c:ptCount val="2"/>
                <c:pt idx="0">
                  <c:v>875</c:v>
                </c:pt>
                <c:pt idx="1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55-C646-93AE-17B88FE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08416"/>
        <c:axId val="1219871536"/>
      </c:scatterChart>
      <c:valAx>
        <c:axId val="12244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71536"/>
        <c:crosses val="autoZero"/>
        <c:crossBetween val="midCat"/>
      </c:valAx>
      <c:valAx>
        <c:axId val="12198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('1992_81'!$I$2,'1992_81'!$J$2)</c:f>
              <c:numCache>
                <c:formatCode>General</c:formatCode>
                <c:ptCount val="2"/>
                <c:pt idx="0">
                  <c:v>7.6000000000000014</c:v>
                </c:pt>
                <c:pt idx="1">
                  <c:v>12.600000000000001</c:v>
                </c:pt>
              </c:numCache>
            </c:numRef>
          </c:xVal>
          <c:yVal>
            <c:numRef>
              <c:f>('1992_81'!$O$2,'1992_81'!$P$2)</c:f>
              <c:numCache>
                <c:formatCode>General</c:formatCode>
                <c:ptCount val="2"/>
                <c:pt idx="0">
                  <c:v>875</c:v>
                </c:pt>
                <c:pt idx="1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7B40-82DF-B26B166133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('1992_81'!$I$2,'1992_81'!$J$2)</c:f>
              <c:numCache>
                <c:formatCode>General</c:formatCode>
                <c:ptCount val="2"/>
                <c:pt idx="0">
                  <c:v>7.6000000000000014</c:v>
                </c:pt>
                <c:pt idx="1">
                  <c:v>12.600000000000001</c:v>
                </c:pt>
              </c:numCache>
            </c:numRef>
          </c:xVal>
          <c:yVal>
            <c:numRef>
              <c:f>('1992_81'!$E$2,'1992_81'!$G$2)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6-7B40-82DF-B26B166133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'1992_81'!$I$2:$J$2</c:f>
              <c:numCache>
                <c:formatCode>General</c:formatCode>
                <c:ptCount val="2"/>
                <c:pt idx="0">
                  <c:v>7.6000000000000014</c:v>
                </c:pt>
                <c:pt idx="1">
                  <c:v>12.600000000000001</c:v>
                </c:pt>
              </c:numCache>
            </c:numRef>
          </c:xVal>
          <c:yVal>
            <c:numRef>
              <c:f>('1992_81'!$L$2,'1992_81'!$M$2)</c:f>
              <c:numCache>
                <c:formatCode>General</c:formatCode>
                <c:ptCount val="2"/>
                <c:pt idx="0">
                  <c:v>1500</c:v>
                </c:pt>
                <c:pt idx="1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6-7B40-82DF-B26B1661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45855"/>
        <c:axId val="1100071055"/>
      </c:scatterChart>
      <c:valAx>
        <c:axId val="10659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1055"/>
        <c:crosses val="autoZero"/>
        <c:crossBetween val="midCat"/>
      </c:valAx>
      <c:valAx>
        <c:axId val="1100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10</xdr:row>
      <xdr:rowOff>95250</xdr:rowOff>
    </xdr:from>
    <xdr:to>
      <xdr:col>13</xdr:col>
      <xdr:colOff>209550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4587-650D-3148-AF4C-C9F1672E4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431800</xdr:colOff>
      <xdr:row>10</xdr:row>
      <xdr:rowOff>114300</xdr:rowOff>
    </xdr:from>
    <xdr:to>
      <xdr:col>19</xdr:col>
      <xdr:colOff>50800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B444A-B90C-B54B-B0E6-5717EBE4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812800</xdr:colOff>
      <xdr:row>10</xdr:row>
      <xdr:rowOff>139700</xdr:rowOff>
    </xdr:from>
    <xdr:to>
      <xdr:col>25</xdr:col>
      <xdr:colOff>431800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E4C902-BAB5-604E-880F-0E60937EB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31</xdr:col>
      <xdr:colOff>444500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FD133-1D01-D04B-958D-6B7B6D2C8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</xdr:colOff>
      <xdr:row>0</xdr:row>
      <xdr:rowOff>190500</xdr:rowOff>
    </xdr:from>
    <xdr:to>
      <xdr:col>37</xdr:col>
      <xdr:colOff>482600</xdr:colOff>
      <xdr:row>14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9AF42-8FC9-264A-8E27-8335A9E5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99FD-A101-6C42-968C-1723A9B56FD5}">
  <dimension ref="A1:X9"/>
  <sheetViews>
    <sheetView topLeftCell="E1" workbookViewId="0">
      <selection activeCell="R5" sqref="R5"/>
    </sheetView>
  </sheetViews>
  <sheetFormatPr baseColWidth="10" defaultRowHeight="16"/>
  <sheetData>
    <row r="1" spans="1:24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L1" t="s">
        <v>18</v>
      </c>
      <c r="M1" t="s">
        <v>19</v>
      </c>
      <c r="O1" t="s">
        <v>20</v>
      </c>
      <c r="P1" t="s">
        <v>21</v>
      </c>
      <c r="R1" t="s">
        <v>22</v>
      </c>
      <c r="S1">
        <v>1</v>
      </c>
      <c r="W1">
        <v>9</v>
      </c>
      <c r="X1">
        <f>W1*$S$2</f>
        <v>16.29</v>
      </c>
    </row>
    <row r="2" spans="1:24">
      <c r="A2" t="s">
        <v>5</v>
      </c>
      <c r="B2">
        <v>31.4</v>
      </c>
      <c r="C2">
        <v>39</v>
      </c>
      <c r="D2">
        <v>44</v>
      </c>
      <c r="E2">
        <v>500</v>
      </c>
      <c r="F2">
        <v>1250</v>
      </c>
      <c r="G2">
        <v>1000</v>
      </c>
      <c r="H2">
        <v>2500</v>
      </c>
      <c r="I2">
        <f>C2-B2</f>
        <v>7.6000000000000014</v>
      </c>
      <c r="J2">
        <f>D2-B2</f>
        <v>12.600000000000001</v>
      </c>
      <c r="L2">
        <f>E2+G2</f>
        <v>1500</v>
      </c>
      <c r="M2">
        <f>F2+H2</f>
        <v>3750</v>
      </c>
      <c r="O2">
        <f>AVERAGE(E2,F2)</f>
        <v>875</v>
      </c>
      <c r="P2">
        <f>AVERAGE(L2,M2)</f>
        <v>2625</v>
      </c>
      <c r="R2" t="s">
        <v>23</v>
      </c>
      <c r="S2">
        <v>1.81</v>
      </c>
      <c r="W2">
        <v>237</v>
      </c>
      <c r="X2">
        <f>W2*S2</f>
        <v>428.97</v>
      </c>
    </row>
    <row r="3" spans="1:24">
      <c r="A3" t="s">
        <v>6</v>
      </c>
      <c r="B3">
        <v>29.4</v>
      </c>
      <c r="C3">
        <v>34</v>
      </c>
      <c r="D3">
        <v>38</v>
      </c>
      <c r="E3">
        <v>500</v>
      </c>
      <c r="F3">
        <v>1250</v>
      </c>
      <c r="G3">
        <v>1000</v>
      </c>
      <c r="H3">
        <v>2500</v>
      </c>
      <c r="I3">
        <f t="shared" ref="I3:I9" si="0">C3-B3</f>
        <v>4.6000000000000014</v>
      </c>
      <c r="J3">
        <f t="shared" ref="J3:J9" si="1">D3-B3</f>
        <v>8.6000000000000014</v>
      </c>
      <c r="L3">
        <f t="shared" ref="L3:L9" si="2">E3+G3</f>
        <v>1500</v>
      </c>
      <c r="M3">
        <f t="shared" ref="M3:M9" si="3">F3+H3</f>
        <v>3750</v>
      </c>
      <c r="O3">
        <f t="shared" ref="O3:O9" si="4">AVERAGE(E3,F3)</f>
        <v>875</v>
      </c>
      <c r="P3">
        <f t="shared" ref="P3:P9" si="5">AVERAGE(L3,M3)</f>
        <v>2625</v>
      </c>
    </row>
    <row r="4" spans="1:24">
      <c r="A4" t="s">
        <v>7</v>
      </c>
      <c r="B4">
        <v>26.1</v>
      </c>
      <c r="C4">
        <v>32</v>
      </c>
      <c r="D4">
        <v>35</v>
      </c>
      <c r="E4">
        <v>500</v>
      </c>
      <c r="F4">
        <v>1250</v>
      </c>
      <c r="G4">
        <v>1000</v>
      </c>
      <c r="H4">
        <v>2500</v>
      </c>
      <c r="I4">
        <f t="shared" si="0"/>
        <v>5.8999999999999986</v>
      </c>
      <c r="J4">
        <f t="shared" si="1"/>
        <v>8.8999999999999986</v>
      </c>
      <c r="L4">
        <f t="shared" si="2"/>
        <v>1500</v>
      </c>
      <c r="M4">
        <f t="shared" si="3"/>
        <v>3750</v>
      </c>
      <c r="O4">
        <f t="shared" si="4"/>
        <v>875</v>
      </c>
      <c r="P4">
        <f t="shared" si="5"/>
        <v>2625</v>
      </c>
    </row>
    <row r="5" spans="1:24">
      <c r="A5" t="s">
        <v>8</v>
      </c>
      <c r="B5">
        <v>23.5</v>
      </c>
      <c r="C5">
        <v>30</v>
      </c>
      <c r="D5">
        <v>33</v>
      </c>
      <c r="E5">
        <v>500</v>
      </c>
      <c r="F5">
        <v>1250</v>
      </c>
      <c r="G5">
        <v>1000</v>
      </c>
      <c r="H5">
        <v>2500</v>
      </c>
      <c r="I5">
        <f t="shared" si="0"/>
        <v>6.5</v>
      </c>
      <c r="J5">
        <f t="shared" si="1"/>
        <v>9.5</v>
      </c>
      <c r="L5">
        <f t="shared" si="2"/>
        <v>1500</v>
      </c>
      <c r="M5">
        <f t="shared" si="3"/>
        <v>3750</v>
      </c>
      <c r="O5">
        <f t="shared" si="4"/>
        <v>875</v>
      </c>
      <c r="P5">
        <f t="shared" si="5"/>
        <v>2625</v>
      </c>
    </row>
    <row r="6" spans="1:24">
      <c r="A6" t="s">
        <v>9</v>
      </c>
      <c r="B6">
        <v>25.7</v>
      </c>
      <c r="C6">
        <v>29</v>
      </c>
      <c r="D6">
        <v>32</v>
      </c>
      <c r="E6">
        <v>500</v>
      </c>
      <c r="F6">
        <v>1000</v>
      </c>
      <c r="G6">
        <v>1000</v>
      </c>
      <c r="H6">
        <v>2000</v>
      </c>
      <c r="I6">
        <f t="shared" si="0"/>
        <v>3.3000000000000007</v>
      </c>
      <c r="J6">
        <f t="shared" si="1"/>
        <v>6.3000000000000007</v>
      </c>
      <c r="L6">
        <f t="shared" si="2"/>
        <v>1500</v>
      </c>
      <c r="M6">
        <f t="shared" si="3"/>
        <v>3000</v>
      </c>
      <c r="O6">
        <f t="shared" si="4"/>
        <v>750</v>
      </c>
      <c r="P6">
        <f t="shared" si="5"/>
        <v>2250</v>
      </c>
    </row>
    <row r="7" spans="1:24">
      <c r="A7" t="s">
        <v>10</v>
      </c>
      <c r="B7">
        <v>22.8</v>
      </c>
      <c r="C7">
        <v>28</v>
      </c>
      <c r="D7">
        <v>30</v>
      </c>
      <c r="E7">
        <v>500</v>
      </c>
      <c r="F7">
        <v>1250</v>
      </c>
      <c r="G7">
        <v>1000</v>
      </c>
      <c r="H7">
        <v>2500</v>
      </c>
      <c r="I7">
        <f t="shared" si="0"/>
        <v>5.1999999999999993</v>
      </c>
      <c r="J7">
        <f t="shared" si="1"/>
        <v>7.1999999999999993</v>
      </c>
      <c r="L7">
        <f t="shared" si="2"/>
        <v>1500</v>
      </c>
      <c r="M7">
        <f t="shared" si="3"/>
        <v>3750</v>
      </c>
      <c r="O7">
        <f t="shared" si="4"/>
        <v>875</v>
      </c>
      <c r="P7">
        <f t="shared" si="5"/>
        <v>2625</v>
      </c>
    </row>
    <row r="8" spans="1:24">
      <c r="A8" t="s">
        <v>11</v>
      </c>
      <c r="B8">
        <v>21.3</v>
      </c>
      <c r="C8">
        <v>26</v>
      </c>
      <c r="D8">
        <v>29</v>
      </c>
      <c r="E8">
        <v>500</v>
      </c>
      <c r="F8">
        <v>1250</v>
      </c>
      <c r="G8">
        <v>1250</v>
      </c>
      <c r="H8">
        <v>2500</v>
      </c>
      <c r="I8">
        <f t="shared" si="0"/>
        <v>4.6999999999999993</v>
      </c>
      <c r="J8">
        <f t="shared" si="1"/>
        <v>7.6999999999999993</v>
      </c>
      <c r="L8">
        <f t="shared" si="2"/>
        <v>1750</v>
      </c>
      <c r="M8">
        <f t="shared" si="3"/>
        <v>3750</v>
      </c>
      <c r="O8">
        <f t="shared" si="4"/>
        <v>875</v>
      </c>
      <c r="P8">
        <f t="shared" si="5"/>
        <v>2750</v>
      </c>
    </row>
    <row r="9" spans="1:24">
      <c r="A9" t="s">
        <v>12</v>
      </c>
      <c r="B9">
        <v>19.100000000000001</v>
      </c>
      <c r="C9">
        <v>23</v>
      </c>
      <c r="D9">
        <v>25</v>
      </c>
      <c r="E9">
        <v>750</v>
      </c>
      <c r="F9">
        <v>1750</v>
      </c>
      <c r="G9">
        <v>1500</v>
      </c>
      <c r="H9">
        <v>2750</v>
      </c>
      <c r="I9">
        <f t="shared" si="0"/>
        <v>3.8999999999999986</v>
      </c>
      <c r="J9">
        <f t="shared" si="1"/>
        <v>5.8999999999999986</v>
      </c>
      <c r="L9">
        <f t="shared" si="2"/>
        <v>2250</v>
      </c>
      <c r="M9">
        <f t="shared" si="3"/>
        <v>4500</v>
      </c>
      <c r="O9">
        <f t="shared" si="4"/>
        <v>1250</v>
      </c>
      <c r="P9">
        <f t="shared" si="5"/>
        <v>3375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4C34-B40D-164E-B8F2-537158D25A34}">
  <dimension ref="A1:P18"/>
  <sheetViews>
    <sheetView tabSelected="1" topLeftCell="E1" workbookViewId="0">
      <selection activeCell="H14" sqref="H14"/>
    </sheetView>
  </sheetViews>
  <sheetFormatPr baseColWidth="10" defaultRowHeight="16"/>
  <sheetData>
    <row r="1" spans="1:16">
      <c r="A1" t="str">
        <f>'1992_81'!A1</f>
        <v>vehicleClass</v>
      </c>
      <c r="B1" t="str">
        <f>'1992_81'!B1</f>
        <v>MPG_baseline</v>
      </c>
      <c r="C1" t="str">
        <f>'1992_81'!C1</f>
        <v>MPG_highCon</v>
      </c>
      <c r="D1" t="str">
        <f>'1992_81'!D1</f>
        <v>MPG_lowCon</v>
      </c>
      <c r="E1" t="str">
        <f>'1992_81'!E1</f>
        <v>cost_HighCon_low</v>
      </c>
      <c r="F1" t="str">
        <f>'1992_81'!F1</f>
        <v>cost_HighCon_high</v>
      </c>
      <c r="G1" t="str">
        <f>'1992_81'!G1</f>
        <v>cost_LowCon_low</v>
      </c>
      <c r="H1" t="str">
        <f>'1992_81'!H1</f>
        <v>cost_LowCon_high</v>
      </c>
      <c r="I1" t="str">
        <f>'1992_81'!I1</f>
        <v>deltaMPG_highCon</v>
      </c>
      <c r="J1" t="str">
        <f>'1992_81'!J1</f>
        <v>deltaMPG_lowCon</v>
      </c>
      <c r="L1" t="str">
        <f>'1992_81'!L1</f>
        <v>cost_highcon_low + cost_lowcon_low</v>
      </c>
      <c r="M1" t="str">
        <f>'1992_81'!M1</f>
        <v>cost_highcon_high + cost_lowcon_high</v>
      </c>
      <c r="O1" t="str">
        <f>'1992_81'!O1</f>
        <v>avg_highCon</v>
      </c>
      <c r="P1" t="str">
        <f>'1992_81'!P1</f>
        <v>avg_combined</v>
      </c>
    </row>
    <row r="2" spans="1:16">
      <c r="A2" t="str">
        <f>'1992_81'!A2</f>
        <v>subcompact</v>
      </c>
      <c r="B2">
        <f>'1992_81'!B2</f>
        <v>31.4</v>
      </c>
      <c r="C2">
        <f>'1992_81'!C2</f>
        <v>39</v>
      </c>
      <c r="D2">
        <f>'1992_81'!D2</f>
        <v>44</v>
      </c>
      <c r="E2">
        <f>'1992_81'!E2</f>
        <v>500</v>
      </c>
      <c r="F2">
        <f>'1992_81'!F2</f>
        <v>1250</v>
      </c>
      <c r="G2">
        <f>'1992_81'!G2</f>
        <v>1000</v>
      </c>
      <c r="H2">
        <f>'1992_81'!H2</f>
        <v>2500</v>
      </c>
      <c r="I2">
        <f>'1992_81'!I2</f>
        <v>7.6000000000000014</v>
      </c>
      <c r="J2">
        <f>'1992_81'!J2</f>
        <v>12.600000000000001</v>
      </c>
      <c r="L2">
        <f>'1992_81'!L2</f>
        <v>1500</v>
      </c>
      <c r="M2">
        <f>'1992_81'!M2</f>
        <v>3750</v>
      </c>
      <c r="O2">
        <f>'1992_81'!O2</f>
        <v>875</v>
      </c>
      <c r="P2">
        <f>'1992_81'!P2</f>
        <v>2625</v>
      </c>
    </row>
    <row r="5" spans="1:16">
      <c r="D5">
        <v>0</v>
      </c>
      <c r="E5">
        <v>0</v>
      </c>
      <c r="F5">
        <v>0</v>
      </c>
      <c r="G5">
        <v>0</v>
      </c>
    </row>
    <row r="6" spans="1:16">
      <c r="D6">
        <f>I2</f>
        <v>7.6000000000000014</v>
      </c>
      <c r="E6">
        <f>O2</f>
        <v>875</v>
      </c>
      <c r="F6">
        <f>E2</f>
        <v>500</v>
      </c>
      <c r="G6">
        <f>F2</f>
        <v>1250</v>
      </c>
    </row>
    <row r="7" spans="1:16">
      <c r="D7">
        <f>J2</f>
        <v>12.600000000000001</v>
      </c>
      <c r="E7">
        <f>P2</f>
        <v>2625</v>
      </c>
      <c r="F7">
        <f>L2</f>
        <v>1500</v>
      </c>
      <c r="G7">
        <f>M2</f>
        <v>3750</v>
      </c>
    </row>
    <row r="9" spans="1:16">
      <c r="D9" t="s">
        <v>24</v>
      </c>
    </row>
    <row r="11" spans="1:16">
      <c r="D11" t="s">
        <v>25</v>
      </c>
    </row>
    <row r="12" spans="1:16">
      <c r="D12" t="s">
        <v>28</v>
      </c>
      <c r="E12" t="s">
        <v>26</v>
      </c>
      <c r="F12" t="s">
        <v>27</v>
      </c>
    </row>
    <row r="13" spans="1:16">
      <c r="D13">
        <f>E6</f>
        <v>875</v>
      </c>
      <c r="E13">
        <f>D6^2</f>
        <v>57.760000000000019</v>
      </c>
      <c r="F13">
        <f>D6</f>
        <v>7.6000000000000014</v>
      </c>
    </row>
    <row r="14" spans="1:16">
      <c r="D14">
        <f>E7</f>
        <v>2625</v>
      </c>
      <c r="E14">
        <f>D7^2</f>
        <v>158.76000000000005</v>
      </c>
      <c r="F14">
        <f>D7</f>
        <v>12.600000000000001</v>
      </c>
    </row>
    <row r="16" spans="1:16">
      <c r="B16" t="s">
        <v>26</v>
      </c>
      <c r="C16">
        <v>16.412400000000002</v>
      </c>
      <c r="D16">
        <f>D13/F13</f>
        <v>115.1315789473684</v>
      </c>
      <c r="E16">
        <f>E13/F13</f>
        <v>7.6000000000000014</v>
      </c>
      <c r="F16" t="s">
        <v>29</v>
      </c>
    </row>
    <row r="17" spans="2:5">
      <c r="B17" t="s">
        <v>27</v>
      </c>
      <c r="C17">
        <f>D16-(D6*C16)</f>
        <v>-9.602661052631646</v>
      </c>
    </row>
    <row r="18" spans="2:5">
      <c r="D18">
        <f>D14</f>
        <v>2625</v>
      </c>
      <c r="E18">
        <f>E14*C16 + (D16-7.6*D7)</f>
        <v>2625.0042029473698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1992_81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Ciez</dc:creator>
  <cp:lastModifiedBy>Rebecca Ciez</cp:lastModifiedBy>
  <dcterms:created xsi:type="dcterms:W3CDTF">2019-09-17T14:00:18Z</dcterms:created>
  <dcterms:modified xsi:type="dcterms:W3CDTF">2019-09-17T19:48:44Z</dcterms:modified>
</cp:coreProperties>
</file>