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iez/Documents/GitHub/CAFEStandardsCostReview/"/>
    </mc:Choice>
  </mc:AlternateContent>
  <xr:revisionPtr revIDLastSave="0" documentId="13_ncr:1_{04958DE8-D4B1-434E-828D-CC0B13C67BE6}" xr6:coauthVersionLast="43" xr6:coauthVersionMax="43" xr10:uidLastSave="{00000000-0000-0000-0000-000000000000}"/>
  <bookViews>
    <workbookView xWindow="-37960" yWindow="-3620" windowWidth="37960" windowHeight="19620" xr2:uid="{270FE304-CA42-E74A-B080-B5AD08FEAD7E}"/>
  </bookViews>
  <sheets>
    <sheet name="Sheet1" sheetId="1" r:id="rId1"/>
  </sheets>
  <definedNames>
    <definedName name="_xlchart.v1.0" hidden="1">Sheet1!$D$1:$D$19</definedName>
    <definedName name="_xlchart.v1.1" hidden="1">Sheet1!$F$1:$F$19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3" i="1"/>
  <c r="N2" i="1"/>
  <c r="N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9" i="1"/>
  <c r="D4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<sst xmlns="http://schemas.openxmlformats.org/spreadsheetml/2006/main" count="60" uniqueCount="32">
  <si>
    <t>Cumulative Cost</t>
  </si>
  <si>
    <t>MPG</t>
  </si>
  <si>
    <t>MPG2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</si>
  <si>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</si>
  <si>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</si>
  <si>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</si>
  <si>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</si>
  <si>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</si>
  <si>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</si>
  <si>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</si>
  <si>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</si>
  <si>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</si>
  <si>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</si>
  <si>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</si>
  <si>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</si>
  <si>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</si>
  <si>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</si>
  <si>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</si>
  <si>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</si>
  <si>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</si>
  <si>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</si>
  <si>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</si>
  <si>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</si>
  <si>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</si>
  <si>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</si>
  <si>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</si>
  <si>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</si>
  <si>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</si>
  <si>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Calculated based on EEA Data w/ standard errors</t>
  </si>
  <si>
    <t>Calculated based on SRI Data w/ standard errors</t>
  </si>
  <si>
    <t>SUMMARY OUTPUT- EEA data</t>
  </si>
  <si>
    <t>SUMMARY OUTPUT - SRI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</si>
</sst>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Sheet1!$D$2:$D$18</c:f>
              <c:numCache>
                <c:formatCode>General</c:formatCode>
                <c:ptCount val="17"/>
                <c:pt idx="0">
                  <c:v>2.0000000000024443E-3</c:v>
                </c:pt>
                <c:pt idx="1">
                  <c:v>0.13200000000000145</c:v>
                </c:pt>
                <c:pt idx="2">
                  <c:v>0.29200000000000159</c:v>
                </c:pt>
                <c:pt idx="3">
                  <c:v>0.73200000000000287</c:v>
                </c:pt>
                <c:pt idx="4">
                  <c:v>0.89200000000000301</c:v>
                </c:pt>
                <c:pt idx="5">
                  <c:v>1.4420000000000002</c:v>
                </c:pt>
                <c:pt idx="6">
                  <c:v>2.0320000000000036</c:v>
                </c:pt>
                <c:pt idx="7">
                  <c:v>2.3419999999999987</c:v>
                </c:pt>
                <c:pt idx="8">
                  <c:v>4.411999999999999</c:v>
                </c:pt>
                <c:pt idx="9">
                  <c:v>4.7520000000000024</c:v>
                </c:pt>
                <c:pt idx="10">
                  <c:v>6.5720000000000027</c:v>
                </c:pt>
                <c:pt idx="11">
                  <c:v>6.7620000000000005</c:v>
                </c:pt>
                <c:pt idx="12">
                  <c:v>6.9220000000000041</c:v>
                </c:pt>
                <c:pt idx="13">
                  <c:v>7.8719999999999999</c:v>
                </c:pt>
                <c:pt idx="14">
                  <c:v>7.8719999999999999</c:v>
                </c:pt>
                <c:pt idx="15">
                  <c:v>9.892000000000003</c:v>
                </c:pt>
                <c:pt idx="16">
                  <c:v>10.201999999999998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2.1800000000000002</c:v>
                </c:pt>
                <c:pt idx="3">
                  <c:v>4.6399999999999997</c:v>
                </c:pt>
                <c:pt idx="4">
                  <c:v>22.19</c:v>
                </c:pt>
                <c:pt idx="5">
                  <c:v>50.99</c:v>
                </c:pt>
                <c:pt idx="6">
                  <c:v>86.41</c:v>
                </c:pt>
                <c:pt idx="7">
                  <c:v>105.93</c:v>
                </c:pt>
                <c:pt idx="8">
                  <c:v>255.26</c:v>
                </c:pt>
                <c:pt idx="9">
                  <c:v>280.67</c:v>
                </c:pt>
                <c:pt idx="10">
                  <c:v>429.87</c:v>
                </c:pt>
                <c:pt idx="11">
                  <c:v>445.22</c:v>
                </c:pt>
                <c:pt idx="12">
                  <c:v>458.23</c:v>
                </c:pt>
                <c:pt idx="13">
                  <c:v>551.27</c:v>
                </c:pt>
                <c:pt idx="14">
                  <c:v>615.79</c:v>
                </c:pt>
                <c:pt idx="15">
                  <c:v>838.52</c:v>
                </c:pt>
                <c:pt idx="16">
                  <c:v>887.3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9-1C45-AB98-4C298614D8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(Sheet1!$N$1,Sheet1!$N$1)</c:f>
              <c:numCache>
                <c:formatCode>General</c:formatCode>
                <c:ptCount val="2"/>
                <c:pt idx="0">
                  <c:v>8.5399999999999991</c:v>
                </c:pt>
                <c:pt idx="1">
                  <c:v>8.5399999999999991</c:v>
                </c:pt>
              </c:numCache>
            </c:numRef>
          </c:xVal>
          <c:yVal>
            <c:numRef>
              <c:f>(Sheet1!$O$1,Sheet1!$P$1)</c:f>
              <c:numCache>
                <c:formatCode>General</c:formatCode>
                <c:ptCount val="2"/>
                <c:pt idx="0">
                  <c:v>500</c:v>
                </c:pt>
                <c:pt idx="1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BF9-1C45-AB98-4C298614D89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(Sheet1!$N$2,Sheet1!$N$2)</c:f>
              <c:numCache>
                <c:formatCode>General</c:formatCode>
                <c:ptCount val="2"/>
                <c:pt idx="0">
                  <c:v>13.54</c:v>
                </c:pt>
                <c:pt idx="1">
                  <c:v>13.54</c:v>
                </c:pt>
              </c:numCache>
            </c:numRef>
          </c:xVal>
          <c:yVal>
            <c:numRef>
              <c:f>Sheet1!$O$2:$P$2</c:f>
              <c:numCache>
                <c:formatCode>General</c:formatCode>
                <c:ptCount val="2"/>
                <c:pt idx="0">
                  <c:v>1000</c:v>
                </c:pt>
                <c:pt idx="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BF9-1C45-AB98-4C298614D899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Sheet1!$S$2:$S$17</c:f>
              <c:numCache>
                <c:formatCode>General</c:formatCode>
                <c:ptCount val="16"/>
                <c:pt idx="0">
                  <c:v>0</c:v>
                </c:pt>
                <c:pt idx="1">
                  <c:v>35.427870962619274</c:v>
                </c:pt>
                <c:pt idx="2">
                  <c:v>81.969192538423584</c:v>
                </c:pt>
                <c:pt idx="3">
                  <c:v>139.62396472741293</c:v>
                </c:pt>
                <c:pt idx="4">
                  <c:v>208.39218752958732</c:v>
                </c:pt>
                <c:pt idx="5">
                  <c:v>288.2738609449467</c:v>
                </c:pt>
                <c:pt idx="6">
                  <c:v>379.26898497349117</c:v>
                </c:pt>
                <c:pt idx="7">
                  <c:v>481.37755961522066</c:v>
                </c:pt>
                <c:pt idx="8">
                  <c:v>594.59958487013512</c:v>
                </c:pt>
                <c:pt idx="9">
                  <c:v>718.93506073823471</c:v>
                </c:pt>
                <c:pt idx="10">
                  <c:v>854.38398721951933</c:v>
                </c:pt>
                <c:pt idx="11">
                  <c:v>1000.9463643139889</c:v>
                </c:pt>
                <c:pt idx="12">
                  <c:v>1158.6221920216435</c:v>
                </c:pt>
                <c:pt idx="13">
                  <c:v>1327.4114703424832</c:v>
                </c:pt>
                <c:pt idx="14">
                  <c:v>1507.3141992765081</c:v>
                </c:pt>
                <c:pt idx="15">
                  <c:v>1698.3303788237176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BF9-1C45-AB98-4C298614D899}"/>
            </c:ext>
          </c:extLst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Sheet1!$T$2:$T$17</c:f>
              <c:numCache>
                <c:formatCode>General</c:formatCode>
                <c:ptCount val="16"/>
                <c:pt idx="0">
                  <c:v>0</c:v>
                </c:pt>
                <c:pt idx="1">
                  <c:v>29.282913296993712</c:v>
                </c:pt>
                <c:pt idx="2">
                  <c:v>68.351197683121711</c:v>
                </c:pt>
                <c:pt idx="3">
                  <c:v>117.20485315838398</c:v>
                </c:pt>
                <c:pt idx="4">
                  <c:v>175.84387972278054</c:v>
                </c:pt>
                <c:pt idx="5">
                  <c:v>244.2682773763114</c:v>
                </c:pt>
                <c:pt idx="6">
                  <c:v>322.47804611897652</c:v>
                </c:pt>
                <c:pt idx="7">
                  <c:v>410.47318595077593</c:v>
                </c:pt>
                <c:pt idx="8">
                  <c:v>508.25369687170962</c:v>
                </c:pt>
                <c:pt idx="9">
                  <c:v>615.8195788817776</c:v>
                </c:pt>
                <c:pt idx="10">
                  <c:v>733.17083198097987</c:v>
                </c:pt>
                <c:pt idx="11">
                  <c:v>860.30745616931642</c:v>
                </c:pt>
                <c:pt idx="12">
                  <c:v>997.22945144678727</c:v>
                </c:pt>
                <c:pt idx="13">
                  <c:v>1143.9368178133923</c:v>
                </c:pt>
                <c:pt idx="14">
                  <c:v>1300.4295552691317</c:v>
                </c:pt>
                <c:pt idx="15">
                  <c:v>1466.7076638140056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BF9-1C45-AB98-4C298614D899}"/>
            </c:ext>
          </c:extLst>
        </c:ser>
        <c:ser>
          <c:idx val="5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Sheet1!$U$2:$U$17</c:f>
              <c:numCache>
                <c:formatCode>General</c:formatCode>
                <c:ptCount val="16"/>
                <c:pt idx="0">
                  <c:v>0</c:v>
                </c:pt>
                <c:pt idx="1">
                  <c:v>41.572828628244842</c:v>
                </c:pt>
                <c:pt idx="2">
                  <c:v>95.587187393725458</c:v>
                </c:pt>
                <c:pt idx="3">
                  <c:v>162.04307629644188</c:v>
                </c:pt>
                <c:pt idx="4">
                  <c:v>240.94049533639406</c:v>
                </c:pt>
                <c:pt idx="5">
                  <c:v>332.27944451358201</c:v>
                </c:pt>
                <c:pt idx="6">
                  <c:v>436.05992382800582</c:v>
                </c:pt>
                <c:pt idx="7">
                  <c:v>552.2819332796654</c:v>
                </c:pt>
                <c:pt idx="8">
                  <c:v>680.94547286856073</c:v>
                </c:pt>
                <c:pt idx="9">
                  <c:v>822.05054259469182</c:v>
                </c:pt>
                <c:pt idx="10">
                  <c:v>975.59714245805867</c:v>
                </c:pt>
                <c:pt idx="11">
                  <c:v>1141.5852724586614</c:v>
                </c:pt>
                <c:pt idx="12">
                  <c:v>1320.0149325964999</c:v>
                </c:pt>
                <c:pt idx="13">
                  <c:v>1510.8861228715741</c:v>
                </c:pt>
                <c:pt idx="14">
                  <c:v>1714.1988432838841</c:v>
                </c:pt>
                <c:pt idx="15">
                  <c:v>1929.9530938334301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BF9-1C45-AB98-4C298614D89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Sheet1!$D$48:$D$65</c:f>
              <c:numCache>
                <c:formatCode>General</c:formatCode>
                <c:ptCount val="18"/>
                <c:pt idx="0">
                  <c:v>0</c:v>
                </c:pt>
                <c:pt idx="1">
                  <c:v>0.62999999999999901</c:v>
                </c:pt>
                <c:pt idx="2">
                  <c:v>0.75999999999999801</c:v>
                </c:pt>
                <c:pt idx="3">
                  <c:v>0.84999999999999787</c:v>
                </c:pt>
                <c:pt idx="4">
                  <c:v>1.1699999999999982</c:v>
                </c:pt>
                <c:pt idx="5">
                  <c:v>1.7800000000000011</c:v>
                </c:pt>
                <c:pt idx="6">
                  <c:v>2.3299999999999983</c:v>
                </c:pt>
                <c:pt idx="7">
                  <c:v>3.1300000000000026</c:v>
                </c:pt>
                <c:pt idx="8">
                  <c:v>3.490000000000002</c:v>
                </c:pt>
                <c:pt idx="9">
                  <c:v>3.9299999999999997</c:v>
                </c:pt>
                <c:pt idx="10">
                  <c:v>3.9399999999999977</c:v>
                </c:pt>
                <c:pt idx="11">
                  <c:v>4.259999999999998</c:v>
                </c:pt>
                <c:pt idx="12">
                  <c:v>4.3399999999999963</c:v>
                </c:pt>
                <c:pt idx="13">
                  <c:v>5.9099999999999966</c:v>
                </c:pt>
                <c:pt idx="14">
                  <c:v>6.4799999999999969</c:v>
                </c:pt>
                <c:pt idx="15">
                  <c:v>7.4399999999999977</c:v>
                </c:pt>
                <c:pt idx="16">
                  <c:v>7.8599999999999994</c:v>
                </c:pt>
                <c:pt idx="17">
                  <c:v>8.0799999999999983</c:v>
                </c:pt>
              </c:numCache>
            </c:numRef>
          </c:xVal>
          <c:yVal>
            <c:numRef>
              <c:f>Sheet1!$F$48:$F$65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3.1</c:v>
                </c:pt>
                <c:pt idx="3">
                  <c:v>6.1</c:v>
                </c:pt>
                <c:pt idx="4">
                  <c:v>26.1</c:v>
                </c:pt>
                <c:pt idx="5">
                  <c:v>75.12</c:v>
                </c:pt>
                <c:pt idx="6">
                  <c:v>127.74</c:v>
                </c:pt>
                <c:pt idx="7">
                  <c:v>224.84</c:v>
                </c:pt>
                <c:pt idx="8">
                  <c:v>270.86</c:v>
                </c:pt>
                <c:pt idx="9">
                  <c:v>331.86</c:v>
                </c:pt>
                <c:pt idx="10">
                  <c:v>333.39</c:v>
                </c:pt>
                <c:pt idx="11">
                  <c:v>401.07</c:v>
                </c:pt>
                <c:pt idx="12">
                  <c:v>418.47</c:v>
                </c:pt>
                <c:pt idx="13">
                  <c:v>888.47</c:v>
                </c:pt>
                <c:pt idx="14">
                  <c:v>1131.8699999999999</c:v>
                </c:pt>
                <c:pt idx="15">
                  <c:v>1612.89</c:v>
                </c:pt>
                <c:pt idx="16">
                  <c:v>1826.49</c:v>
                </c:pt>
                <c:pt idx="17">
                  <c:v>2026.49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BF9-1C45-AB98-4C298614D899}"/>
            </c:ext>
          </c:extLst>
        </c:ser>
        <c:ser>
          <c:idx val="7"/>
          <c:order val="7"/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Sheet1!$V$2:$V$17</c:f>
              <c:numCache>
                <c:formatCode>General</c:formatCode>
                <c:ptCount val="16"/>
                <c:pt idx="0">
                  <c:v>0</c:v>
                </c:pt>
                <c:pt idx="1">
                  <c:v>-18.233819638628326</c:v>
                </c:pt>
                <c:pt idx="2">
                  <c:v>36.697370343650306</c:v>
                </c:pt>
                <c:pt idx="3">
                  <c:v>164.7935699468359</c:v>
                </c:pt>
                <c:pt idx="4">
                  <c:v>366.05477917092844</c:v>
                </c:pt>
                <c:pt idx="5">
                  <c:v>640.48099801592798</c:v>
                </c:pt>
                <c:pt idx="6">
                  <c:v>988.07222648183438</c:v>
                </c:pt>
                <c:pt idx="7">
                  <c:v>1408.8284645686479</c:v>
                </c:pt>
                <c:pt idx="8">
                  <c:v>1902.7497122763682</c:v>
                </c:pt>
                <c:pt idx="9">
                  <c:v>2469.8359696049956</c:v>
                </c:pt>
                <c:pt idx="10">
                  <c:v>3110.0872365545301</c:v>
                </c:pt>
                <c:pt idx="11">
                  <c:v>3823.5035131249715</c:v>
                </c:pt>
                <c:pt idx="12">
                  <c:v>4610.0847993163197</c:v>
                </c:pt>
                <c:pt idx="13">
                  <c:v>5469.8310951285739</c:v>
                </c:pt>
                <c:pt idx="14">
                  <c:v>6402.7424005617368</c:v>
                </c:pt>
                <c:pt idx="15">
                  <c:v>7408.8187156158065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BF9-1C45-AB98-4C298614D899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0</c:v>
                </c:pt>
                <c:pt idx="1">
                  <c:v>-49.091902418895224</c:v>
                </c:pt>
                <c:pt idx="2">
                  <c:v>-55.876877997150388</c:v>
                </c:pt>
                <c:pt idx="3">
                  <c:v>-20.354926734765485</c:v>
                </c:pt>
                <c:pt idx="4">
                  <c:v>57.473951368259463</c:v>
                </c:pt>
                <c:pt idx="5">
                  <c:v>177.60975631192451</c:v>
                </c:pt>
                <c:pt idx="6">
                  <c:v>340.05248809622958</c:v>
                </c:pt>
                <c:pt idx="7">
                  <c:v>544.80214672117472</c:v>
                </c:pt>
                <c:pt idx="8">
                  <c:v>791.85873218675988</c:v>
                </c:pt>
                <c:pt idx="9">
                  <c:v>1081.2222444929851</c:v>
                </c:pt>
                <c:pt idx="10">
                  <c:v>1412.8926836398505</c:v>
                </c:pt>
                <c:pt idx="11">
                  <c:v>1786.8700496273559</c:v>
                </c:pt>
                <c:pt idx="12">
                  <c:v>2203.1543424555011</c:v>
                </c:pt>
                <c:pt idx="13">
                  <c:v>2661.7455621242866</c:v>
                </c:pt>
                <c:pt idx="14">
                  <c:v>3162.6437086337123</c:v>
                </c:pt>
                <c:pt idx="15">
                  <c:v>3705.8487819837774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BF9-1C45-AB98-4C298614D899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Sheet1!$X$2:$X$17</c:f>
              <c:numCache>
                <c:formatCode>General</c:formatCode>
                <c:ptCount val="16"/>
                <c:pt idx="0">
                  <c:v>0</c:v>
                </c:pt>
                <c:pt idx="1">
                  <c:v>12.624263141638572</c:v>
                </c:pt>
                <c:pt idx="2">
                  <c:v>129.271618684451</c:v>
                </c:pt>
                <c:pt idx="3">
                  <c:v>349.94206662843726</c:v>
                </c:pt>
                <c:pt idx="4">
                  <c:v>674.63560697359742</c:v>
                </c:pt>
                <c:pt idx="5">
                  <c:v>1103.3522397199313</c:v>
                </c:pt>
                <c:pt idx="6">
                  <c:v>1636.0919648674392</c:v>
                </c:pt>
                <c:pt idx="7">
                  <c:v>2272.854782416121</c:v>
                </c:pt>
                <c:pt idx="8">
                  <c:v>3013.6406923659765</c:v>
                </c:pt>
                <c:pt idx="9">
                  <c:v>3858.449694717006</c:v>
                </c:pt>
                <c:pt idx="10">
                  <c:v>4807.2817894692089</c:v>
                </c:pt>
                <c:pt idx="11">
                  <c:v>5860.1369766225862</c:v>
                </c:pt>
                <c:pt idx="12">
                  <c:v>7017.0152561771374</c:v>
                </c:pt>
                <c:pt idx="13">
                  <c:v>8277.9166281328635</c:v>
                </c:pt>
                <c:pt idx="14">
                  <c:v>9642.8410924897598</c:v>
                </c:pt>
                <c:pt idx="15">
                  <c:v>11111.788649247834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BF9-1C45-AB98-4C298614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55295"/>
        <c:axId val="1053788351"/>
      </c:scatterChart>
      <c:valAx>
        <c:axId val="1053455295"/>
        <c:scaling>
          <c:orientation val="minMax"/>
          <c:max val="19.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88351"/>
        <c:crosses val="autoZero"/>
        <c:crossBetween val="midCat"/>
      </c:valAx>
      <c:valAx>
        <c:axId val="105378835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5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09499409798844"/>
          <c:y val="0.16138486225777393"/>
          <c:w val="0.64245323505940666"/>
          <c:h val="0.59518290497790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Sheet1!$D$2:$D$18</c:f>
              <c:numCache>
                <c:formatCode>General</c:formatCode>
                <c:ptCount val="17"/>
                <c:pt idx="0">
                  <c:v>2.0000000000024443E-3</c:v>
                </c:pt>
                <c:pt idx="1">
                  <c:v>0.13200000000000145</c:v>
                </c:pt>
                <c:pt idx="2">
                  <c:v>0.29200000000000159</c:v>
                </c:pt>
                <c:pt idx="3">
                  <c:v>0.73200000000000287</c:v>
                </c:pt>
                <c:pt idx="4">
                  <c:v>0.89200000000000301</c:v>
                </c:pt>
                <c:pt idx="5">
                  <c:v>1.4420000000000002</c:v>
                </c:pt>
                <c:pt idx="6">
                  <c:v>2.0320000000000036</c:v>
                </c:pt>
                <c:pt idx="7">
                  <c:v>2.3419999999999987</c:v>
                </c:pt>
                <c:pt idx="8">
                  <c:v>4.411999999999999</c:v>
                </c:pt>
                <c:pt idx="9">
                  <c:v>4.7520000000000024</c:v>
                </c:pt>
                <c:pt idx="10">
                  <c:v>6.5720000000000027</c:v>
                </c:pt>
                <c:pt idx="11">
                  <c:v>6.7620000000000005</c:v>
                </c:pt>
                <c:pt idx="12">
                  <c:v>6.9220000000000041</c:v>
                </c:pt>
                <c:pt idx="13">
                  <c:v>7.8719999999999999</c:v>
                </c:pt>
                <c:pt idx="14">
                  <c:v>7.8719999999999999</c:v>
                </c:pt>
                <c:pt idx="15">
                  <c:v>9.892000000000003</c:v>
                </c:pt>
                <c:pt idx="16">
                  <c:v>10.201999999999998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2.1800000000000002</c:v>
                </c:pt>
                <c:pt idx="3">
                  <c:v>4.6399999999999997</c:v>
                </c:pt>
                <c:pt idx="4">
                  <c:v>22.19</c:v>
                </c:pt>
                <c:pt idx="5">
                  <c:v>50.99</c:v>
                </c:pt>
                <c:pt idx="6">
                  <c:v>86.41</c:v>
                </c:pt>
                <c:pt idx="7">
                  <c:v>105.93</c:v>
                </c:pt>
                <c:pt idx="8">
                  <c:v>255.26</c:v>
                </c:pt>
                <c:pt idx="9">
                  <c:v>280.67</c:v>
                </c:pt>
                <c:pt idx="10">
                  <c:v>429.87</c:v>
                </c:pt>
                <c:pt idx="11">
                  <c:v>445.22</c:v>
                </c:pt>
                <c:pt idx="12">
                  <c:v>458.23</c:v>
                </c:pt>
                <c:pt idx="13">
                  <c:v>551.27</c:v>
                </c:pt>
                <c:pt idx="14">
                  <c:v>615.79</c:v>
                </c:pt>
                <c:pt idx="15">
                  <c:v>838.52</c:v>
                </c:pt>
                <c:pt idx="16">
                  <c:v>887.3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4-5244-A06D-CED7461482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(Sheet1!$N$1,Sheet1!$N$1)</c:f>
              <c:numCache>
                <c:formatCode>General</c:formatCode>
                <c:ptCount val="2"/>
                <c:pt idx="0">
                  <c:v>8.5399999999999991</c:v>
                </c:pt>
                <c:pt idx="1">
                  <c:v>8.5399999999999991</c:v>
                </c:pt>
              </c:numCache>
            </c:numRef>
          </c:xVal>
          <c:yVal>
            <c:numRef>
              <c:f>(Sheet1!$O$1,Sheet1!$P$1)</c:f>
              <c:numCache>
                <c:formatCode>General</c:formatCode>
                <c:ptCount val="2"/>
                <c:pt idx="0">
                  <c:v>500</c:v>
                </c:pt>
                <c:pt idx="1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4-5244-A06D-CED7461482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(Sheet1!$N$2,Sheet1!$N$2)</c:f>
              <c:numCache>
                <c:formatCode>General</c:formatCode>
                <c:ptCount val="2"/>
                <c:pt idx="0">
                  <c:v>13.54</c:v>
                </c:pt>
                <c:pt idx="1">
                  <c:v>13.54</c:v>
                </c:pt>
              </c:numCache>
            </c:numRef>
          </c:xVal>
          <c:yVal>
            <c:numRef>
              <c:f>Sheet1!$O$2:$P$2</c:f>
              <c:numCache>
                <c:formatCode>General</c:formatCode>
                <c:ptCount val="2"/>
                <c:pt idx="0">
                  <c:v>1000</c:v>
                </c:pt>
                <c:pt idx="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4-5244-A06D-CED7461482DF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Sheet1!$S$2:$S$17</c:f>
              <c:numCache>
                <c:formatCode>General</c:formatCode>
                <c:ptCount val="16"/>
                <c:pt idx="0">
                  <c:v>0</c:v>
                </c:pt>
                <c:pt idx="1">
                  <c:v>35.427870962619274</c:v>
                </c:pt>
                <c:pt idx="2">
                  <c:v>81.969192538423584</c:v>
                </c:pt>
                <c:pt idx="3">
                  <c:v>139.62396472741293</c:v>
                </c:pt>
                <c:pt idx="4">
                  <c:v>208.39218752958732</c:v>
                </c:pt>
                <c:pt idx="5">
                  <c:v>288.2738609449467</c:v>
                </c:pt>
                <c:pt idx="6">
                  <c:v>379.26898497349117</c:v>
                </c:pt>
                <c:pt idx="7">
                  <c:v>481.37755961522066</c:v>
                </c:pt>
                <c:pt idx="8">
                  <c:v>594.59958487013512</c:v>
                </c:pt>
                <c:pt idx="9">
                  <c:v>718.93506073823471</c:v>
                </c:pt>
                <c:pt idx="10">
                  <c:v>854.38398721951933</c:v>
                </c:pt>
                <c:pt idx="11">
                  <c:v>1000.9463643139889</c:v>
                </c:pt>
                <c:pt idx="12">
                  <c:v>1158.6221920216435</c:v>
                </c:pt>
                <c:pt idx="13">
                  <c:v>1327.4114703424832</c:v>
                </c:pt>
                <c:pt idx="14">
                  <c:v>1507.3141992765081</c:v>
                </c:pt>
                <c:pt idx="15">
                  <c:v>1698.3303788237176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84-5244-A06D-CED7461482DF}"/>
            </c:ext>
          </c:extLst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Sheet1!$T$2:$T$17</c:f>
              <c:numCache>
                <c:formatCode>General</c:formatCode>
                <c:ptCount val="16"/>
                <c:pt idx="0">
                  <c:v>0</c:v>
                </c:pt>
                <c:pt idx="1">
                  <c:v>29.282913296993712</c:v>
                </c:pt>
                <c:pt idx="2">
                  <c:v>68.351197683121711</c:v>
                </c:pt>
                <c:pt idx="3">
                  <c:v>117.20485315838398</c:v>
                </c:pt>
                <c:pt idx="4">
                  <c:v>175.84387972278054</c:v>
                </c:pt>
                <c:pt idx="5">
                  <c:v>244.2682773763114</c:v>
                </c:pt>
                <c:pt idx="6">
                  <c:v>322.47804611897652</c:v>
                </c:pt>
                <c:pt idx="7">
                  <c:v>410.47318595077593</c:v>
                </c:pt>
                <c:pt idx="8">
                  <c:v>508.25369687170962</c:v>
                </c:pt>
                <c:pt idx="9">
                  <c:v>615.8195788817776</c:v>
                </c:pt>
                <c:pt idx="10">
                  <c:v>733.17083198097987</c:v>
                </c:pt>
                <c:pt idx="11">
                  <c:v>860.30745616931642</c:v>
                </c:pt>
                <c:pt idx="12">
                  <c:v>997.22945144678727</c:v>
                </c:pt>
                <c:pt idx="13">
                  <c:v>1143.9368178133923</c:v>
                </c:pt>
                <c:pt idx="14">
                  <c:v>1300.4295552691317</c:v>
                </c:pt>
                <c:pt idx="15">
                  <c:v>1466.7076638140056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84-5244-A06D-CED7461482DF}"/>
            </c:ext>
          </c:extLst>
        </c:ser>
        <c:ser>
          <c:idx val="5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Sheet1!$U$2:$U$17</c:f>
              <c:numCache>
                <c:formatCode>General</c:formatCode>
                <c:ptCount val="16"/>
                <c:pt idx="0">
                  <c:v>0</c:v>
                </c:pt>
                <c:pt idx="1">
                  <c:v>41.572828628244842</c:v>
                </c:pt>
                <c:pt idx="2">
                  <c:v>95.587187393725458</c:v>
                </c:pt>
                <c:pt idx="3">
                  <c:v>162.04307629644188</c:v>
                </c:pt>
                <c:pt idx="4">
                  <c:v>240.94049533639406</c:v>
                </c:pt>
                <c:pt idx="5">
                  <c:v>332.27944451358201</c:v>
                </c:pt>
                <c:pt idx="6">
                  <c:v>436.05992382800582</c:v>
                </c:pt>
                <c:pt idx="7">
                  <c:v>552.2819332796654</c:v>
                </c:pt>
                <c:pt idx="8">
                  <c:v>680.94547286856073</c:v>
                </c:pt>
                <c:pt idx="9">
                  <c:v>822.05054259469182</c:v>
                </c:pt>
                <c:pt idx="10">
                  <c:v>975.59714245805867</c:v>
                </c:pt>
                <c:pt idx="11">
                  <c:v>1141.5852724586614</c:v>
                </c:pt>
                <c:pt idx="12">
                  <c:v>1320.0149325964999</c:v>
                </c:pt>
                <c:pt idx="13">
                  <c:v>1510.8861228715741</c:v>
                </c:pt>
                <c:pt idx="14">
                  <c:v>1714.1988432838841</c:v>
                </c:pt>
                <c:pt idx="15">
                  <c:v>1929.9530938334301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84-5244-A06D-CED7461482D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Sheet1!$D$48:$D$65</c:f>
              <c:numCache>
                <c:formatCode>General</c:formatCode>
                <c:ptCount val="18"/>
                <c:pt idx="0">
                  <c:v>0</c:v>
                </c:pt>
                <c:pt idx="1">
                  <c:v>0.62999999999999901</c:v>
                </c:pt>
                <c:pt idx="2">
                  <c:v>0.75999999999999801</c:v>
                </c:pt>
                <c:pt idx="3">
                  <c:v>0.84999999999999787</c:v>
                </c:pt>
                <c:pt idx="4">
                  <c:v>1.1699999999999982</c:v>
                </c:pt>
                <c:pt idx="5">
                  <c:v>1.7800000000000011</c:v>
                </c:pt>
                <c:pt idx="6">
                  <c:v>2.3299999999999983</c:v>
                </c:pt>
                <c:pt idx="7">
                  <c:v>3.1300000000000026</c:v>
                </c:pt>
                <c:pt idx="8">
                  <c:v>3.490000000000002</c:v>
                </c:pt>
                <c:pt idx="9">
                  <c:v>3.9299999999999997</c:v>
                </c:pt>
                <c:pt idx="10">
                  <c:v>3.9399999999999977</c:v>
                </c:pt>
                <c:pt idx="11">
                  <c:v>4.259999999999998</c:v>
                </c:pt>
                <c:pt idx="12">
                  <c:v>4.3399999999999963</c:v>
                </c:pt>
                <c:pt idx="13">
                  <c:v>5.9099999999999966</c:v>
                </c:pt>
                <c:pt idx="14">
                  <c:v>6.4799999999999969</c:v>
                </c:pt>
                <c:pt idx="15">
                  <c:v>7.4399999999999977</c:v>
                </c:pt>
                <c:pt idx="16">
                  <c:v>7.8599999999999994</c:v>
                </c:pt>
                <c:pt idx="17">
                  <c:v>8.0799999999999983</c:v>
                </c:pt>
              </c:numCache>
            </c:numRef>
          </c:xVal>
          <c:yVal>
            <c:numRef>
              <c:f>Sheet1!$F$48:$F$65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3.1</c:v>
                </c:pt>
                <c:pt idx="3">
                  <c:v>6.1</c:v>
                </c:pt>
                <c:pt idx="4">
                  <c:v>26.1</c:v>
                </c:pt>
                <c:pt idx="5">
                  <c:v>75.12</c:v>
                </c:pt>
                <c:pt idx="6">
                  <c:v>127.74</c:v>
                </c:pt>
                <c:pt idx="7">
                  <c:v>224.84</c:v>
                </c:pt>
                <c:pt idx="8">
                  <c:v>270.86</c:v>
                </c:pt>
                <c:pt idx="9">
                  <c:v>331.86</c:v>
                </c:pt>
                <c:pt idx="10">
                  <c:v>333.39</c:v>
                </c:pt>
                <c:pt idx="11">
                  <c:v>401.07</c:v>
                </c:pt>
                <c:pt idx="12">
                  <c:v>418.47</c:v>
                </c:pt>
                <c:pt idx="13">
                  <c:v>888.47</c:v>
                </c:pt>
                <c:pt idx="14">
                  <c:v>1131.8699999999999</c:v>
                </c:pt>
                <c:pt idx="15">
                  <c:v>1612.89</c:v>
                </c:pt>
                <c:pt idx="16">
                  <c:v>1826.49</c:v>
                </c:pt>
                <c:pt idx="17">
                  <c:v>2026.49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84-5244-A06D-CED7461482DF}"/>
            </c:ext>
          </c:extLst>
        </c:ser>
        <c:ser>
          <c:idx val="7"/>
          <c:order val="7"/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Sheet1!$V$2:$V$17</c:f>
              <c:numCache>
                <c:formatCode>General</c:formatCode>
                <c:ptCount val="16"/>
                <c:pt idx="0">
                  <c:v>0</c:v>
                </c:pt>
                <c:pt idx="1">
                  <c:v>-18.233819638628326</c:v>
                </c:pt>
                <c:pt idx="2">
                  <c:v>36.697370343650306</c:v>
                </c:pt>
                <c:pt idx="3">
                  <c:v>164.7935699468359</c:v>
                </c:pt>
                <c:pt idx="4">
                  <c:v>366.05477917092844</c:v>
                </c:pt>
                <c:pt idx="5">
                  <c:v>640.48099801592798</c:v>
                </c:pt>
                <c:pt idx="6">
                  <c:v>988.07222648183438</c:v>
                </c:pt>
                <c:pt idx="7">
                  <c:v>1408.8284645686479</c:v>
                </c:pt>
                <c:pt idx="8">
                  <c:v>1902.7497122763682</c:v>
                </c:pt>
                <c:pt idx="9">
                  <c:v>2469.8359696049956</c:v>
                </c:pt>
                <c:pt idx="10">
                  <c:v>3110.0872365545301</c:v>
                </c:pt>
                <c:pt idx="11">
                  <c:v>3823.5035131249715</c:v>
                </c:pt>
                <c:pt idx="12">
                  <c:v>4610.0847993163197</c:v>
                </c:pt>
                <c:pt idx="13">
                  <c:v>5469.8310951285739</c:v>
                </c:pt>
                <c:pt idx="14">
                  <c:v>6402.7424005617368</c:v>
                </c:pt>
                <c:pt idx="15">
                  <c:v>7408.8187156158065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84-5244-A06D-CED7461482DF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0</c:v>
                </c:pt>
                <c:pt idx="1">
                  <c:v>-49.091902418895224</c:v>
                </c:pt>
                <c:pt idx="2">
                  <c:v>-55.876877997150388</c:v>
                </c:pt>
                <c:pt idx="3">
                  <c:v>-20.354926734765485</c:v>
                </c:pt>
                <c:pt idx="4">
                  <c:v>57.473951368259463</c:v>
                </c:pt>
                <c:pt idx="5">
                  <c:v>177.60975631192451</c:v>
                </c:pt>
                <c:pt idx="6">
                  <c:v>340.05248809622958</c:v>
                </c:pt>
                <c:pt idx="7">
                  <c:v>544.80214672117472</c:v>
                </c:pt>
                <c:pt idx="8">
                  <c:v>791.85873218675988</c:v>
                </c:pt>
                <c:pt idx="9">
                  <c:v>1081.2222444929851</c:v>
                </c:pt>
                <c:pt idx="10">
                  <c:v>1412.8926836398505</c:v>
                </c:pt>
                <c:pt idx="11">
                  <c:v>1786.8700496273559</c:v>
                </c:pt>
                <c:pt idx="12">
                  <c:v>2203.1543424555011</c:v>
                </c:pt>
                <c:pt idx="13">
                  <c:v>2661.7455621242866</c:v>
                </c:pt>
                <c:pt idx="14">
                  <c:v>3162.6437086337123</c:v>
                </c:pt>
                <c:pt idx="15">
                  <c:v>3705.8487819837774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84-5244-A06D-CED7461482DF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Sheet1!$X$2:$X$17</c:f>
              <c:numCache>
                <c:formatCode>General</c:formatCode>
                <c:ptCount val="16"/>
                <c:pt idx="0">
                  <c:v>0</c:v>
                </c:pt>
                <c:pt idx="1">
                  <c:v>12.624263141638572</c:v>
                </c:pt>
                <c:pt idx="2">
                  <c:v>129.271618684451</c:v>
                </c:pt>
                <c:pt idx="3">
                  <c:v>349.94206662843726</c:v>
                </c:pt>
                <c:pt idx="4">
                  <c:v>674.63560697359742</c:v>
                </c:pt>
                <c:pt idx="5">
                  <c:v>1103.3522397199313</c:v>
                </c:pt>
                <c:pt idx="6">
                  <c:v>1636.0919648674392</c:v>
                </c:pt>
                <c:pt idx="7">
                  <c:v>2272.854782416121</c:v>
                </c:pt>
                <c:pt idx="8">
                  <c:v>3013.6406923659765</c:v>
                </c:pt>
                <c:pt idx="9">
                  <c:v>3858.449694717006</c:v>
                </c:pt>
                <c:pt idx="10">
                  <c:v>4807.2817894692089</c:v>
                </c:pt>
                <c:pt idx="11">
                  <c:v>5860.1369766225862</c:v>
                </c:pt>
                <c:pt idx="12">
                  <c:v>7017.0152561771374</c:v>
                </c:pt>
                <c:pt idx="13">
                  <c:v>8277.9166281328635</c:v>
                </c:pt>
                <c:pt idx="14">
                  <c:v>9642.8410924897598</c:v>
                </c:pt>
                <c:pt idx="15">
                  <c:v>11111.788649247834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84-5244-A06D-CED74614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55295"/>
        <c:axId val="1053788351"/>
      </c:scatterChart>
      <c:valAx>
        <c:axId val="1053455295"/>
        <c:scaling>
          <c:orientation val="minMax"/>
          <c:max val="19.54"/>
          <c:min val="-5.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88351"/>
        <c:crosses val="autoZero"/>
        <c:crossBetween val="midCat"/>
      </c:valAx>
      <c:valAx>
        <c:axId val="105378835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5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0</xdr:rowOff>
    </xdr:from>
    <xdr:to>
      <xdr:col>13</xdr:col>
      <xdr:colOff>450850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B7F10-6BB7-0444-B640-FB5512482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45357</xdr:colOff>
      <xdr:row>19</xdr:row>
      <xdr:rowOff>36286</xdr:rowOff>
    </xdr:from>
    <xdr:to>
      <xdr:col>24</xdr:col>
      <xdr:colOff>629557</xdr:colOff>
      <xdr:row>44</xdr:row>
      <xdr:rowOff>43543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1EFA1C-BC45-0942-A4F4-83D0C0F1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7857" y="3828143"/>
          <a:ext cx="8013700" cy="5105400"/>
        </a:xfrm>
        <a:prstGeom prst="rect">
          <a:avLst/>
        </a:prstGeom>
      </xdr:spPr>
    </xdr:pic>
    <xdr:clientData/>
  </xdr:twoCellAnchor>
  <xdr:twoCellAnchor>
    <xdr:from>
      <xdr:col>15</xdr:col>
      <xdr:colOff>27213</xdr:colOff>
      <xdr:row>20</xdr:row>
      <xdr:rowOff>81642</xdr:rowOff>
    </xdr:from>
    <xdr:to>
      <xdr:col>25</xdr:col>
      <xdr:colOff>344714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107CA-E615-0547-AE5A-C435530A3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F981-380B-484A-9546-2F07BB8921C4}">
  <dimension ref="B1:X90"/>
  <sheetViews>
    <sheetView tabSelected="1" topLeftCell="J1" zoomScale="140" zoomScaleNormal="140" workbookViewId="0">
      <selection activeCell="O23" sqref="O23"/>
    </sheetView>
  </sheetViews>
  <sheetFormatPr baseColWidth="10" defaultRowHeight="16" x14ac:dyDescent="0.2"/>
  <sheetData>
    <row r="1" spans="2:24" x14ac:dyDescent="0.2">
      <c r="B1" t="s">
        <v>0</v>
      </c>
      <c r="D1" t="s">
        <v>1</v>
      </c>
      <c r="E1" t="s">
        <v>2</v>
      </c>
      <c r="N1">
        <f>39-C48</f>
        <v>8.5399999999999991</v>
      </c>
      <c r="O1">
        <v>500</v>
      </c>
      <c r="P1">
        <v>1250</v>
      </c>
      <c r="R1" t="s">
        <v>28</v>
      </c>
      <c r="V1" t="s">
        <v>29</v>
      </c>
    </row>
    <row r="2" spans="2:24" x14ac:dyDescent="0.2">
      <c r="B2">
        <v>0</v>
      </c>
      <c r="C2">
        <v>30.46</v>
      </c>
      <c r="D2">
        <f>C2-31.4*0.97</f>
        <v>2.0000000000024443E-3</v>
      </c>
      <c r="E2">
        <f>D2*D2</f>
        <v>4.0000000000097771E-6</v>
      </c>
      <c r="F2">
        <f>B2</f>
        <v>0</v>
      </c>
      <c r="N2">
        <f>44-C2</f>
        <v>13.54</v>
      </c>
      <c r="O2">
        <v>1000</v>
      </c>
      <c r="P2">
        <v>2500</v>
      </c>
      <c r="R2">
        <v>0</v>
      </c>
      <c r="S2">
        <f>R2*$C$40+R2^2*$C$41</f>
        <v>0</v>
      </c>
      <c r="T2">
        <f>$R2*($C$40-1.96*$D$40)+$R2^2*($C$41-1.96*$D$41)</f>
        <v>0</v>
      </c>
      <c r="U2">
        <f>$R2*($C$40+1.96*$D$40)+$R2^2*($C$41+1.96*$D$41)</f>
        <v>0</v>
      </c>
      <c r="V2">
        <f>$R2*$C$89+$R2^2*$C$90</f>
        <v>0</v>
      </c>
      <c r="W2">
        <f>$R2*($C$89-1.96*$D$89)+$R2^2*($C$90-1.96*$D$89)</f>
        <v>0</v>
      </c>
      <c r="X2">
        <f>$R2*($C$89+1.96*$D$89)+$R2^2*($C$90+1.96*$D$89)</f>
        <v>0</v>
      </c>
    </row>
    <row r="3" spans="2:24" x14ac:dyDescent="0.2">
      <c r="B3">
        <v>0</v>
      </c>
      <c r="C3">
        <v>30.59</v>
      </c>
      <c r="D3">
        <f t="shared" ref="D3:D18" si="0">C3-31.4*0.97</f>
        <v>0.13200000000000145</v>
      </c>
      <c r="E3">
        <f t="shared" ref="E3:E18" si="1">D3*D3</f>
        <v>1.7424000000000384E-2</v>
      </c>
      <c r="F3">
        <f>B3</f>
        <v>0</v>
      </c>
      <c r="N3">
        <f>50-30.46</f>
        <v>19.54</v>
      </c>
      <c r="R3">
        <v>1</v>
      </c>
      <c r="S3">
        <f t="shared" ref="S3:S17" si="2">R3*$C$40+R3^2*$C$41</f>
        <v>35.427870962619274</v>
      </c>
      <c r="T3">
        <f t="shared" ref="T3:T17" si="3">$R3*($C$40-1.96*$D$40)+$R3^2*($C$41-1.96*$D$41)</f>
        <v>29.282913296993712</v>
      </c>
      <c r="U3">
        <f t="shared" ref="U3:U17" si="4">$R3*($C$40+1.96*$D$40)+$R3^2*($C$41+1.96*$D$41)</f>
        <v>41.572828628244842</v>
      </c>
      <c r="V3">
        <f t="shared" ref="V3:W17" si="5">$R3*$C$89+$R3^2*$C$90</f>
        <v>-18.233819638628326</v>
      </c>
      <c r="W3">
        <f t="shared" ref="W3:W17" si="6">$R3*($C$89-1.96*$D$89)+$R3^2*($C$90-1.96*$D$89)</f>
        <v>-49.091902418895224</v>
      </c>
      <c r="X3">
        <f t="shared" ref="X3:X17" si="7">$R3*($C$89+1.96*$D$89)+$R3^2*($C$90+1.96*$D$89)</f>
        <v>12.624263141638572</v>
      </c>
    </row>
    <row r="4" spans="2:24" x14ac:dyDescent="0.2">
      <c r="B4">
        <v>2.1800000000000002</v>
      </c>
      <c r="C4">
        <v>30.75</v>
      </c>
      <c r="D4">
        <f t="shared" si="0"/>
        <v>0.29200000000000159</v>
      </c>
      <c r="E4">
        <f t="shared" si="1"/>
        <v>8.5264000000000936E-2</v>
      </c>
      <c r="F4">
        <f>B4</f>
        <v>2.1800000000000002</v>
      </c>
      <c r="R4">
        <v>2</v>
      </c>
      <c r="S4">
        <f t="shared" si="2"/>
        <v>81.969192538423584</v>
      </c>
      <c r="T4">
        <f t="shared" si="3"/>
        <v>68.351197683121711</v>
      </c>
      <c r="U4">
        <f t="shared" si="4"/>
        <v>95.587187393725458</v>
      </c>
      <c r="V4">
        <f t="shared" si="5"/>
        <v>36.697370343650306</v>
      </c>
      <c r="W4">
        <f t="shared" si="6"/>
        <v>-55.876877997150388</v>
      </c>
      <c r="X4">
        <f t="shared" si="7"/>
        <v>129.271618684451</v>
      </c>
    </row>
    <row r="5" spans="2:24" x14ac:dyDescent="0.2">
      <c r="B5">
        <v>4.6399999999999997</v>
      </c>
      <c r="C5">
        <v>31.19</v>
      </c>
      <c r="D5">
        <f t="shared" si="0"/>
        <v>0.73200000000000287</v>
      </c>
      <c r="E5">
        <f t="shared" si="1"/>
        <v>0.53582400000000419</v>
      </c>
      <c r="F5">
        <f>B5</f>
        <v>4.6399999999999997</v>
      </c>
      <c r="N5">
        <f>25-C2</f>
        <v>-5.4600000000000009</v>
      </c>
      <c r="R5">
        <v>3</v>
      </c>
      <c r="S5">
        <f t="shared" si="2"/>
        <v>139.62396472741293</v>
      </c>
      <c r="T5">
        <f t="shared" si="3"/>
        <v>117.20485315838398</v>
      </c>
      <c r="U5">
        <f t="shared" si="4"/>
        <v>162.04307629644188</v>
      </c>
      <c r="V5">
        <f t="shared" si="5"/>
        <v>164.7935699468359</v>
      </c>
      <c r="W5">
        <f t="shared" si="6"/>
        <v>-20.354926734765485</v>
      </c>
      <c r="X5">
        <f t="shared" si="7"/>
        <v>349.94206662843726</v>
      </c>
    </row>
    <row r="6" spans="2:24" x14ac:dyDescent="0.2">
      <c r="B6">
        <v>22.19</v>
      </c>
      <c r="C6">
        <v>31.35</v>
      </c>
      <c r="D6">
        <f t="shared" si="0"/>
        <v>0.89200000000000301</v>
      </c>
      <c r="E6">
        <f t="shared" si="1"/>
        <v>0.79566400000000537</v>
      </c>
      <c r="F6">
        <f>B6</f>
        <v>22.19</v>
      </c>
      <c r="R6">
        <v>4</v>
      </c>
      <c r="S6">
        <f t="shared" si="2"/>
        <v>208.39218752958732</v>
      </c>
      <c r="T6">
        <f t="shared" si="3"/>
        <v>175.84387972278054</v>
      </c>
      <c r="U6">
        <f t="shared" si="4"/>
        <v>240.94049533639406</v>
      </c>
      <c r="V6">
        <f t="shared" si="5"/>
        <v>366.05477917092844</v>
      </c>
      <c r="W6">
        <f t="shared" si="6"/>
        <v>57.473951368259463</v>
      </c>
      <c r="X6">
        <f t="shared" si="7"/>
        <v>674.63560697359742</v>
      </c>
    </row>
    <row r="7" spans="2:24" x14ac:dyDescent="0.2">
      <c r="B7">
        <v>50.99</v>
      </c>
      <c r="C7">
        <v>31.9</v>
      </c>
      <c r="D7">
        <f t="shared" si="0"/>
        <v>1.4420000000000002</v>
      </c>
      <c r="E7">
        <f t="shared" si="1"/>
        <v>2.0793640000000004</v>
      </c>
      <c r="F7">
        <f>B7</f>
        <v>50.99</v>
      </c>
      <c r="R7">
        <v>5</v>
      </c>
      <c r="S7">
        <f t="shared" si="2"/>
        <v>288.2738609449467</v>
      </c>
      <c r="T7">
        <f t="shared" si="3"/>
        <v>244.2682773763114</v>
      </c>
      <c r="U7">
        <f t="shared" si="4"/>
        <v>332.27944451358201</v>
      </c>
      <c r="V7">
        <f t="shared" si="5"/>
        <v>640.48099801592798</v>
      </c>
      <c r="W7">
        <f t="shared" si="6"/>
        <v>177.60975631192451</v>
      </c>
      <c r="X7">
        <f t="shared" si="7"/>
        <v>1103.3522397199313</v>
      </c>
    </row>
    <row r="8" spans="2:24" x14ac:dyDescent="0.2">
      <c r="B8">
        <v>86.41</v>
      </c>
      <c r="C8">
        <v>32.49</v>
      </c>
      <c r="D8">
        <f t="shared" si="0"/>
        <v>2.0320000000000036</v>
      </c>
      <c r="E8">
        <f t="shared" si="1"/>
        <v>4.1290240000000145</v>
      </c>
      <c r="F8">
        <f>B8</f>
        <v>86.41</v>
      </c>
      <c r="R8">
        <v>6</v>
      </c>
      <c r="S8">
        <f t="shared" si="2"/>
        <v>379.26898497349117</v>
      </c>
      <c r="T8">
        <f t="shared" si="3"/>
        <v>322.47804611897652</v>
      </c>
      <c r="U8">
        <f t="shared" si="4"/>
        <v>436.05992382800582</v>
      </c>
      <c r="V8">
        <f t="shared" si="5"/>
        <v>988.07222648183438</v>
      </c>
      <c r="W8">
        <f t="shared" si="6"/>
        <v>340.05248809622958</v>
      </c>
      <c r="X8">
        <f t="shared" si="7"/>
        <v>1636.0919648674392</v>
      </c>
    </row>
    <row r="9" spans="2:24" x14ac:dyDescent="0.2">
      <c r="B9">
        <v>105.93</v>
      </c>
      <c r="C9">
        <v>32.799999999999997</v>
      </c>
      <c r="D9">
        <f t="shared" si="0"/>
        <v>2.3419999999999987</v>
      </c>
      <c r="E9">
        <f t="shared" si="1"/>
        <v>5.4849639999999944</v>
      </c>
      <c r="F9">
        <f>B9</f>
        <v>105.93</v>
      </c>
      <c r="R9">
        <v>7</v>
      </c>
      <c r="S9">
        <f t="shared" si="2"/>
        <v>481.37755961522066</v>
      </c>
      <c r="T9">
        <f t="shared" si="3"/>
        <v>410.47318595077593</v>
      </c>
      <c r="U9">
        <f t="shared" si="4"/>
        <v>552.2819332796654</v>
      </c>
      <c r="V9">
        <f t="shared" si="5"/>
        <v>1408.8284645686479</v>
      </c>
      <c r="W9">
        <f t="shared" si="6"/>
        <v>544.80214672117472</v>
      </c>
      <c r="X9">
        <f t="shared" si="7"/>
        <v>2272.854782416121</v>
      </c>
    </row>
    <row r="10" spans="2:24" x14ac:dyDescent="0.2">
      <c r="B10">
        <v>255.26</v>
      </c>
      <c r="C10">
        <v>34.869999999999997</v>
      </c>
      <c r="D10">
        <f t="shared" si="0"/>
        <v>4.411999999999999</v>
      </c>
      <c r="E10">
        <f t="shared" si="1"/>
        <v>19.46574399999999</v>
      </c>
      <c r="F10">
        <f>B10</f>
        <v>255.26</v>
      </c>
      <c r="R10">
        <v>8</v>
      </c>
      <c r="S10">
        <f t="shared" si="2"/>
        <v>594.59958487013512</v>
      </c>
      <c r="T10">
        <f t="shared" si="3"/>
        <v>508.25369687170962</v>
      </c>
      <c r="U10">
        <f t="shared" si="4"/>
        <v>680.94547286856073</v>
      </c>
      <c r="V10">
        <f t="shared" si="5"/>
        <v>1902.7497122763682</v>
      </c>
      <c r="W10">
        <f t="shared" si="6"/>
        <v>791.85873218675988</v>
      </c>
      <c r="X10">
        <f t="shared" si="7"/>
        <v>3013.6406923659765</v>
      </c>
    </row>
    <row r="11" spans="2:24" x14ac:dyDescent="0.2">
      <c r="B11">
        <v>280.67</v>
      </c>
      <c r="C11">
        <v>35.21</v>
      </c>
      <c r="D11">
        <f t="shared" si="0"/>
        <v>4.7520000000000024</v>
      </c>
      <c r="E11">
        <f t="shared" si="1"/>
        <v>22.581504000000024</v>
      </c>
      <c r="F11">
        <f>B11</f>
        <v>280.67</v>
      </c>
      <c r="R11">
        <v>9</v>
      </c>
      <c r="S11">
        <f t="shared" si="2"/>
        <v>718.93506073823471</v>
      </c>
      <c r="T11">
        <f t="shared" si="3"/>
        <v>615.8195788817776</v>
      </c>
      <c r="U11">
        <f t="shared" si="4"/>
        <v>822.05054259469182</v>
      </c>
      <c r="V11">
        <f t="shared" si="5"/>
        <v>2469.8359696049956</v>
      </c>
      <c r="W11">
        <f t="shared" si="6"/>
        <v>1081.2222444929851</v>
      </c>
      <c r="X11">
        <f t="shared" si="7"/>
        <v>3858.449694717006</v>
      </c>
    </row>
    <row r="12" spans="2:24" x14ac:dyDescent="0.2">
      <c r="B12">
        <v>429.87</v>
      </c>
      <c r="C12">
        <v>37.03</v>
      </c>
      <c r="D12">
        <f t="shared" si="0"/>
        <v>6.5720000000000027</v>
      </c>
      <c r="E12">
        <f t="shared" si="1"/>
        <v>43.191184000000035</v>
      </c>
      <c r="F12">
        <f>B12</f>
        <v>429.87</v>
      </c>
      <c r="R12">
        <v>10</v>
      </c>
      <c r="S12">
        <f t="shared" si="2"/>
        <v>854.38398721951933</v>
      </c>
      <c r="T12">
        <f t="shared" si="3"/>
        <v>733.17083198097987</v>
      </c>
      <c r="U12">
        <f t="shared" si="4"/>
        <v>975.59714245805867</v>
      </c>
      <c r="V12">
        <f t="shared" si="5"/>
        <v>3110.0872365545301</v>
      </c>
      <c r="W12">
        <f t="shared" si="6"/>
        <v>1412.8926836398505</v>
      </c>
      <c r="X12">
        <f t="shared" si="7"/>
        <v>4807.2817894692089</v>
      </c>
    </row>
    <row r="13" spans="2:24" x14ac:dyDescent="0.2">
      <c r="B13">
        <v>445.22</v>
      </c>
      <c r="C13">
        <v>37.22</v>
      </c>
      <c r="D13">
        <f t="shared" si="0"/>
        <v>6.7620000000000005</v>
      </c>
      <c r="E13">
        <f t="shared" si="1"/>
        <v>45.724644000000005</v>
      </c>
      <c r="F13">
        <f>B13</f>
        <v>445.22</v>
      </c>
      <c r="R13">
        <v>11</v>
      </c>
      <c r="S13">
        <f t="shared" si="2"/>
        <v>1000.9463643139889</v>
      </c>
      <c r="T13">
        <f t="shared" si="3"/>
        <v>860.30745616931642</v>
      </c>
      <c r="U13">
        <f t="shared" si="4"/>
        <v>1141.5852724586614</v>
      </c>
      <c r="V13">
        <f t="shared" si="5"/>
        <v>3823.5035131249715</v>
      </c>
      <c r="W13">
        <f t="shared" si="6"/>
        <v>1786.8700496273559</v>
      </c>
      <c r="X13">
        <f t="shared" si="7"/>
        <v>5860.1369766225862</v>
      </c>
    </row>
    <row r="14" spans="2:24" x14ac:dyDescent="0.2">
      <c r="B14">
        <v>458.23</v>
      </c>
      <c r="C14">
        <v>37.380000000000003</v>
      </c>
      <c r="D14">
        <f t="shared" si="0"/>
        <v>6.9220000000000041</v>
      </c>
      <c r="E14">
        <f t="shared" si="1"/>
        <v>47.914084000000059</v>
      </c>
      <c r="F14">
        <f>B14</f>
        <v>458.23</v>
      </c>
      <c r="R14">
        <v>12</v>
      </c>
      <c r="S14">
        <f t="shared" si="2"/>
        <v>1158.6221920216435</v>
      </c>
      <c r="T14">
        <f t="shared" si="3"/>
        <v>997.22945144678727</v>
      </c>
      <c r="U14">
        <f t="shared" si="4"/>
        <v>1320.0149325964999</v>
      </c>
      <c r="V14">
        <f t="shared" si="5"/>
        <v>4610.0847993163197</v>
      </c>
      <c r="W14">
        <f t="shared" si="6"/>
        <v>2203.1543424555011</v>
      </c>
      <c r="X14">
        <f t="shared" si="7"/>
        <v>7017.0152561771374</v>
      </c>
    </row>
    <row r="15" spans="2:24" x14ac:dyDescent="0.2">
      <c r="B15">
        <v>551.27</v>
      </c>
      <c r="C15">
        <v>38.33</v>
      </c>
      <c r="D15">
        <f t="shared" si="0"/>
        <v>7.8719999999999999</v>
      </c>
      <c r="E15">
        <f t="shared" si="1"/>
        <v>61.968384</v>
      </c>
      <c r="F15">
        <f>B15</f>
        <v>551.27</v>
      </c>
      <c r="R15">
        <v>13</v>
      </c>
      <c r="S15">
        <f t="shared" si="2"/>
        <v>1327.4114703424832</v>
      </c>
      <c r="T15">
        <f t="shared" si="3"/>
        <v>1143.9368178133923</v>
      </c>
      <c r="U15">
        <f t="shared" si="4"/>
        <v>1510.8861228715741</v>
      </c>
      <c r="V15">
        <f t="shared" si="5"/>
        <v>5469.8310951285739</v>
      </c>
      <c r="W15">
        <f t="shared" si="6"/>
        <v>2661.7455621242866</v>
      </c>
      <c r="X15">
        <f t="shared" si="7"/>
        <v>8277.9166281328635</v>
      </c>
    </row>
    <row r="16" spans="2:24" x14ac:dyDescent="0.2">
      <c r="B16">
        <v>615.79</v>
      </c>
      <c r="C16">
        <v>38.33</v>
      </c>
      <c r="D16">
        <f t="shared" si="0"/>
        <v>7.8719999999999999</v>
      </c>
      <c r="E16">
        <f t="shared" si="1"/>
        <v>61.968384</v>
      </c>
      <c r="F16">
        <f>B16</f>
        <v>615.79</v>
      </c>
      <c r="R16">
        <v>14</v>
      </c>
      <c r="S16">
        <f t="shared" si="2"/>
        <v>1507.3141992765081</v>
      </c>
      <c r="T16">
        <f t="shared" si="3"/>
        <v>1300.4295552691317</v>
      </c>
      <c r="U16">
        <f t="shared" si="4"/>
        <v>1714.1988432838841</v>
      </c>
      <c r="V16">
        <f t="shared" si="5"/>
        <v>6402.7424005617368</v>
      </c>
      <c r="W16">
        <f t="shared" si="6"/>
        <v>3162.6437086337123</v>
      </c>
      <c r="X16">
        <f t="shared" si="7"/>
        <v>9642.8410924897598</v>
      </c>
    </row>
    <row r="17" spans="2:24" x14ac:dyDescent="0.2">
      <c r="B17">
        <v>838.52</v>
      </c>
      <c r="C17">
        <v>40.35</v>
      </c>
      <c r="D17">
        <f t="shared" si="0"/>
        <v>9.892000000000003</v>
      </c>
      <c r="E17">
        <f t="shared" si="1"/>
        <v>97.851664000000056</v>
      </c>
      <c r="F17">
        <f>B17</f>
        <v>838.52</v>
      </c>
      <c r="R17">
        <v>15</v>
      </c>
      <c r="S17">
        <f t="shared" si="2"/>
        <v>1698.3303788237176</v>
      </c>
      <c r="T17">
        <f t="shared" si="3"/>
        <v>1466.7076638140056</v>
      </c>
      <c r="U17">
        <f t="shared" si="4"/>
        <v>1929.9530938334301</v>
      </c>
      <c r="V17">
        <f t="shared" si="5"/>
        <v>7408.8187156158065</v>
      </c>
      <c r="W17">
        <f t="shared" si="6"/>
        <v>3705.8487819837774</v>
      </c>
      <c r="X17">
        <f t="shared" si="7"/>
        <v>11111.788649247834</v>
      </c>
    </row>
    <row r="18" spans="2:24" x14ac:dyDescent="0.2">
      <c r="B18">
        <v>887.3</v>
      </c>
      <c r="C18">
        <v>40.659999999999997</v>
      </c>
      <c r="D18">
        <f t="shared" si="0"/>
        <v>10.201999999999998</v>
      </c>
      <c r="E18">
        <f t="shared" si="1"/>
        <v>104.08080399999996</v>
      </c>
      <c r="F18">
        <f>B18</f>
        <v>887.3</v>
      </c>
    </row>
    <row r="20" spans="2:24" x14ac:dyDescent="0.2"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4" x14ac:dyDescent="0.2"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4" x14ac:dyDescent="0.2">
      <c r="L22" s="6"/>
      <c r="M22" s="6"/>
      <c r="N22" s="5"/>
      <c r="O22" s="5"/>
      <c r="P22" s="5"/>
      <c r="Q22" s="5"/>
      <c r="R22" s="5"/>
      <c r="S22" s="5"/>
      <c r="T22" s="5"/>
      <c r="U22" s="5"/>
    </row>
    <row r="23" spans="2:24" x14ac:dyDescent="0.2">
      <c r="B23" t="s">
        <v>30</v>
      </c>
      <c r="L23" s="1"/>
      <c r="M23" s="1"/>
      <c r="N23" s="5"/>
      <c r="O23" s="5"/>
      <c r="P23" s="5"/>
      <c r="Q23" s="5"/>
      <c r="R23" s="5"/>
      <c r="S23" s="5"/>
      <c r="T23" s="5"/>
      <c r="U23" s="5"/>
    </row>
    <row r="24" spans="2:24" ht="17" thickBot="1" x14ac:dyDescent="0.25">
      <c r="L24" s="1"/>
      <c r="M24" s="1"/>
      <c r="N24" s="5"/>
      <c r="O24" s="5"/>
      <c r="P24" s="5"/>
      <c r="Q24" s="5"/>
      <c r="R24" s="5"/>
      <c r="S24" s="5"/>
      <c r="T24" s="5"/>
      <c r="U24" s="5"/>
    </row>
    <row r="25" spans="2:24" x14ac:dyDescent="0.2">
      <c r="B25" s="4" t="s">
        <v>3</v>
      </c>
      <c r="C25" s="4"/>
      <c r="L25" s="1"/>
      <c r="M25" s="1"/>
      <c r="N25" s="5"/>
      <c r="O25" s="5"/>
      <c r="P25" s="5"/>
      <c r="Q25" s="5"/>
      <c r="R25" s="5"/>
      <c r="S25" s="5"/>
      <c r="T25" s="5"/>
      <c r="U25" s="5"/>
    </row>
    <row r="26" spans="2:24" x14ac:dyDescent="0.2">
      <c r="B26" s="1" t="s">
        <v>4</v>
      </c>
      <c r="C26" s="1">
        <v>0.99939905111061134</v>
      </c>
      <c r="L26" s="1"/>
      <c r="M26" s="1"/>
      <c r="N26" s="5"/>
      <c r="O26" s="5"/>
      <c r="P26" s="5"/>
      <c r="Q26" s="5"/>
      <c r="R26" s="5"/>
      <c r="S26" s="5"/>
      <c r="T26" s="5"/>
      <c r="U26" s="5"/>
    </row>
    <row r="27" spans="2:24" x14ac:dyDescent="0.2">
      <c r="B27" s="1" t="s">
        <v>5</v>
      </c>
      <c r="C27" s="1">
        <v>0.99879846336079026</v>
      </c>
      <c r="L27" s="1"/>
      <c r="M27" s="1"/>
      <c r="N27" s="5"/>
      <c r="O27" s="5"/>
      <c r="P27" s="5"/>
      <c r="Q27" s="5"/>
      <c r="R27" s="5"/>
      <c r="S27" s="5"/>
      <c r="T27" s="5"/>
      <c r="U27" s="5"/>
    </row>
    <row r="28" spans="2:24" x14ac:dyDescent="0.2">
      <c r="B28" s="1" t="s">
        <v>6</v>
      </c>
      <c r="C28" s="1">
        <v>0.93205169425150958</v>
      </c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4" x14ac:dyDescent="0.2">
      <c r="B29" s="1" t="s">
        <v>7</v>
      </c>
      <c r="C29" s="1">
        <v>15.325772980524258</v>
      </c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4" ht="17" thickBot="1" x14ac:dyDescent="0.25">
      <c r="B30" s="2" t="s">
        <v>8</v>
      </c>
      <c r="C30" s="2">
        <v>17</v>
      </c>
      <c r="L30" s="7"/>
      <c r="M30" s="7"/>
      <c r="N30" s="7"/>
      <c r="O30" s="7"/>
      <c r="P30" s="7"/>
      <c r="Q30" s="7"/>
      <c r="R30" s="5"/>
      <c r="S30" s="5"/>
      <c r="T30" s="5"/>
      <c r="U30" s="5"/>
    </row>
    <row r="31" spans="2:24" x14ac:dyDescent="0.2">
      <c r="L31" s="1"/>
      <c r="M31" s="1"/>
      <c r="N31" s="1"/>
      <c r="O31" s="1"/>
      <c r="P31" s="1"/>
      <c r="Q31" s="1"/>
      <c r="R31" s="5"/>
      <c r="S31" s="5"/>
      <c r="T31" s="5"/>
      <c r="U31" s="5"/>
    </row>
    <row r="32" spans="2:24" ht="17" thickBot="1" x14ac:dyDescent="0.25">
      <c r="B32" t="s">
        <v>9</v>
      </c>
      <c r="L32" s="1"/>
      <c r="M32" s="1"/>
      <c r="N32" s="1"/>
      <c r="O32" s="1"/>
      <c r="P32" s="1"/>
      <c r="Q32" s="1"/>
      <c r="R32" s="5"/>
      <c r="S32" s="5"/>
      <c r="T32" s="5"/>
      <c r="U32" s="5"/>
    </row>
    <row r="33" spans="2:21" x14ac:dyDescent="0.2">
      <c r="B33" s="3"/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L33" s="1"/>
      <c r="M33" s="1"/>
      <c r="N33" s="1"/>
      <c r="O33" s="1"/>
      <c r="P33" s="1"/>
      <c r="Q33" s="1"/>
      <c r="R33" s="5"/>
      <c r="S33" s="5"/>
      <c r="T33" s="5"/>
      <c r="U33" s="5"/>
    </row>
    <row r="34" spans="2:21" x14ac:dyDescent="0.2">
      <c r="B34" s="1" t="s">
        <v>10</v>
      </c>
      <c r="C34" s="1">
        <v>2</v>
      </c>
      <c r="D34" s="1">
        <v>2928713.4535382418</v>
      </c>
      <c r="E34" s="1">
        <v>1464356.7267691209</v>
      </c>
      <c r="F34" s="1">
        <v>6234.5069062000694</v>
      </c>
      <c r="G34" s="1">
        <v>2.2318247650412135E-21</v>
      </c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B35" s="1" t="s">
        <v>11</v>
      </c>
      <c r="C35" s="1">
        <v>15</v>
      </c>
      <c r="D35" s="1">
        <v>3523.1897617585109</v>
      </c>
      <c r="E35" s="1">
        <v>234.87931745056738</v>
      </c>
      <c r="F35" s="1"/>
      <c r="G35" s="1"/>
      <c r="L35" s="7"/>
      <c r="M35" s="7"/>
      <c r="N35" s="7"/>
      <c r="O35" s="7"/>
      <c r="P35" s="7"/>
      <c r="Q35" s="7"/>
      <c r="R35" s="7"/>
      <c r="S35" s="7"/>
      <c r="T35" s="7"/>
      <c r="U35" s="5"/>
    </row>
    <row r="36" spans="2:21" ht="17" thickBot="1" x14ac:dyDescent="0.25">
      <c r="B36" s="2" t="s">
        <v>12</v>
      </c>
      <c r="C36" s="2">
        <v>17</v>
      </c>
      <c r="D36" s="2">
        <v>2932236.6433000001</v>
      </c>
      <c r="E36" s="2"/>
      <c r="F36" s="2"/>
      <c r="G36" s="2"/>
      <c r="L36" s="1"/>
      <c r="M36" s="1"/>
      <c r="N36" s="1"/>
      <c r="O36" s="1"/>
      <c r="P36" s="1"/>
      <c r="Q36" s="1"/>
      <c r="R36" s="1"/>
      <c r="S36" s="1"/>
      <c r="T36" s="1"/>
      <c r="U36" s="5"/>
    </row>
    <row r="37" spans="2:21" ht="17" thickBot="1" x14ac:dyDescent="0.25">
      <c r="L37" s="1"/>
      <c r="M37" s="1"/>
      <c r="N37" s="1"/>
      <c r="O37" s="1"/>
      <c r="P37" s="1"/>
      <c r="Q37" s="1"/>
      <c r="R37" s="1"/>
      <c r="S37" s="1"/>
      <c r="T37" s="1"/>
      <c r="U37" s="5"/>
    </row>
    <row r="38" spans="2:21" x14ac:dyDescent="0.2">
      <c r="B38" s="3"/>
      <c r="C38" s="3" t="s">
        <v>19</v>
      </c>
      <c r="D38" s="3" t="s">
        <v>7</v>
      </c>
      <c r="E38" s="3" t="s">
        <v>20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25</v>
      </c>
      <c r="L38" s="1"/>
      <c r="M38" s="1"/>
      <c r="N38" s="1"/>
      <c r="O38" s="1"/>
      <c r="P38" s="1"/>
      <c r="Q38" s="1"/>
      <c r="R38" s="1"/>
      <c r="S38" s="1"/>
      <c r="T38" s="1"/>
      <c r="U38" s="5"/>
    </row>
    <row r="39" spans="2:21" x14ac:dyDescent="0.2">
      <c r="B39" s="1" t="s">
        <v>13</v>
      </c>
      <c r="C39" s="1">
        <v>0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 t="e">
        <v>#N/A</v>
      </c>
      <c r="I39" s="1" t="e">
        <v>#N/A</v>
      </c>
      <c r="J39" s="1" t="e">
        <v>#N/A</v>
      </c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">
      <c r="B40" s="1" t="s">
        <v>26</v>
      </c>
      <c r="C40" s="1">
        <v>29.871145656026759</v>
      </c>
      <c r="D40" s="1">
        <v>2.796386685510301</v>
      </c>
      <c r="E40" s="1">
        <v>10.68205116653089</v>
      </c>
      <c r="F40" s="1">
        <v>2.0833297361501172E-8</v>
      </c>
      <c r="G40" s="1">
        <v>23.910788525986426</v>
      </c>
      <c r="H40" s="1">
        <v>35.831502786067091</v>
      </c>
      <c r="I40" s="1">
        <v>23.910788525986426</v>
      </c>
      <c r="J40" s="1">
        <v>35.831502786067091</v>
      </c>
    </row>
    <row r="41" spans="2:21" ht="17" thickBot="1" x14ac:dyDescent="0.25">
      <c r="B41" s="2" t="s">
        <v>27</v>
      </c>
      <c r="C41" s="2">
        <v>5.5567253065925168</v>
      </c>
      <c r="D41" s="2">
        <v>0.33879579695172185</v>
      </c>
      <c r="E41" s="2">
        <v>16.401399771155798</v>
      </c>
      <c r="F41" s="2">
        <v>5.4671240925301877E-11</v>
      </c>
      <c r="G41" s="2">
        <v>4.8345991591422077</v>
      </c>
      <c r="H41" s="2">
        <v>6.278851454042826</v>
      </c>
      <c r="I41" s="2">
        <v>4.8345991591422077</v>
      </c>
      <c r="J41" s="2">
        <v>6.278851454042826</v>
      </c>
    </row>
    <row r="47" spans="2:21" x14ac:dyDescent="0.2">
      <c r="B47" t="s">
        <v>0</v>
      </c>
    </row>
    <row r="48" spans="2:21" x14ac:dyDescent="0.2">
      <c r="B48">
        <v>0</v>
      </c>
      <c r="C48">
        <v>30.46</v>
      </c>
      <c r="D48">
        <f>C48-$C$48</f>
        <v>0</v>
      </c>
      <c r="E48">
        <f>D48^2</f>
        <v>0</v>
      </c>
      <c r="F48">
        <f>B48</f>
        <v>0</v>
      </c>
    </row>
    <row r="49" spans="2:6" x14ac:dyDescent="0.2">
      <c r="B49">
        <v>1</v>
      </c>
      <c r="C49">
        <v>31.09</v>
      </c>
      <c r="D49">
        <f>C49-$C$48</f>
        <v>0.62999999999999901</v>
      </c>
      <c r="E49">
        <f t="shared" ref="E49:E65" si="8">D49^2</f>
        <v>0.39689999999999875</v>
      </c>
      <c r="F49">
        <f t="shared" ref="F49:F65" si="9">B49</f>
        <v>1</v>
      </c>
    </row>
    <row r="50" spans="2:6" x14ac:dyDescent="0.2">
      <c r="B50">
        <v>3.1</v>
      </c>
      <c r="C50">
        <v>31.22</v>
      </c>
      <c r="D50">
        <f t="shared" ref="D50:D65" si="10">C50-$C$48</f>
        <v>0.75999999999999801</v>
      </c>
      <c r="E50">
        <f t="shared" si="8"/>
        <v>0.577599999999997</v>
      </c>
      <c r="F50">
        <f t="shared" si="9"/>
        <v>3.1</v>
      </c>
    </row>
    <row r="51" spans="2:6" x14ac:dyDescent="0.2">
      <c r="B51">
        <v>6.1</v>
      </c>
      <c r="C51">
        <v>31.31</v>
      </c>
      <c r="D51">
        <f t="shared" si="10"/>
        <v>0.84999999999999787</v>
      </c>
      <c r="E51">
        <f t="shared" si="8"/>
        <v>0.72249999999999637</v>
      </c>
      <c r="F51">
        <f t="shared" si="9"/>
        <v>6.1</v>
      </c>
    </row>
    <row r="52" spans="2:6" x14ac:dyDescent="0.2">
      <c r="B52">
        <v>26.1</v>
      </c>
      <c r="C52">
        <v>31.63</v>
      </c>
      <c r="D52">
        <f t="shared" si="10"/>
        <v>1.1699999999999982</v>
      </c>
      <c r="E52">
        <f t="shared" si="8"/>
        <v>1.3688999999999958</v>
      </c>
      <c r="F52">
        <f t="shared" si="9"/>
        <v>26.1</v>
      </c>
    </row>
    <row r="53" spans="2:6" x14ac:dyDescent="0.2">
      <c r="B53">
        <v>75.12</v>
      </c>
      <c r="C53">
        <v>32.24</v>
      </c>
      <c r="D53">
        <f t="shared" si="10"/>
        <v>1.7800000000000011</v>
      </c>
      <c r="E53">
        <f t="shared" si="8"/>
        <v>3.1684000000000041</v>
      </c>
      <c r="F53">
        <f t="shared" si="9"/>
        <v>75.12</v>
      </c>
    </row>
    <row r="54" spans="2:6" x14ac:dyDescent="0.2">
      <c r="B54">
        <v>127.74</v>
      </c>
      <c r="C54">
        <v>32.79</v>
      </c>
      <c r="D54">
        <f t="shared" si="10"/>
        <v>2.3299999999999983</v>
      </c>
      <c r="E54">
        <f t="shared" si="8"/>
        <v>5.4288999999999916</v>
      </c>
      <c r="F54">
        <f t="shared" si="9"/>
        <v>127.74</v>
      </c>
    </row>
    <row r="55" spans="2:6" x14ac:dyDescent="0.2">
      <c r="B55">
        <v>224.84</v>
      </c>
      <c r="C55">
        <v>33.590000000000003</v>
      </c>
      <c r="D55">
        <f t="shared" si="10"/>
        <v>3.1300000000000026</v>
      </c>
      <c r="E55">
        <f t="shared" si="8"/>
        <v>9.7969000000000168</v>
      </c>
      <c r="F55">
        <f t="shared" si="9"/>
        <v>224.84</v>
      </c>
    </row>
    <row r="56" spans="2:6" x14ac:dyDescent="0.2">
      <c r="B56">
        <v>270.86</v>
      </c>
      <c r="C56">
        <v>33.950000000000003</v>
      </c>
      <c r="D56">
        <f t="shared" si="10"/>
        <v>3.490000000000002</v>
      </c>
      <c r="E56">
        <f t="shared" si="8"/>
        <v>12.180100000000014</v>
      </c>
      <c r="F56">
        <f t="shared" si="9"/>
        <v>270.86</v>
      </c>
    </row>
    <row r="57" spans="2:6" x14ac:dyDescent="0.2">
      <c r="B57">
        <v>331.86</v>
      </c>
      <c r="C57">
        <v>34.39</v>
      </c>
      <c r="D57">
        <f t="shared" si="10"/>
        <v>3.9299999999999997</v>
      </c>
      <c r="E57">
        <f t="shared" si="8"/>
        <v>15.444899999999997</v>
      </c>
      <c r="F57">
        <f t="shared" si="9"/>
        <v>331.86</v>
      </c>
    </row>
    <row r="58" spans="2:6" x14ac:dyDescent="0.2">
      <c r="B58">
        <v>333.39</v>
      </c>
      <c r="C58">
        <v>34.4</v>
      </c>
      <c r="D58">
        <f t="shared" si="10"/>
        <v>3.9399999999999977</v>
      </c>
      <c r="E58">
        <f t="shared" si="8"/>
        <v>15.523599999999982</v>
      </c>
      <c r="F58">
        <f t="shared" si="9"/>
        <v>333.39</v>
      </c>
    </row>
    <row r="59" spans="2:6" x14ac:dyDescent="0.2">
      <c r="B59">
        <v>401.07</v>
      </c>
      <c r="C59">
        <v>34.72</v>
      </c>
      <c r="D59">
        <f t="shared" si="10"/>
        <v>4.259999999999998</v>
      </c>
      <c r="E59">
        <f t="shared" si="8"/>
        <v>18.147599999999983</v>
      </c>
      <c r="F59">
        <f t="shared" si="9"/>
        <v>401.07</v>
      </c>
    </row>
    <row r="60" spans="2:6" x14ac:dyDescent="0.2">
      <c r="B60">
        <v>418.47</v>
      </c>
      <c r="C60">
        <v>34.799999999999997</v>
      </c>
      <c r="D60">
        <f t="shared" si="10"/>
        <v>4.3399999999999963</v>
      </c>
      <c r="E60">
        <f t="shared" si="8"/>
        <v>18.835599999999967</v>
      </c>
      <c r="F60">
        <f t="shared" si="9"/>
        <v>418.47</v>
      </c>
    </row>
    <row r="61" spans="2:6" x14ac:dyDescent="0.2">
      <c r="B61">
        <v>888.47</v>
      </c>
      <c r="C61">
        <v>36.369999999999997</v>
      </c>
      <c r="D61">
        <f t="shared" si="10"/>
        <v>5.9099999999999966</v>
      </c>
      <c r="E61">
        <f t="shared" si="8"/>
        <v>34.928099999999958</v>
      </c>
      <c r="F61">
        <f t="shared" si="9"/>
        <v>888.47</v>
      </c>
    </row>
    <row r="62" spans="2:6" x14ac:dyDescent="0.2">
      <c r="B62">
        <v>1131.8699999999999</v>
      </c>
      <c r="C62">
        <v>36.94</v>
      </c>
      <c r="D62">
        <f t="shared" si="10"/>
        <v>6.4799999999999969</v>
      </c>
      <c r="E62">
        <f t="shared" si="8"/>
        <v>41.990399999999958</v>
      </c>
      <c r="F62">
        <f t="shared" si="9"/>
        <v>1131.8699999999999</v>
      </c>
    </row>
    <row r="63" spans="2:6" x14ac:dyDescent="0.2">
      <c r="B63">
        <v>1612.89</v>
      </c>
      <c r="C63">
        <v>37.9</v>
      </c>
      <c r="D63">
        <f t="shared" si="10"/>
        <v>7.4399999999999977</v>
      </c>
      <c r="E63">
        <f t="shared" si="8"/>
        <v>55.353599999999965</v>
      </c>
      <c r="F63">
        <f t="shared" si="9"/>
        <v>1612.89</v>
      </c>
    </row>
    <row r="64" spans="2:6" x14ac:dyDescent="0.2">
      <c r="B64">
        <v>1826.49</v>
      </c>
      <c r="C64">
        <v>38.32</v>
      </c>
      <c r="D64">
        <f t="shared" si="10"/>
        <v>7.8599999999999994</v>
      </c>
      <c r="E64">
        <f t="shared" si="8"/>
        <v>61.779599999999988</v>
      </c>
      <c r="F64">
        <f t="shared" si="9"/>
        <v>1826.49</v>
      </c>
    </row>
    <row r="65" spans="2:6" x14ac:dyDescent="0.2">
      <c r="B65">
        <v>2026.49</v>
      </c>
      <c r="C65">
        <v>38.54</v>
      </c>
      <c r="D65">
        <f t="shared" si="10"/>
        <v>8.0799999999999983</v>
      </c>
      <c r="E65">
        <f t="shared" si="8"/>
        <v>65.286399999999972</v>
      </c>
      <c r="F65">
        <f t="shared" si="9"/>
        <v>2026.49</v>
      </c>
    </row>
    <row r="72" spans="2:6" x14ac:dyDescent="0.2">
      <c r="B72" t="s">
        <v>31</v>
      </c>
    </row>
    <row r="73" spans="2:6" ht="17" thickBot="1" x14ac:dyDescent="0.25"/>
    <row r="74" spans="2:6" x14ac:dyDescent="0.2">
      <c r="B74" s="4" t="s">
        <v>3</v>
      </c>
      <c r="C74" s="4"/>
    </row>
    <row r="75" spans="2:6" x14ac:dyDescent="0.2">
      <c r="B75" s="1" t="s">
        <v>4</v>
      </c>
      <c r="C75" s="1">
        <v>0.99893328300099626</v>
      </c>
    </row>
    <row r="76" spans="2:6" x14ac:dyDescent="0.2">
      <c r="B76" s="1" t="s">
        <v>5</v>
      </c>
      <c r="C76" s="1">
        <v>0.99786770388714852</v>
      </c>
    </row>
    <row r="77" spans="2:6" x14ac:dyDescent="0.2">
      <c r="B77" s="1" t="s">
        <v>6</v>
      </c>
      <c r="C77" s="1">
        <v>0.93523443538009521</v>
      </c>
    </row>
    <row r="78" spans="2:6" x14ac:dyDescent="0.2">
      <c r="B78" s="1" t="s">
        <v>7</v>
      </c>
      <c r="C78" s="1">
        <v>41.331634150028066</v>
      </c>
    </row>
    <row r="79" spans="2:6" ht="17" thickBot="1" x14ac:dyDescent="0.25">
      <c r="B79" s="2" t="s">
        <v>8</v>
      </c>
      <c r="C79" s="2">
        <v>18</v>
      </c>
    </row>
    <row r="81" spans="2:10" ht="17" thickBot="1" x14ac:dyDescent="0.25">
      <c r="B81" t="s">
        <v>9</v>
      </c>
    </row>
    <row r="82" spans="2:10" x14ac:dyDescent="0.2">
      <c r="B82" s="3"/>
      <c r="C82" s="3" t="s">
        <v>14</v>
      </c>
      <c r="D82" s="3" t="s">
        <v>15</v>
      </c>
      <c r="E82" s="3" t="s">
        <v>16</v>
      </c>
      <c r="F82" s="3" t="s">
        <v>17</v>
      </c>
      <c r="G82" s="3" t="s">
        <v>18</v>
      </c>
    </row>
    <row r="83" spans="2:10" x14ac:dyDescent="0.2">
      <c r="B83" s="1" t="s">
        <v>10</v>
      </c>
      <c r="C83" s="1">
        <v>2</v>
      </c>
      <c r="D83" s="1">
        <v>12791179.321095813</v>
      </c>
      <c r="E83" s="1">
        <v>6395589.6605479065</v>
      </c>
      <c r="F83" s="1">
        <v>3743.824126013053</v>
      </c>
      <c r="G83" s="1">
        <v>5.709197267281543E-21</v>
      </c>
    </row>
    <row r="84" spans="2:10" x14ac:dyDescent="0.2">
      <c r="B84" s="1" t="s">
        <v>11</v>
      </c>
      <c r="C84" s="1">
        <v>16</v>
      </c>
      <c r="D84" s="1">
        <v>27332.863704188258</v>
      </c>
      <c r="E84" s="1">
        <v>1708.3039815117661</v>
      </c>
      <c r="F84" s="1"/>
      <c r="G84" s="1"/>
    </row>
    <row r="85" spans="2:10" ht="17" thickBot="1" x14ac:dyDescent="0.25">
      <c r="B85" s="2" t="s">
        <v>12</v>
      </c>
      <c r="C85" s="2">
        <v>18</v>
      </c>
      <c r="D85" s="2">
        <v>12818512.184800001</v>
      </c>
      <c r="E85" s="2"/>
      <c r="F85" s="2"/>
      <c r="G85" s="2"/>
    </row>
    <row r="86" spans="2:10" ht="17" thickBot="1" x14ac:dyDescent="0.25"/>
    <row r="87" spans="2:10" x14ac:dyDescent="0.2">
      <c r="B87" s="3"/>
      <c r="C87" s="3" t="s">
        <v>19</v>
      </c>
      <c r="D87" s="3" t="s">
        <v>7</v>
      </c>
      <c r="E87" s="3" t="s">
        <v>20</v>
      </c>
      <c r="F87" s="3" t="s">
        <v>21</v>
      </c>
      <c r="G87" s="3" t="s">
        <v>22</v>
      </c>
      <c r="H87" s="3" t="s">
        <v>23</v>
      </c>
      <c r="I87" s="3" t="s">
        <v>24</v>
      </c>
      <c r="J87" s="3" t="s">
        <v>25</v>
      </c>
    </row>
    <row r="88" spans="2:10" x14ac:dyDescent="0.2">
      <c r="B88" s="1" t="s">
        <v>13</v>
      </c>
      <c r="C88" s="1">
        <v>0</v>
      </c>
      <c r="D88" s="1" t="e">
        <v>#N/A</v>
      </c>
      <c r="E88" s="1" t="e">
        <v>#N/A</v>
      </c>
      <c r="F88" s="1" t="e">
        <v>#N/A</v>
      </c>
      <c r="G88" s="1" t="e">
        <v>#N/A</v>
      </c>
      <c r="H88" s="1" t="e">
        <v>#N/A</v>
      </c>
      <c r="I88" s="1" t="e">
        <v>#N/A</v>
      </c>
      <c r="J88" s="1" t="e">
        <v>#N/A</v>
      </c>
    </row>
    <row r="89" spans="2:10" x14ac:dyDescent="0.2">
      <c r="B89" s="1" t="s">
        <v>26</v>
      </c>
      <c r="C89" s="1">
        <v>-54.816324449081804</v>
      </c>
      <c r="D89" s="1">
        <v>7.8719598929252284</v>
      </c>
      <c r="E89" s="1">
        <v>-6.9634913280423234</v>
      </c>
      <c r="F89" s="1">
        <v>3.1942331062499432E-6</v>
      </c>
      <c r="G89" s="1">
        <v>-71.504133941351171</v>
      </c>
      <c r="H89" s="1">
        <v>-38.128514956812431</v>
      </c>
      <c r="I89" s="1">
        <v>-71.504133941351171</v>
      </c>
      <c r="J89" s="1">
        <v>-38.128514956812431</v>
      </c>
    </row>
    <row r="90" spans="2:10" ht="17" thickBot="1" x14ac:dyDescent="0.25">
      <c r="B90" s="2" t="s">
        <v>27</v>
      </c>
      <c r="C90" s="2">
        <v>36.582504810453479</v>
      </c>
      <c r="D90" s="2">
        <v>1.1982794151136476</v>
      </c>
      <c r="E90" s="2">
        <v>30.529194066964681</v>
      </c>
      <c r="F90" s="2">
        <v>1.3024420221711193E-15</v>
      </c>
      <c r="G90" s="2">
        <v>34.042265928406309</v>
      </c>
      <c r="H90" s="2">
        <v>39.122743692500649</v>
      </c>
      <c r="I90" s="2">
        <v>34.042265928406309</v>
      </c>
      <c r="J90" s="2">
        <v>39.122743692500649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Ciez</dc:creator>
  <cp:lastModifiedBy>Rebecca Ciez</cp:lastModifiedBy>
  <dcterms:created xsi:type="dcterms:W3CDTF">2019-09-17T18:14:19Z</dcterms:created>
  <dcterms:modified xsi:type="dcterms:W3CDTF">2019-09-17T19:25:25Z</dcterms:modified>
</cp:coreProperties>
</file>