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iez/Documents/GitHub/Industry-as-Seasonal-Storage/Summary Figures/"/>
    </mc:Choice>
  </mc:AlternateContent>
  <xr:revisionPtr revIDLastSave="0" documentId="13_ncr:1_{255CC376-4644-3C42-B366-2807206522D1}" xr6:coauthVersionLast="45" xr6:coauthVersionMax="45" xr10:uidLastSave="{00000000-0000-0000-0000-000000000000}"/>
  <bookViews>
    <workbookView xWindow="1160" yWindow="460" windowWidth="27640" windowHeight="16240" xr2:uid="{452336F7-89B0-CE46-83E9-72BDA91995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6" i="1"/>
  <c r="D4" i="1"/>
  <c r="D5" i="1"/>
  <c r="D3" i="1"/>
  <c r="B7" i="1"/>
  <c r="D6" i="1" l="1"/>
</calcChain>
</file>

<file path=xl/sharedStrings.xml><?xml version="1.0" encoding="utf-8"?>
<sst xmlns="http://schemas.openxmlformats.org/spreadsheetml/2006/main" count="8" uniqueCount="8">
  <si>
    <t>Total Industry</t>
  </si>
  <si>
    <t>Manufacturing</t>
  </si>
  <si>
    <t>Mining</t>
  </si>
  <si>
    <t>Utilities</t>
  </si>
  <si>
    <t>industrial production indexes: market and industry group summary</t>
  </si>
  <si>
    <t>total IP</t>
  </si>
  <si>
    <t>2019 proportion</t>
  </si>
  <si>
    <t>in the IP index, series that measure the output of an incidivual industry are combined using wieght sderived from their porportion in the totla value-added output of all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</si>
</sst>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Sheet2!$A$1:$A$31</c:f>
              <c:numCache>
                <c:formatCode>_(* #,##0.00_);_(* \(#,##0.00\);_(* "-"??_);_(@_)</c:formatCode>
                <c:ptCount val="31"/>
                <c:pt idx="0">
                  <c:v>27.566666666666666</c:v>
                </c:pt>
                <c:pt idx="1">
                  <c:v>13.1</c:v>
                </c:pt>
                <c:pt idx="2">
                  <c:v>7.6833333333333336</c:v>
                </c:pt>
                <c:pt idx="3">
                  <c:v>3.5333333333333332</c:v>
                </c:pt>
                <c:pt idx="4">
                  <c:v>18.166666666666668</c:v>
                </c:pt>
                <c:pt idx="5">
                  <c:v>7.6166666666666671</c:v>
                </c:pt>
                <c:pt idx="6">
                  <c:v>0.55000000000000004</c:v>
                </c:pt>
                <c:pt idx="7">
                  <c:v>7.0166666666666666</c:v>
                </c:pt>
                <c:pt idx="8">
                  <c:v>4.1833333333333336</c:v>
                </c:pt>
                <c:pt idx="9">
                  <c:v>3.6333333333333333</c:v>
                </c:pt>
                <c:pt idx="10">
                  <c:v>9.3833333333333329</c:v>
                </c:pt>
                <c:pt idx="11">
                  <c:v>3.7833333333333332</c:v>
                </c:pt>
                <c:pt idx="12">
                  <c:v>5.15</c:v>
                </c:pt>
                <c:pt idx="13">
                  <c:v>2.6833333333333336</c:v>
                </c:pt>
                <c:pt idx="14">
                  <c:v>7.7333333333333334</c:v>
                </c:pt>
                <c:pt idx="15">
                  <c:v>5.166666666666667</c:v>
                </c:pt>
                <c:pt idx="16">
                  <c:v>8.75</c:v>
                </c:pt>
                <c:pt idx="17">
                  <c:v>28.516666666666666</c:v>
                </c:pt>
                <c:pt idx="18">
                  <c:v>9.85</c:v>
                </c:pt>
                <c:pt idx="19">
                  <c:v>2.8833333333333333</c:v>
                </c:pt>
                <c:pt idx="20" formatCode="General">
                  <c:v>13</c:v>
                </c:pt>
                <c:pt idx="21" formatCode="General">
                  <c:v>11.75</c:v>
                </c:pt>
                <c:pt idx="22" formatCode="General">
                  <c:v>2.6333333333333333</c:v>
                </c:pt>
                <c:pt idx="23" formatCode="General">
                  <c:v>20.3</c:v>
                </c:pt>
                <c:pt idx="24" formatCode="General">
                  <c:v>14.8</c:v>
                </c:pt>
                <c:pt idx="25" formatCode="General">
                  <c:v>2.0666666666666669</c:v>
                </c:pt>
                <c:pt idx="26" formatCode="General">
                  <c:v>3.7333333333333334</c:v>
                </c:pt>
                <c:pt idx="27" formatCode="General">
                  <c:v>9.4666666666666668</c:v>
                </c:pt>
                <c:pt idx="28" formatCode="General">
                  <c:v>13.966666666666667</c:v>
                </c:pt>
                <c:pt idx="29" formatCode="General">
                  <c:v>1.4</c:v>
                </c:pt>
                <c:pt idx="30" formatCode="General">
                  <c:v>8.2833333333333332</c:v>
                </c:pt>
              </c:numCache>
            </c:numRef>
          </c:xVal>
          <c:yVal>
            <c:numRef>
              <c:f>Sheet2!$B$1:$B$31</c:f>
              <c:numCache>
                <c:formatCode>General</c:formatCode>
                <c:ptCount val="31"/>
                <c:pt idx="0">
                  <c:v>76.5</c:v>
                </c:pt>
                <c:pt idx="1">
                  <c:v>77</c:v>
                </c:pt>
                <c:pt idx="2">
                  <c:v>74.5</c:v>
                </c:pt>
                <c:pt idx="3">
                  <c:v>65</c:v>
                </c:pt>
                <c:pt idx="4">
                  <c:v>71.75</c:v>
                </c:pt>
                <c:pt idx="5">
                  <c:v>76.75</c:v>
                </c:pt>
                <c:pt idx="6">
                  <c:v>47.25</c:v>
                </c:pt>
                <c:pt idx="7">
                  <c:v>68.25</c:v>
                </c:pt>
                <c:pt idx="8">
                  <c:v>77.25</c:v>
                </c:pt>
                <c:pt idx="9">
                  <c:v>73.75</c:v>
                </c:pt>
                <c:pt idx="10">
                  <c:v>77.5</c:v>
                </c:pt>
                <c:pt idx="11">
                  <c:v>49.5</c:v>
                </c:pt>
                <c:pt idx="12">
                  <c:v>78.75</c:v>
                </c:pt>
                <c:pt idx="13">
                  <c:v>71.5</c:v>
                </c:pt>
                <c:pt idx="14">
                  <c:v>60</c:v>
                </c:pt>
                <c:pt idx="15">
                  <c:v>69.75</c:v>
                </c:pt>
                <c:pt idx="16">
                  <c:v>77.75</c:v>
                </c:pt>
                <c:pt idx="17">
                  <c:v>71.5</c:v>
                </c:pt>
                <c:pt idx="18">
                  <c:v>76.75</c:v>
                </c:pt>
                <c:pt idx="19">
                  <c:v>70.5</c:v>
                </c:pt>
                <c:pt idx="20">
                  <c:v>72.5</c:v>
                </c:pt>
                <c:pt idx="21">
                  <c:v>72.5</c:v>
                </c:pt>
                <c:pt idx="22">
                  <c:v>77.75</c:v>
                </c:pt>
                <c:pt idx="23">
                  <c:v>74.75</c:v>
                </c:pt>
                <c:pt idx="24">
                  <c:v>63.25</c:v>
                </c:pt>
                <c:pt idx="25">
                  <c:v>75.5</c:v>
                </c:pt>
                <c:pt idx="26">
                  <c:v>33.25</c:v>
                </c:pt>
                <c:pt idx="27">
                  <c:v>78.5</c:v>
                </c:pt>
                <c:pt idx="28">
                  <c:v>75.25</c:v>
                </c:pt>
                <c:pt idx="29">
                  <c:v>73.25</c:v>
                </c:pt>
                <c:pt idx="3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3-B446-9507-6F8A1F85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87424"/>
        <c:axId val="389789072"/>
      </c:scatterChart>
      <c:valAx>
        <c:axId val="3897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89072"/>
        <c:crosses val="autoZero"/>
        <c:crossBetween val="midCat"/>
      </c:valAx>
      <c:valAx>
        <c:axId val="3897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158750</xdr:rowOff>
    </xdr:from>
    <xdr:to>
      <xdr:col>13</xdr:col>
      <xdr:colOff>184150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EA1-9F18-B748-AFFE-87DFFF98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91D4-69D7-F349-AF35-A264FA7234B6}">
  <dimension ref="A2:D20"/>
  <sheetViews>
    <sheetView tabSelected="1" workbookViewId="0">
      <selection activeCell="B6" sqref="B6"/>
    </sheetView>
  </sheetViews>
  <sheetFormatPr baseColWidth="10" defaultRowHeight="16" x14ac:dyDescent="0.2"/>
  <sheetData>
    <row r="2" spans="1:4" x14ac:dyDescent="0.2">
      <c r="A2" t="s">
        <v>0</v>
      </c>
      <c r="B2">
        <v>72.753200000000007</v>
      </c>
    </row>
    <row r="3" spans="1:4" x14ac:dyDescent="0.2">
      <c r="A3" t="s">
        <v>1</v>
      </c>
      <c r="B3">
        <v>71.702100000000002</v>
      </c>
      <c r="C3">
        <v>0.75339999999999996</v>
      </c>
      <c r="D3" s="2">
        <f>B3*C3</f>
        <v>54.020362139999996</v>
      </c>
    </row>
    <row r="4" spans="1:4" x14ac:dyDescent="0.2">
      <c r="A4" t="s">
        <v>2</v>
      </c>
      <c r="B4">
        <v>77.939700000000002</v>
      </c>
      <c r="C4">
        <v>0.1424</v>
      </c>
      <c r="D4" s="2">
        <f t="shared" ref="D4:D5" si="0">B4*C4</f>
        <v>11.09861328</v>
      </c>
    </row>
    <row r="5" spans="1:4" x14ac:dyDescent="0.2">
      <c r="A5" t="s">
        <v>3</v>
      </c>
      <c r="B5">
        <v>72.7286</v>
      </c>
      <c r="C5">
        <v>0.1042</v>
      </c>
      <c r="D5" s="2">
        <f t="shared" si="0"/>
        <v>7.5783201199999999</v>
      </c>
    </row>
    <row r="6" spans="1:4" x14ac:dyDescent="0.2">
      <c r="C6">
        <f>SUM(C3:C5)</f>
        <v>0.99999999999999989</v>
      </c>
      <c r="D6" s="3">
        <f>SUM(D3:D5)</f>
        <v>72.697295539999999</v>
      </c>
    </row>
    <row r="7" spans="1:4" x14ac:dyDescent="0.2">
      <c r="B7">
        <f>AVERAGE(B3:B5)</f>
        <v>74.123466666666658</v>
      </c>
    </row>
    <row r="13" spans="1:4" x14ac:dyDescent="0.2">
      <c r="A13" t="s">
        <v>4</v>
      </c>
    </row>
    <row r="14" spans="1:4" x14ac:dyDescent="0.2">
      <c r="A14" t="s">
        <v>5</v>
      </c>
    </row>
    <row r="15" spans="1:4" x14ac:dyDescent="0.2">
      <c r="A15" t="s">
        <v>6</v>
      </c>
    </row>
    <row r="20" spans="1:1" x14ac:dyDescent="0.2">
      <c r="A2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E88-02D7-C54F-9E55-7F976E2D1F20}">
  <dimension ref="A1:C31"/>
  <sheetViews>
    <sheetView workbookViewId="0">
      <selection activeCell="G14" sqref="G14"/>
    </sheetView>
  </sheetViews>
  <sheetFormatPr baseColWidth="10" defaultRowHeight="16" x14ac:dyDescent="0.2"/>
  <sheetData>
    <row r="1" spans="1:3" x14ac:dyDescent="0.2">
      <c r="A1" s="1">
        <f>24+3+34/60</f>
        <v>27.566666666666666</v>
      </c>
      <c r="B1">
        <v>76.5</v>
      </c>
      <c r="C1">
        <v>96.5</v>
      </c>
    </row>
    <row r="2" spans="1:3" x14ac:dyDescent="0.2">
      <c r="A2" s="1">
        <f>13+6/60</f>
        <v>13.1</v>
      </c>
      <c r="B2">
        <v>77</v>
      </c>
      <c r="C2">
        <v>97</v>
      </c>
    </row>
    <row r="3" spans="1:3" x14ac:dyDescent="0.2">
      <c r="A3" s="1">
        <f>7+41/60</f>
        <v>7.6833333333333336</v>
      </c>
      <c r="B3">
        <v>74.5</v>
      </c>
      <c r="C3">
        <v>94.5</v>
      </c>
    </row>
    <row r="4" spans="1:3" x14ac:dyDescent="0.2">
      <c r="A4" s="1">
        <f>3+32/60</f>
        <v>3.5333333333333332</v>
      </c>
      <c r="B4">
        <v>65</v>
      </c>
      <c r="C4">
        <v>90</v>
      </c>
    </row>
    <row r="5" spans="1:3" x14ac:dyDescent="0.2">
      <c r="A5" s="1">
        <f>18+10/60</f>
        <v>18.166666666666668</v>
      </c>
      <c r="B5">
        <v>71.75</v>
      </c>
      <c r="C5">
        <v>91.75</v>
      </c>
    </row>
    <row r="6" spans="1:3" x14ac:dyDescent="0.2">
      <c r="A6" s="1">
        <f>7+37/60</f>
        <v>7.6166666666666671</v>
      </c>
      <c r="B6">
        <v>76.75</v>
      </c>
      <c r="C6">
        <v>96.75</v>
      </c>
    </row>
    <row r="7" spans="1:3" x14ac:dyDescent="0.2">
      <c r="A7" s="1">
        <f>33/60</f>
        <v>0.55000000000000004</v>
      </c>
      <c r="B7">
        <v>47.25</v>
      </c>
      <c r="C7">
        <v>92.25</v>
      </c>
    </row>
    <row r="8" spans="1:3" x14ac:dyDescent="0.2">
      <c r="A8" s="1">
        <f>7+1/60</f>
        <v>7.0166666666666666</v>
      </c>
      <c r="B8">
        <v>68.25</v>
      </c>
      <c r="C8">
        <v>96.25</v>
      </c>
    </row>
    <row r="9" spans="1:3" x14ac:dyDescent="0.2">
      <c r="A9" s="1">
        <f>4+11/60</f>
        <v>4.1833333333333336</v>
      </c>
      <c r="B9">
        <v>77.25</v>
      </c>
      <c r="C9">
        <v>97.25</v>
      </c>
    </row>
    <row r="10" spans="1:3" x14ac:dyDescent="0.2">
      <c r="A10" s="1">
        <f>3+38/60</f>
        <v>3.6333333333333333</v>
      </c>
      <c r="B10">
        <v>73.75</v>
      </c>
      <c r="C10">
        <v>93.75</v>
      </c>
    </row>
    <row r="11" spans="1:3" x14ac:dyDescent="0.2">
      <c r="A11" s="1">
        <f>9+23/60</f>
        <v>9.3833333333333329</v>
      </c>
      <c r="B11">
        <v>77.5</v>
      </c>
      <c r="C11">
        <v>97.5</v>
      </c>
    </row>
    <row r="12" spans="1:3" x14ac:dyDescent="0.2">
      <c r="A12" s="1">
        <f>3+47/60</f>
        <v>3.7833333333333332</v>
      </c>
      <c r="B12">
        <v>49.5</v>
      </c>
      <c r="C12">
        <v>89.5</v>
      </c>
    </row>
    <row r="13" spans="1:3" x14ac:dyDescent="0.2">
      <c r="A13" s="1">
        <f>5+9/60</f>
        <v>5.15</v>
      </c>
      <c r="B13">
        <v>78.75</v>
      </c>
      <c r="C13">
        <v>98.75</v>
      </c>
    </row>
    <row r="14" spans="1:3" x14ac:dyDescent="0.2">
      <c r="A14" s="1">
        <f>2+41/60</f>
        <v>2.6833333333333336</v>
      </c>
      <c r="B14">
        <v>71.5</v>
      </c>
      <c r="C14">
        <v>91.5</v>
      </c>
    </row>
    <row r="15" spans="1:3" x14ac:dyDescent="0.2">
      <c r="A15" s="1">
        <f>7+44/60</f>
        <v>7.7333333333333334</v>
      </c>
      <c r="B15">
        <v>60</v>
      </c>
      <c r="C15">
        <v>85</v>
      </c>
    </row>
    <row r="16" spans="1:3" x14ac:dyDescent="0.2">
      <c r="A16" s="1">
        <f>5+10/60</f>
        <v>5.166666666666667</v>
      </c>
      <c r="B16">
        <v>69.75</v>
      </c>
      <c r="C16">
        <v>89.75</v>
      </c>
    </row>
    <row r="17" spans="1:3" x14ac:dyDescent="0.2">
      <c r="A17" s="1">
        <f>8+45/60</f>
        <v>8.75</v>
      </c>
      <c r="B17">
        <v>77.75</v>
      </c>
      <c r="C17">
        <v>95.75</v>
      </c>
    </row>
    <row r="18" spans="1:3" x14ac:dyDescent="0.2">
      <c r="A18" s="1">
        <f>24+4+31/60</f>
        <v>28.516666666666666</v>
      </c>
      <c r="B18">
        <v>71.5</v>
      </c>
      <c r="C18">
        <v>91.5</v>
      </c>
    </row>
    <row r="19" spans="1:3" x14ac:dyDescent="0.2">
      <c r="A19" s="1">
        <f>9+51/60</f>
        <v>9.85</v>
      </c>
      <c r="B19">
        <v>76.75</v>
      </c>
      <c r="C19">
        <v>96.75</v>
      </c>
    </row>
    <row r="20" spans="1:3" x14ac:dyDescent="0.2">
      <c r="A20" s="1">
        <f>2+53/60</f>
        <v>2.8833333333333333</v>
      </c>
      <c r="B20">
        <v>70.5</v>
      </c>
      <c r="C20">
        <v>90.5</v>
      </c>
    </row>
    <row r="21" spans="1:3" x14ac:dyDescent="0.2">
      <c r="A21">
        <f>13+0/60</f>
        <v>13</v>
      </c>
      <c r="B21">
        <v>72.5</v>
      </c>
      <c r="C21">
        <v>92.5</v>
      </c>
    </row>
    <row r="22" spans="1:3" x14ac:dyDescent="0.2">
      <c r="A22">
        <f>11+45/60</f>
        <v>11.75</v>
      </c>
      <c r="B22">
        <v>72.5</v>
      </c>
      <c r="C22">
        <v>92.5</v>
      </c>
    </row>
    <row r="23" spans="1:3" x14ac:dyDescent="0.2">
      <c r="A23">
        <f>2+38/60</f>
        <v>2.6333333333333333</v>
      </c>
      <c r="B23">
        <v>77.75</v>
      </c>
      <c r="C23">
        <v>97.75</v>
      </c>
    </row>
    <row r="24" spans="1:3" x14ac:dyDescent="0.2">
      <c r="A24">
        <f>20+18/60</f>
        <v>20.3</v>
      </c>
      <c r="B24">
        <v>74.75</v>
      </c>
      <c r="C24">
        <v>94.75</v>
      </c>
    </row>
    <row r="25" spans="1:3" x14ac:dyDescent="0.2">
      <c r="A25">
        <f>14+48/60</f>
        <v>14.8</v>
      </c>
      <c r="B25">
        <v>63.25</v>
      </c>
      <c r="C25">
        <v>91.25</v>
      </c>
    </row>
    <row r="26" spans="1:3" x14ac:dyDescent="0.2">
      <c r="A26">
        <f>2+4/60</f>
        <v>2.0666666666666669</v>
      </c>
      <c r="B26">
        <v>75.5</v>
      </c>
      <c r="C26">
        <v>95.5</v>
      </c>
    </row>
    <row r="27" spans="1:3" x14ac:dyDescent="0.2">
      <c r="A27">
        <f>3+44/60</f>
        <v>3.7333333333333334</v>
      </c>
      <c r="B27">
        <v>33.25</v>
      </c>
      <c r="C27">
        <v>93.25</v>
      </c>
    </row>
    <row r="28" spans="1:3" x14ac:dyDescent="0.2">
      <c r="A28">
        <f>9+28/60</f>
        <v>9.4666666666666668</v>
      </c>
      <c r="B28">
        <v>78.5</v>
      </c>
      <c r="C28">
        <v>98.5</v>
      </c>
    </row>
    <row r="29" spans="1:3" x14ac:dyDescent="0.2">
      <c r="A29">
        <f>13+58/60</f>
        <v>13.966666666666667</v>
      </c>
      <c r="B29">
        <v>75.25</v>
      </c>
      <c r="C29">
        <v>95.25</v>
      </c>
    </row>
    <row r="30" spans="1:3" x14ac:dyDescent="0.2">
      <c r="A30">
        <f>1+24/60</f>
        <v>1.4</v>
      </c>
      <c r="B30">
        <v>73.25</v>
      </c>
      <c r="C30">
        <v>93.25</v>
      </c>
    </row>
    <row r="31" spans="1:3" x14ac:dyDescent="0.2">
      <c r="A31">
        <f>8+17/60</f>
        <v>8.2833333333333332</v>
      </c>
      <c r="B31">
        <v>72</v>
      </c>
      <c r="C3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2020-12-10T16:06:49Z</dcterms:created>
  <dcterms:modified xsi:type="dcterms:W3CDTF">2020-12-16T19:02:01Z</dcterms:modified>
</cp:coreProperties>
</file>