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rotica\Laborator 8\"/>
    </mc:Choice>
  </mc:AlternateContent>
  <bookViews>
    <workbookView xWindow="0" yWindow="0" windowWidth="20490" windowHeight="7650" activeTab="5"/>
  </bookViews>
  <sheets>
    <sheet name="Razvan" sheetId="1" r:id="rId1"/>
    <sheet name="Oferta 2" sheetId="2" r:id="rId2"/>
    <sheet name="Sheet3" sheetId="3" r:id="rId3"/>
    <sheet name="Ex3" sheetId="5" r:id="rId4"/>
    <sheet name="Ex4" sheetId="6" r:id="rId5"/>
    <sheet name="Ex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H3" i="7"/>
  <c r="H4" i="7"/>
  <c r="H5" i="7"/>
  <c r="H6" i="7"/>
  <c r="H7" i="7"/>
  <c r="H2" i="7"/>
  <c r="D2" i="7"/>
  <c r="E19" i="2"/>
  <c r="F19" i="2" s="1"/>
  <c r="F18" i="2"/>
  <c r="G18" i="2" s="1"/>
  <c r="E18" i="2"/>
  <c r="E17" i="2"/>
  <c r="F17" i="2" s="1"/>
  <c r="E16" i="2"/>
  <c r="F16" i="2" s="1"/>
  <c r="G16" i="2" s="1"/>
  <c r="E15" i="2"/>
  <c r="F15" i="2" s="1"/>
  <c r="E14" i="2"/>
  <c r="F14" i="2" s="1"/>
  <c r="G14" i="2" s="1"/>
  <c r="E13" i="2"/>
  <c r="F13" i="2" s="1"/>
  <c r="E12" i="2"/>
  <c r="F12" i="2" s="1"/>
  <c r="G12" i="2" s="1"/>
  <c r="E11" i="2"/>
  <c r="E59" i="1"/>
  <c r="F59" i="1" s="1"/>
  <c r="G59" i="1" s="1"/>
  <c r="E58" i="1"/>
  <c r="F58" i="1" s="1"/>
  <c r="E57" i="1"/>
  <c r="F57" i="1" s="1"/>
  <c r="G57" i="1" s="1"/>
  <c r="E56" i="1"/>
  <c r="F56" i="1" s="1"/>
  <c r="E55" i="1"/>
  <c r="F55" i="1" s="1"/>
  <c r="G55" i="1" s="1"/>
  <c r="E54" i="1"/>
  <c r="F54" i="1" s="1"/>
  <c r="E53" i="1"/>
  <c r="F53" i="1" s="1"/>
  <c r="G53" i="1" s="1"/>
  <c r="E52" i="1"/>
  <c r="F52" i="1" s="1"/>
  <c r="E51" i="1"/>
  <c r="F5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11" i="1"/>
  <c r="F11" i="1" s="1"/>
  <c r="G11" i="1" s="1"/>
  <c r="E21" i="1" l="1"/>
  <c r="F21" i="1"/>
  <c r="E21" i="2"/>
  <c r="H9" i="7"/>
  <c r="G15" i="2"/>
  <c r="H15" i="2" s="1"/>
  <c r="G19" i="2"/>
  <c r="H19" i="2" s="1"/>
  <c r="G13" i="2"/>
  <c r="H13" i="2" s="1"/>
  <c r="G17" i="2"/>
  <c r="H17" i="2" s="1"/>
  <c r="H12" i="2"/>
  <c r="H14" i="2"/>
  <c r="H16" i="2"/>
  <c r="H18" i="2"/>
  <c r="F11" i="2"/>
  <c r="G52" i="1"/>
  <c r="H52" i="1" s="1"/>
  <c r="G56" i="1"/>
  <c r="H56" i="1" s="1"/>
  <c r="F61" i="1"/>
  <c r="G54" i="1"/>
  <c r="H54" i="1" s="1"/>
  <c r="G58" i="1"/>
  <c r="H58" i="1" s="1"/>
  <c r="H53" i="1"/>
  <c r="H55" i="1"/>
  <c r="H57" i="1"/>
  <c r="H59" i="1"/>
  <c r="E61" i="1"/>
  <c r="G51" i="1"/>
  <c r="G19" i="1"/>
  <c r="H19" i="1" s="1"/>
  <c r="G17" i="1"/>
  <c r="H17" i="1" s="1"/>
  <c r="G15" i="1"/>
  <c r="H15" i="1" s="1"/>
  <c r="G13" i="1"/>
  <c r="H13" i="1" s="1"/>
  <c r="G18" i="1"/>
  <c r="H18" i="1" s="1"/>
  <c r="G16" i="1"/>
  <c r="H16" i="1" s="1"/>
  <c r="G14" i="1"/>
  <c r="H14" i="1" s="1"/>
  <c r="H11" i="1"/>
  <c r="G12" i="1"/>
  <c r="H12" i="1" s="1"/>
  <c r="H21" i="1" l="1"/>
  <c r="I14" i="1"/>
  <c r="I19" i="1"/>
  <c r="I12" i="1"/>
  <c r="I13" i="1"/>
  <c r="G21" i="1"/>
  <c r="F21" i="2"/>
  <c r="G11" i="2"/>
  <c r="G21" i="2" s="1"/>
  <c r="G61" i="1"/>
  <c r="H51" i="1"/>
  <c r="H22" i="1" l="1"/>
  <c r="H23" i="1"/>
  <c r="I17" i="1"/>
  <c r="I18" i="1"/>
  <c r="I15" i="1"/>
  <c r="I16" i="1"/>
  <c r="I11" i="1"/>
  <c r="H11" i="2"/>
  <c r="H61" i="1"/>
  <c r="I21" i="1" l="1"/>
  <c r="I57" i="1"/>
  <c r="I54" i="1"/>
  <c r="I52" i="1"/>
  <c r="I55" i="1"/>
  <c r="I53" i="1"/>
  <c r="I56" i="1"/>
  <c r="I59" i="1"/>
  <c r="I58" i="1"/>
  <c r="I51" i="1"/>
  <c r="I61" i="1" s="1"/>
  <c r="H21" i="2"/>
  <c r="I13" i="2" l="1"/>
  <c r="I17" i="2"/>
  <c r="I14" i="2"/>
  <c r="I16" i="2"/>
  <c r="I15" i="2"/>
  <c r="I19" i="2"/>
  <c r="I18" i="2"/>
  <c r="I12" i="2"/>
  <c r="I11" i="2"/>
  <c r="I21" i="2" l="1"/>
</calcChain>
</file>

<file path=xl/sharedStrings.xml><?xml version="1.0" encoding="utf-8"?>
<sst xmlns="http://schemas.openxmlformats.org/spreadsheetml/2006/main" count="109" uniqueCount="61">
  <si>
    <t>Oferta Calculator</t>
  </si>
  <si>
    <t>Beneficiarul: Popescu Gheorghe</t>
  </si>
  <si>
    <t>Data: 25.11.2016</t>
  </si>
  <si>
    <t>Curs Euro</t>
  </si>
  <si>
    <t>TVA</t>
  </si>
  <si>
    <t>%</t>
  </si>
  <si>
    <t>Buc</t>
  </si>
  <si>
    <t>Euro</t>
  </si>
  <si>
    <t>Pret/buc</t>
  </si>
  <si>
    <t>Valoarea</t>
  </si>
  <si>
    <t>Lei</t>
  </si>
  <si>
    <t>Valoare</t>
  </si>
  <si>
    <t>Total</t>
  </si>
  <si>
    <t>Pondere</t>
  </si>
  <si>
    <t>Procesor Intel core i5-4460, 3.2 GHz, Haswell, 6 MB</t>
  </si>
  <si>
    <t>Memorie HyperX FURY Blue 4GB, DDR3, 1600MHz, CL10</t>
  </si>
  <si>
    <t>Placa de baza Gigabyte B85-HD3, Socket 1150</t>
  </si>
  <si>
    <t>Hard Disk - HDD WD Blue 1TB, 7200 rpm</t>
  </si>
  <si>
    <t>Monitor LED AOC 18.5", Wide, Negru, E970SWN</t>
  </si>
  <si>
    <t>Kit Tastatura+ Mouse A+ K1</t>
  </si>
  <si>
    <t>DVD Writer Asus DRW-24F1ST/BLK/B/AS, SATA</t>
  </si>
  <si>
    <t>Sursa Inter-Tech SL-500A</t>
  </si>
  <si>
    <t>Carcasa DeLux ME879, Middletower</t>
  </si>
  <si>
    <t>Discount</t>
  </si>
  <si>
    <t>Total de plata</t>
  </si>
  <si>
    <t>Tranzactionare BVB</t>
  </si>
  <si>
    <t>Nume</t>
  </si>
  <si>
    <t>Procent</t>
  </si>
  <si>
    <t>TLV</t>
  </si>
  <si>
    <t>BRD</t>
  </si>
  <si>
    <t>EL</t>
  </si>
  <si>
    <t>FP</t>
  </si>
  <si>
    <t>SIF2</t>
  </si>
  <si>
    <t>Altii</t>
  </si>
  <si>
    <t>Compania</t>
  </si>
  <si>
    <t>Cota de piata</t>
  </si>
  <si>
    <t>Compania A</t>
  </si>
  <si>
    <t>Compania B</t>
  </si>
  <si>
    <t>Compania C</t>
  </si>
  <si>
    <t>Compania D</t>
  </si>
  <si>
    <t>Compania E</t>
  </si>
  <si>
    <t>Alte Companii</t>
  </si>
  <si>
    <t>Nr. Crt</t>
  </si>
  <si>
    <t>Prenume</t>
  </si>
  <si>
    <t>Reprezentant Vanzari</t>
  </si>
  <si>
    <t>Produs 1</t>
  </si>
  <si>
    <t>Produs 2</t>
  </si>
  <si>
    <t>Produs 3</t>
  </si>
  <si>
    <t>Total General</t>
  </si>
  <si>
    <t>Aldea</t>
  </si>
  <si>
    <t>Maria</t>
  </si>
  <si>
    <t>Barsan</t>
  </si>
  <si>
    <t>Petru</t>
  </si>
  <si>
    <t>Darida</t>
  </si>
  <si>
    <t>Mircea</t>
  </si>
  <si>
    <t>Manolescu</t>
  </si>
  <si>
    <t>Paul</t>
  </si>
  <si>
    <t>Toth</t>
  </si>
  <si>
    <t>Sandor</t>
  </si>
  <si>
    <t>Zaharescu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</si>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</sst>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n">
        <color theme="9"/>
      </bottom>
      <diagonal/>
    </border>
    <border>
      <left style="medium">
        <color theme="9"/>
      </left>
      <right/>
      <top style="thin">
        <color theme="9"/>
      </top>
      <bottom style="thin">
        <color theme="9"/>
      </bottom>
      <diagonal/>
    </border>
    <border>
      <left style="medium">
        <color theme="9"/>
      </left>
      <right/>
      <top style="thin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 style="thin">
        <color theme="9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 style="medium">
        <color theme="9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21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8" xfId="0" applyNumberFormat="1" applyBorder="1" applyAlignment="1">
      <alignment wrapText="1"/>
    </xf>
    <xf numFmtId="164" fontId="0" fillId="0" borderId="12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164" fontId="0" fillId="0" borderId="13" xfId="0" applyNumberFormat="1" applyFont="1" applyBorder="1" applyAlignment="1">
      <alignment wrapText="1"/>
    </xf>
    <xf numFmtId="9" fontId="0" fillId="0" borderId="0" xfId="0" applyNumberFormat="1"/>
    <xf numFmtId="164" fontId="0" fillId="0" borderId="0" xfId="0" applyNumberFormat="1"/>
    <xf numFmtId="10" fontId="0" fillId="0" borderId="22" xfId="0" applyNumberFormat="1" applyBorder="1" applyAlignment="1">
      <alignment wrapText="1"/>
    </xf>
    <xf numFmtId="10" fontId="0" fillId="0" borderId="14" xfId="0" applyNumberFormat="1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7" xfId="0" applyBorder="1"/>
    <xf numFmtId="0" fontId="1" fillId="2" borderId="29" xfId="0" applyFont="1" applyFill="1" applyBorder="1"/>
    <xf numFmtId="0" fontId="1" fillId="2" borderId="32" xfId="0" applyFont="1" applyFill="1" applyBorder="1"/>
    <xf numFmtId="0" fontId="1" fillId="2" borderId="36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horizontal="center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Componente Calculator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Razvan!$B$11:$B$19</c:f>
              <c:strCache>
                <c:ptCount val="9"/>
                <c:pt idx="0">
                  <c:v>Procesor Intel core i5-4460, 3.2 GHz, Haswell, 6 MB</c:v>
                </c:pt>
                <c:pt idx="1">
                  <c:v>Memorie HyperX FURY Blue 4GB, DDR3, 1600MHz, CL10</c:v>
                </c:pt>
                <c:pt idx="2">
                  <c:v>Placa de baza Gigabyte B85-HD3, Socket 1150</c:v>
                </c:pt>
                <c:pt idx="3">
                  <c:v>Hard Disk - HDD WD Blue 1TB, 7200 rpm</c:v>
                </c:pt>
                <c:pt idx="4">
                  <c:v>Monitor LED AOC 18.5", Wide, Negru, E970SWN</c:v>
                </c:pt>
                <c:pt idx="5">
                  <c:v>Kit Tastatura+ Mouse A+ K1</c:v>
                </c:pt>
                <c:pt idx="6">
                  <c:v>DVD Writer Asus DRW-24F1ST/BLK/B/AS, SATA</c:v>
                </c:pt>
                <c:pt idx="7">
                  <c:v>Sursa Inter-Tech SL-500A</c:v>
                </c:pt>
                <c:pt idx="8">
                  <c:v>Carcasa DeLux ME879, Middletower</c:v>
                </c:pt>
              </c:strCache>
            </c:strRef>
          </c:cat>
          <c:val>
            <c:numRef>
              <c:f>Razvan!$I$11:$I$19</c:f>
              <c:numCache>
                <c:formatCode>0.00%</c:formatCode>
                <c:ptCount val="9"/>
                <c:pt idx="0">
                  <c:v>0.35535745499038635</c:v>
                </c:pt>
                <c:pt idx="1">
                  <c:v>0.12655130221989164</c:v>
                </c:pt>
                <c:pt idx="2">
                  <c:v>0.13843733613004719</c:v>
                </c:pt>
                <c:pt idx="3">
                  <c:v>0.10679951057507429</c:v>
                </c:pt>
                <c:pt idx="4">
                  <c:v>0.13039678377905958</c:v>
                </c:pt>
                <c:pt idx="5">
                  <c:v>1.9751791644817343E-2</c:v>
                </c:pt>
                <c:pt idx="6">
                  <c:v>2.9715084775388916E-2</c:v>
                </c:pt>
                <c:pt idx="7">
                  <c:v>4.3523859465128469E-2</c:v>
                </c:pt>
                <c:pt idx="8">
                  <c:v>4.9466876420206259E-2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2-4B7B-9D74-CA72ED1292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37244975"/>
        <c:axId val="537247055"/>
        <c:axId val="0"/>
      </c:bar3DChart>
      <c:catAx>
        <c:axId val="53724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47055"/>
        <c:crosses val="autoZero"/>
        <c:auto val="1"/>
        <c:lblAlgn val="ctr"/>
        <c:lblOffset val="100"/>
        <c:noMultiLvlLbl val="0"/>
      </c:catAx>
      <c:valAx>
        <c:axId val="5372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4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Oferta 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Razvan!$B$11:$B$19</c:f>
              <c:strCache>
                <c:ptCount val="9"/>
                <c:pt idx="0">
                  <c:v>Procesor Intel core i5-4460, 3.2 GHz, Haswell, 6 MB</c:v>
                </c:pt>
                <c:pt idx="1">
                  <c:v>Memorie HyperX FURY Blue 4GB, DDR3, 1600MHz, CL10</c:v>
                </c:pt>
                <c:pt idx="2">
                  <c:v>Placa de baza Gigabyte B85-HD3, Socket 1150</c:v>
                </c:pt>
                <c:pt idx="3">
                  <c:v>Hard Disk - HDD WD Blue 1TB, 7200 rpm</c:v>
                </c:pt>
                <c:pt idx="4">
                  <c:v>Monitor LED AOC 18.5", Wide, Negru, E970SWN</c:v>
                </c:pt>
                <c:pt idx="5">
                  <c:v>Kit Tastatura+ Mouse A+ K1</c:v>
                </c:pt>
                <c:pt idx="6">
                  <c:v>DVD Writer Asus DRW-24F1ST/BLK/B/AS, SATA</c:v>
                </c:pt>
                <c:pt idx="7">
                  <c:v>Sursa Inter-Tech SL-500A</c:v>
                </c:pt>
                <c:pt idx="8">
                  <c:v>Carcasa DeLux ME879, Middletower</c:v>
                </c:pt>
              </c:strCache>
            </c:strRef>
          </c:cat>
          <c:val>
            <c:numRef>
              <c:f>Razvan!$E$11:$E$19</c:f>
              <c:numCache>
                <c:formatCode>General</c:formatCode>
                <c:ptCount val="9"/>
                <c:pt idx="0">
                  <c:v>203.3</c:v>
                </c:pt>
                <c:pt idx="1">
                  <c:v>72.400000000000006</c:v>
                </c:pt>
                <c:pt idx="2">
                  <c:v>79.2</c:v>
                </c:pt>
                <c:pt idx="3">
                  <c:v>61.1</c:v>
                </c:pt>
                <c:pt idx="4">
                  <c:v>74.599999999999994</c:v>
                </c:pt>
                <c:pt idx="5">
                  <c:v>11.3</c:v>
                </c:pt>
                <c:pt idx="6">
                  <c:v>17</c:v>
                </c:pt>
                <c:pt idx="7">
                  <c:v>24.9</c:v>
                </c:pt>
                <c:pt idx="8">
                  <c:v>28.3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D61-A9F7-107131FE95CC}"/>
            </c:ext>
          </c:extLst>
        </c:ser>
        <c:ser>
          <c:idx val="1"/>
          <c:order val="1"/>
          <c:tx>
            <c:v>Oferta 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'Oferta 2'!$E$11:$E$19</c:f>
              <c:numCache>
                <c:formatCode>General</c:formatCode>
                <c:ptCount val="9"/>
                <c:pt idx="0">
                  <c:v>350</c:v>
                </c:pt>
                <c:pt idx="1">
                  <c:v>88</c:v>
                </c:pt>
                <c:pt idx="2">
                  <c:v>65</c:v>
                </c:pt>
                <c:pt idx="3">
                  <c:v>75</c:v>
                </c:pt>
                <c:pt idx="4">
                  <c:v>98</c:v>
                </c:pt>
                <c:pt idx="5">
                  <c:v>35</c:v>
                </c:pt>
                <c:pt idx="6">
                  <c:v>10</c:v>
                </c:pt>
                <c:pt idx="7">
                  <c:v>20</c:v>
                </c:pt>
                <c:pt idx="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D61-A9F7-107131FE95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9269855"/>
        <c:axId val="599283583"/>
        <c:axId val="0"/>
      </c:bar3DChart>
      <c:catAx>
        <c:axId val="59926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83583"/>
        <c:crosses val="autoZero"/>
        <c:auto val="1"/>
        <c:lblAlgn val="ctr"/>
        <c:lblOffset val="100"/>
        <c:noMultiLvlLbl val="0"/>
      </c:catAx>
      <c:valAx>
        <c:axId val="5992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6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Tranzactionare</a:t>
            </a:r>
            <a:r>
              <a:rPr lang="en-US" b="1" baseline="0"/>
              <a:t> BVB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'Ex3'!$B$5:$B$10</c:f>
              <c:strCache>
                <c:ptCount val="6"/>
                <c:pt idx="0">
                  <c:v>TLV</c:v>
                </c:pt>
                <c:pt idx="1">
                  <c:v>BRD</c:v>
                </c:pt>
                <c:pt idx="2">
                  <c:v>EL</c:v>
                </c:pt>
                <c:pt idx="3">
                  <c:v>FP</c:v>
                </c:pt>
                <c:pt idx="4">
                  <c:v>SIF2</c:v>
                </c:pt>
                <c:pt idx="5">
                  <c:v>Altii</c:v>
                </c:pt>
              </c:strCache>
            </c:strRef>
          </c:cat>
          <c:val>
            <c:numRef>
              <c:f>'Ex3'!$C$5:$C$10</c:f>
              <c:numCache>
                <c:formatCode>0%</c:formatCode>
                <c:ptCount val="6"/>
                <c:pt idx="0">
                  <c:v>0.24</c:v>
                </c:pt>
                <c:pt idx="1">
                  <c:v>0.15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0.02</c:v>
                </c:pt>
                <c:pt idx="5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B-4E72-BFA5-7C8E6DE263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Cota de piata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36A-4974-AD8C-A572686A56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36A-4974-AD8C-A572686A56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36A-4974-AD8C-A572686A56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36A-4974-AD8C-A572686A56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36A-4974-AD8C-A572686A56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36A-4974-AD8C-A572686A56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'Ex4'!$B$3:$B$8</c:f>
              <c:strCache>
                <c:ptCount val="6"/>
                <c:pt idx="0">
                  <c:v>Compania A</c:v>
                </c:pt>
                <c:pt idx="1">
                  <c:v>Compania B</c:v>
                </c:pt>
                <c:pt idx="2">
                  <c:v>Compania C</c:v>
                </c:pt>
                <c:pt idx="3">
                  <c:v>Compania D</c:v>
                </c:pt>
                <c:pt idx="4">
                  <c:v>Compania E</c:v>
                </c:pt>
                <c:pt idx="5">
                  <c:v>Alte Companii</c:v>
                </c:pt>
              </c:strCache>
            </c:strRef>
          </c:cat>
          <c:val>
            <c:numRef>
              <c:f>'Ex4'!$C$3:$C$8</c:f>
              <c:numCache>
                <c:formatCode>0%</c:formatCode>
                <c:ptCount val="6"/>
                <c:pt idx="0">
                  <c:v>0.3</c:v>
                </c:pt>
                <c:pt idx="1">
                  <c:v>0.12</c:v>
                </c:pt>
                <c:pt idx="2">
                  <c:v>0.21</c:v>
                </c:pt>
                <c:pt idx="3">
                  <c:v>0.16</c:v>
                </c:pt>
                <c:pt idx="4">
                  <c:v>0.11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A-4974-AD8C-A572686A56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23</xdr:row>
      <xdr:rowOff>66674</xdr:rowOff>
    </xdr:from>
    <xdr:to>
      <xdr:col>10</xdr:col>
      <xdr:colOff>457200</xdr:colOff>
      <xdr:row>42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485774</xdr:colOff>
      <xdr:row>0</xdr:row>
      <xdr:rowOff>114299</xdr:rowOff>
    </xdr:from>
    <xdr:to>
      <xdr:col>13</xdr:col>
      <xdr:colOff>0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3</xdr:row>
      <xdr:rowOff>180981</xdr:rowOff>
    </xdr:from>
    <xdr:to>
      <xdr:col>11</xdr:col>
      <xdr:colOff>71437</xdr:colOff>
      <xdr:row>18</xdr:row>
      <xdr:rowOff>66681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5</xdr:row>
      <xdr:rowOff>171456</xdr:rowOff>
    </xdr:from>
    <xdr:to>
      <xdr:col>11</xdr:col>
      <xdr:colOff>290512</xdr:colOff>
      <xdr:row>20</xdr:row>
      <xdr:rowOff>57156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workbookViewId="0">
      <selection activeCell="J12" sqref="J12"/>
    </sheetView>
  </sheetViews>
  <sheetFormatPr defaultRowHeight="15" x14ac:dyDescent="0.25"/>
  <cols>
    <col min="1" max="1" width="3.625" customWidth="1"/>
    <col min="2" max="2" width="22.375" customWidth="1"/>
    <col min="6" max="6" width="9.375" bestFit="1" customWidth="1"/>
    <col min="7" max="9" width="11.375" bestFit="1" customWidth="1"/>
  </cols>
  <sheetData>
    <row r="2" spans="1:9" ht="18.75" x14ac:dyDescent="0.3">
      <c r="C2" s="3" t="s">
        <v>0</v>
      </c>
      <c r="D2" s="3"/>
    </row>
    <row r="3" spans="1:9" x14ac:dyDescent="0.25">
      <c r="C3" s="2" t="s">
        <v>1</v>
      </c>
      <c r="D3" s="2"/>
      <c r="E3" s="2"/>
    </row>
    <row r="4" spans="1:9" x14ac:dyDescent="0.25">
      <c r="C4" t="s">
        <v>2</v>
      </c>
    </row>
    <row r="7" spans="1:9" x14ac:dyDescent="0.25">
      <c r="C7" t="s">
        <v>3</v>
      </c>
      <c r="D7">
        <v>4.4211</v>
      </c>
      <c r="F7" t="s">
        <v>4</v>
      </c>
      <c r="G7">
        <v>24</v>
      </c>
      <c r="H7" t="s">
        <v>5</v>
      </c>
    </row>
    <row r="8" spans="1:9" ht="15.75" thickBot="1" x14ac:dyDescent="0.3"/>
    <row r="9" spans="1:9" ht="15.75" thickBot="1" x14ac:dyDescent="0.3">
      <c r="A9" s="5"/>
      <c r="B9" s="4"/>
      <c r="C9" s="6" t="s">
        <v>6</v>
      </c>
      <c r="D9" s="7" t="s">
        <v>7</v>
      </c>
      <c r="E9" s="9"/>
      <c r="F9" s="10" t="s">
        <v>10</v>
      </c>
      <c r="G9" s="11"/>
      <c r="H9" s="11"/>
      <c r="I9" s="8"/>
    </row>
    <row r="10" spans="1:9" ht="15.75" thickBot="1" x14ac:dyDescent="0.3">
      <c r="A10" s="12"/>
      <c r="B10" s="13"/>
      <c r="C10" s="14"/>
      <c r="D10" s="15" t="s">
        <v>8</v>
      </c>
      <c r="E10" s="16" t="s">
        <v>9</v>
      </c>
      <c r="F10" s="17" t="s">
        <v>11</v>
      </c>
      <c r="G10" s="18" t="s">
        <v>4</v>
      </c>
      <c r="H10" s="19" t="s">
        <v>12</v>
      </c>
      <c r="I10" s="20" t="s">
        <v>13</v>
      </c>
    </row>
    <row r="11" spans="1:9" ht="30.75" thickBot="1" x14ac:dyDescent="0.3">
      <c r="A11" s="21">
        <v>1</v>
      </c>
      <c r="B11" s="23" t="s">
        <v>14</v>
      </c>
      <c r="C11" s="30">
        <v>1</v>
      </c>
      <c r="D11" s="23">
        <v>203.3</v>
      </c>
      <c r="E11" s="24">
        <f>C11*D11</f>
        <v>203.3</v>
      </c>
      <c r="F11" s="31">
        <f>E11*$D$7</f>
        <v>898.80963000000008</v>
      </c>
      <c r="G11" s="32">
        <f>(F11*$G$7)/100</f>
        <v>215.7143112</v>
      </c>
      <c r="H11" s="33">
        <f>F11+G11</f>
        <v>1114.5239412000001</v>
      </c>
      <c r="I11" s="49">
        <f>(H11*100/$H$21)/100</f>
        <v>0.35535745499038635</v>
      </c>
    </row>
    <row r="12" spans="1:9" ht="29.25" customHeight="1" thickBot="1" x14ac:dyDescent="0.3">
      <c r="A12" s="22">
        <v>2</v>
      </c>
      <c r="B12" s="26" t="s">
        <v>15</v>
      </c>
      <c r="C12" s="34">
        <v>2</v>
      </c>
      <c r="D12" s="26">
        <v>36.200000000000003</v>
      </c>
      <c r="E12" s="24">
        <f t="shared" ref="E12:E19" si="0">C12*D12</f>
        <v>72.400000000000006</v>
      </c>
      <c r="F12" s="31">
        <f t="shared" ref="F12:F19" si="1">E12*$D$7</f>
        <v>320.08764000000002</v>
      </c>
      <c r="G12" s="32">
        <f t="shared" ref="G12:G19" si="2">(F12*$G$7)/100</f>
        <v>76.821033600000007</v>
      </c>
      <c r="H12" s="33">
        <f t="shared" ref="H12:H19" si="3">F12+G12</f>
        <v>396.90867360000004</v>
      </c>
      <c r="I12" s="49">
        <f t="shared" ref="I12:I19" si="4">(H12*100/$H$21)/100</f>
        <v>0.12655130221989164</v>
      </c>
    </row>
    <row r="13" spans="1:9" ht="30.75" thickBot="1" x14ac:dyDescent="0.3">
      <c r="A13" s="21">
        <v>3</v>
      </c>
      <c r="B13" s="26" t="s">
        <v>16</v>
      </c>
      <c r="C13" s="34">
        <v>1</v>
      </c>
      <c r="D13" s="26">
        <v>79.2</v>
      </c>
      <c r="E13" s="24">
        <f t="shared" si="0"/>
        <v>79.2</v>
      </c>
      <c r="F13" s="31">
        <f t="shared" si="1"/>
        <v>350.15111999999999</v>
      </c>
      <c r="G13" s="32">
        <f t="shared" si="2"/>
        <v>84.036268800000002</v>
      </c>
      <c r="H13" s="33">
        <f t="shared" si="3"/>
        <v>434.18738880000001</v>
      </c>
      <c r="I13" s="49">
        <f t="shared" si="4"/>
        <v>0.13843733613004719</v>
      </c>
    </row>
    <row r="14" spans="1:9" ht="30.75" thickBot="1" x14ac:dyDescent="0.3">
      <c r="A14" s="22">
        <v>4</v>
      </c>
      <c r="B14" s="26" t="s">
        <v>17</v>
      </c>
      <c r="C14" s="34">
        <v>1</v>
      </c>
      <c r="D14" s="26">
        <v>61.1</v>
      </c>
      <c r="E14" s="24">
        <f t="shared" si="0"/>
        <v>61.1</v>
      </c>
      <c r="F14" s="31">
        <f t="shared" si="1"/>
        <v>270.12921</v>
      </c>
      <c r="G14" s="32">
        <f t="shared" si="2"/>
        <v>64.831010399999997</v>
      </c>
      <c r="H14" s="33">
        <f t="shared" si="3"/>
        <v>334.96022040000003</v>
      </c>
      <c r="I14" s="49">
        <f t="shared" si="4"/>
        <v>0.10679951057507429</v>
      </c>
    </row>
    <row r="15" spans="1:9" ht="30.75" thickBot="1" x14ac:dyDescent="0.3">
      <c r="A15" s="21">
        <v>5</v>
      </c>
      <c r="B15" s="26" t="s">
        <v>18</v>
      </c>
      <c r="C15" s="34">
        <v>1</v>
      </c>
      <c r="D15" s="26">
        <v>74.599999999999994</v>
      </c>
      <c r="E15" s="24">
        <f t="shared" si="0"/>
        <v>74.599999999999994</v>
      </c>
      <c r="F15" s="31">
        <f t="shared" si="1"/>
        <v>329.81405999999998</v>
      </c>
      <c r="G15" s="32">
        <f t="shared" si="2"/>
        <v>79.155374399999999</v>
      </c>
      <c r="H15" s="33">
        <f t="shared" si="3"/>
        <v>408.96943439999995</v>
      </c>
      <c r="I15" s="49">
        <f t="shared" si="4"/>
        <v>0.13039678377905958</v>
      </c>
    </row>
    <row r="16" spans="1:9" ht="15.75" thickBot="1" x14ac:dyDescent="0.3">
      <c r="A16" s="22">
        <v>6</v>
      </c>
      <c r="B16" s="26" t="s">
        <v>19</v>
      </c>
      <c r="C16" s="34">
        <v>1</v>
      </c>
      <c r="D16" s="26">
        <v>11.3</v>
      </c>
      <c r="E16" s="24">
        <f t="shared" si="0"/>
        <v>11.3</v>
      </c>
      <c r="F16" s="31">
        <f t="shared" si="1"/>
        <v>49.958430000000007</v>
      </c>
      <c r="G16" s="32">
        <f t="shared" si="2"/>
        <v>11.990023200000001</v>
      </c>
      <c r="H16" s="33">
        <f t="shared" si="3"/>
        <v>61.94845320000001</v>
      </c>
      <c r="I16" s="49">
        <f t="shared" si="4"/>
        <v>1.9751791644817343E-2</v>
      </c>
    </row>
    <row r="17" spans="1:9" ht="30.75" thickBot="1" x14ac:dyDescent="0.3">
      <c r="A17" s="21">
        <v>7</v>
      </c>
      <c r="B17" s="26" t="s">
        <v>20</v>
      </c>
      <c r="C17" s="34">
        <v>1</v>
      </c>
      <c r="D17" s="26">
        <v>17</v>
      </c>
      <c r="E17" s="24">
        <f t="shared" si="0"/>
        <v>17</v>
      </c>
      <c r="F17" s="31">
        <f t="shared" si="1"/>
        <v>75.158699999999996</v>
      </c>
      <c r="G17" s="32">
        <f t="shared" si="2"/>
        <v>18.038087999999998</v>
      </c>
      <c r="H17" s="33">
        <f t="shared" si="3"/>
        <v>93.196787999999998</v>
      </c>
      <c r="I17" s="49">
        <f t="shared" si="4"/>
        <v>2.9715084775388916E-2</v>
      </c>
    </row>
    <row r="18" spans="1:9" ht="15.75" thickBot="1" x14ac:dyDescent="0.3">
      <c r="A18" s="22">
        <v>8</v>
      </c>
      <c r="B18" s="26" t="s">
        <v>21</v>
      </c>
      <c r="C18" s="34">
        <v>1</v>
      </c>
      <c r="D18" s="26">
        <v>24.9</v>
      </c>
      <c r="E18" s="24">
        <f t="shared" si="0"/>
        <v>24.9</v>
      </c>
      <c r="F18" s="31">
        <f t="shared" si="1"/>
        <v>110.08538999999999</v>
      </c>
      <c r="G18" s="32">
        <f t="shared" si="2"/>
        <v>26.4204936</v>
      </c>
      <c r="H18" s="33">
        <f t="shared" si="3"/>
        <v>136.5058836</v>
      </c>
      <c r="I18" s="49">
        <f t="shared" si="4"/>
        <v>4.3523859465128469E-2</v>
      </c>
    </row>
    <row r="19" spans="1:9" ht="30" x14ac:dyDescent="0.25">
      <c r="A19" s="21">
        <v>9</v>
      </c>
      <c r="B19" s="26" t="s">
        <v>22</v>
      </c>
      <c r="C19" s="29">
        <v>1</v>
      </c>
      <c r="D19" s="26">
        <v>28.3</v>
      </c>
      <c r="E19" s="24">
        <f t="shared" si="0"/>
        <v>28.3</v>
      </c>
      <c r="F19" s="31">
        <f t="shared" si="1"/>
        <v>125.11713</v>
      </c>
      <c r="G19" s="32">
        <f t="shared" si="2"/>
        <v>30.028111200000001</v>
      </c>
      <c r="H19" s="33">
        <f t="shared" si="3"/>
        <v>155.14524120000002</v>
      </c>
      <c r="I19" s="49">
        <f t="shared" si="4"/>
        <v>4.9466876420206259E-2</v>
      </c>
    </row>
    <row r="20" spans="1:9" x14ac:dyDescent="0.25">
      <c r="A20" s="35"/>
      <c r="B20" s="37"/>
      <c r="C20" s="39"/>
      <c r="D20" s="26"/>
      <c r="E20" s="42"/>
      <c r="F20" s="43"/>
      <c r="G20" s="44"/>
      <c r="H20" s="45"/>
      <c r="I20" s="28"/>
    </row>
    <row r="21" spans="1:9" ht="15.75" thickBot="1" x14ac:dyDescent="0.3">
      <c r="A21" s="36"/>
      <c r="B21" s="38"/>
      <c r="C21" s="40"/>
      <c r="D21" s="41" t="s">
        <v>12</v>
      </c>
      <c r="E21" s="46">
        <f>SUM(E11:E19)</f>
        <v>572.1</v>
      </c>
      <c r="F21" s="46">
        <f t="shared" ref="F21:H21" si="5">SUM(F11:F19)</f>
        <v>2529.3113100000005</v>
      </c>
      <c r="G21" s="46">
        <f t="shared" si="5"/>
        <v>607.0347144000001</v>
      </c>
      <c r="H21" s="46">
        <f t="shared" si="5"/>
        <v>3136.3460244000003</v>
      </c>
      <c r="I21" s="50">
        <f>SUM(I11:I19)</f>
        <v>1</v>
      </c>
    </row>
    <row r="22" spans="1:9" x14ac:dyDescent="0.25">
      <c r="E22" t="s">
        <v>23</v>
      </c>
      <c r="F22" s="47">
        <v>0.04</v>
      </c>
      <c r="H22" s="48">
        <f>(H21*4)%</f>
        <v>125.45384097600001</v>
      </c>
    </row>
    <row r="23" spans="1:9" x14ac:dyDescent="0.25">
      <c r="E23" s="1" t="s">
        <v>24</v>
      </c>
      <c r="H23" s="48">
        <f>H21-H22</f>
        <v>3010.8921834240005</v>
      </c>
    </row>
    <row r="47" spans="3:8" x14ac:dyDescent="0.25">
      <c r="C47" t="s">
        <v>3</v>
      </c>
      <c r="D47">
        <v>4.4211</v>
      </c>
      <c r="F47" t="s">
        <v>4</v>
      </c>
      <c r="G47">
        <v>24</v>
      </c>
      <c r="H47" t="s">
        <v>5</v>
      </c>
    </row>
    <row r="48" spans="3:8" ht="15.75" thickBot="1" x14ac:dyDescent="0.3"/>
    <row r="49" spans="1:9" ht="15.75" thickBot="1" x14ac:dyDescent="0.3">
      <c r="A49" s="5"/>
      <c r="B49" s="4"/>
      <c r="C49" s="6" t="s">
        <v>6</v>
      </c>
      <c r="D49" s="7" t="s">
        <v>7</v>
      </c>
      <c r="E49" s="9"/>
      <c r="F49" s="10" t="s">
        <v>10</v>
      </c>
      <c r="G49" s="11"/>
      <c r="H49" s="11"/>
      <c r="I49" s="8"/>
    </row>
    <row r="50" spans="1:9" ht="15.75" thickBot="1" x14ac:dyDescent="0.3">
      <c r="A50" s="12"/>
      <c r="B50" s="13"/>
      <c r="C50" s="14"/>
      <c r="D50" s="15" t="s">
        <v>8</v>
      </c>
      <c r="E50" s="16" t="s">
        <v>9</v>
      </c>
      <c r="F50" s="17" t="s">
        <v>11</v>
      </c>
      <c r="G50" s="18" t="s">
        <v>4</v>
      </c>
      <c r="H50" s="19" t="s">
        <v>12</v>
      </c>
      <c r="I50" s="20" t="s">
        <v>13</v>
      </c>
    </row>
    <row r="51" spans="1:9" ht="30.75" thickBot="1" x14ac:dyDescent="0.3">
      <c r="A51" s="21">
        <v>1</v>
      </c>
      <c r="B51" s="23" t="s">
        <v>14</v>
      </c>
      <c r="C51" s="30">
        <v>1</v>
      </c>
      <c r="D51" s="23">
        <v>350</v>
      </c>
      <c r="E51" s="24">
        <f>C51*D51</f>
        <v>350</v>
      </c>
      <c r="F51" s="31">
        <f>E51*$D$7</f>
        <v>1547.385</v>
      </c>
      <c r="G51" s="32">
        <f>(F51*$G$7)/100</f>
        <v>371.37239999999997</v>
      </c>
      <c r="H51" s="33">
        <f>F51+G51</f>
        <v>1918.7574</v>
      </c>
      <c r="I51" s="49">
        <f>(H51*100/$H$61)/100</f>
        <v>0.44871794871794868</v>
      </c>
    </row>
    <row r="52" spans="1:9" ht="45.75" thickBot="1" x14ac:dyDescent="0.3">
      <c r="A52" s="22">
        <v>2</v>
      </c>
      <c r="B52" s="26" t="s">
        <v>15</v>
      </c>
      <c r="C52" s="34">
        <v>2</v>
      </c>
      <c r="D52" s="26">
        <v>44</v>
      </c>
      <c r="E52" s="24">
        <f t="shared" ref="E52:E59" si="6">C52*D52</f>
        <v>88</v>
      </c>
      <c r="F52" s="31">
        <f t="shared" ref="F52:F59" si="7">E52*$D$7</f>
        <v>389.05680000000001</v>
      </c>
      <c r="G52" s="32">
        <f t="shared" ref="G52:G59" si="8">(F52*$G$7)/100</f>
        <v>93.373632000000001</v>
      </c>
      <c r="H52" s="33">
        <f t="shared" ref="H52:H59" si="9">F52+G52</f>
        <v>482.430432</v>
      </c>
      <c r="I52" s="49">
        <f t="shared" ref="I52:I59" si="10">(H52*100/$H$61)/100</f>
        <v>0.11282051282051282</v>
      </c>
    </row>
    <row r="53" spans="1:9" ht="30.75" thickBot="1" x14ac:dyDescent="0.3">
      <c r="A53" s="21">
        <v>3</v>
      </c>
      <c r="B53" s="26" t="s">
        <v>16</v>
      </c>
      <c r="C53" s="34">
        <v>1</v>
      </c>
      <c r="D53" s="26">
        <v>65</v>
      </c>
      <c r="E53" s="24">
        <f t="shared" si="6"/>
        <v>65</v>
      </c>
      <c r="F53" s="31">
        <f t="shared" si="7"/>
        <v>287.37150000000003</v>
      </c>
      <c r="G53" s="32">
        <f t="shared" si="8"/>
        <v>68.969160000000016</v>
      </c>
      <c r="H53" s="33">
        <f t="shared" si="9"/>
        <v>356.34066000000007</v>
      </c>
      <c r="I53" s="49">
        <f t="shared" si="10"/>
        <v>8.3333333333333356E-2</v>
      </c>
    </row>
    <row r="54" spans="1:9" ht="30.75" thickBot="1" x14ac:dyDescent="0.3">
      <c r="A54" s="22">
        <v>4</v>
      </c>
      <c r="B54" s="26" t="s">
        <v>17</v>
      </c>
      <c r="C54" s="34">
        <v>1</v>
      </c>
      <c r="D54" s="26">
        <v>75</v>
      </c>
      <c r="E54" s="24">
        <f t="shared" si="6"/>
        <v>75</v>
      </c>
      <c r="F54" s="31">
        <f t="shared" si="7"/>
        <v>331.58249999999998</v>
      </c>
      <c r="G54" s="32">
        <f t="shared" si="8"/>
        <v>79.579799999999992</v>
      </c>
      <c r="H54" s="33">
        <f t="shared" si="9"/>
        <v>411.16229999999996</v>
      </c>
      <c r="I54" s="49">
        <f t="shared" si="10"/>
        <v>9.6153846153846145E-2</v>
      </c>
    </row>
    <row r="55" spans="1:9" ht="30.75" thickBot="1" x14ac:dyDescent="0.3">
      <c r="A55" s="21">
        <v>5</v>
      </c>
      <c r="B55" s="26" t="s">
        <v>18</v>
      </c>
      <c r="C55" s="34">
        <v>1</v>
      </c>
      <c r="D55" s="26">
        <v>98</v>
      </c>
      <c r="E55" s="24">
        <f t="shared" si="6"/>
        <v>98</v>
      </c>
      <c r="F55" s="31">
        <f t="shared" si="7"/>
        <v>433.26780000000002</v>
      </c>
      <c r="G55" s="32">
        <f t="shared" si="8"/>
        <v>103.984272</v>
      </c>
      <c r="H55" s="33">
        <f t="shared" si="9"/>
        <v>537.252072</v>
      </c>
      <c r="I55" s="49">
        <f t="shared" si="10"/>
        <v>0.12564102564102564</v>
      </c>
    </row>
    <row r="56" spans="1:9" ht="15.75" thickBot="1" x14ac:dyDescent="0.3">
      <c r="A56" s="22">
        <v>6</v>
      </c>
      <c r="B56" s="26" t="s">
        <v>19</v>
      </c>
      <c r="C56" s="34">
        <v>1</v>
      </c>
      <c r="D56" s="26">
        <v>35</v>
      </c>
      <c r="E56" s="24">
        <f t="shared" si="6"/>
        <v>35</v>
      </c>
      <c r="F56" s="31">
        <f t="shared" si="7"/>
        <v>154.73849999999999</v>
      </c>
      <c r="G56" s="32">
        <f t="shared" si="8"/>
        <v>37.137239999999998</v>
      </c>
      <c r="H56" s="33">
        <f t="shared" si="9"/>
        <v>191.87573999999998</v>
      </c>
      <c r="I56" s="49">
        <f t="shared" si="10"/>
        <v>4.4871794871794865E-2</v>
      </c>
    </row>
    <row r="57" spans="1:9" ht="30.75" thickBot="1" x14ac:dyDescent="0.3">
      <c r="A57" s="21">
        <v>7</v>
      </c>
      <c r="B57" s="26" t="s">
        <v>20</v>
      </c>
      <c r="C57" s="34">
        <v>1</v>
      </c>
      <c r="D57" s="26">
        <v>10</v>
      </c>
      <c r="E57" s="24">
        <f t="shared" si="6"/>
        <v>10</v>
      </c>
      <c r="F57" s="31">
        <f t="shared" si="7"/>
        <v>44.210999999999999</v>
      </c>
      <c r="G57" s="32">
        <f t="shared" si="8"/>
        <v>10.610639999999998</v>
      </c>
      <c r="H57" s="33">
        <f t="shared" si="9"/>
        <v>54.821639999999995</v>
      </c>
      <c r="I57" s="49">
        <f t="shared" si="10"/>
        <v>1.282051282051282E-2</v>
      </c>
    </row>
    <row r="58" spans="1:9" ht="15.75" thickBot="1" x14ac:dyDescent="0.3">
      <c r="A58" s="22">
        <v>8</v>
      </c>
      <c r="B58" s="26" t="s">
        <v>21</v>
      </c>
      <c r="C58" s="34">
        <v>1</v>
      </c>
      <c r="D58" s="26">
        <v>20</v>
      </c>
      <c r="E58" s="24">
        <f t="shared" si="6"/>
        <v>20</v>
      </c>
      <c r="F58" s="31">
        <f t="shared" si="7"/>
        <v>88.421999999999997</v>
      </c>
      <c r="G58" s="32">
        <f t="shared" si="8"/>
        <v>21.221279999999997</v>
      </c>
      <c r="H58" s="33">
        <f t="shared" si="9"/>
        <v>109.64327999999999</v>
      </c>
      <c r="I58" s="49">
        <f t="shared" si="10"/>
        <v>2.564102564102564E-2</v>
      </c>
    </row>
    <row r="59" spans="1:9" ht="30" x14ac:dyDescent="0.25">
      <c r="A59" s="21">
        <v>9</v>
      </c>
      <c r="B59" s="26" t="s">
        <v>22</v>
      </c>
      <c r="C59" s="29">
        <v>1</v>
      </c>
      <c r="D59" s="26">
        <v>39</v>
      </c>
      <c r="E59" s="24">
        <f t="shared" si="6"/>
        <v>39</v>
      </c>
      <c r="F59" s="31">
        <f t="shared" si="7"/>
        <v>172.4229</v>
      </c>
      <c r="G59" s="32">
        <f t="shared" si="8"/>
        <v>41.381495999999999</v>
      </c>
      <c r="H59" s="33">
        <f t="shared" si="9"/>
        <v>213.804396</v>
      </c>
      <c r="I59" s="49">
        <f t="shared" si="10"/>
        <v>0.05</v>
      </c>
    </row>
    <row r="60" spans="1:9" x14ac:dyDescent="0.25">
      <c r="A60" s="35"/>
      <c r="B60" s="37"/>
      <c r="C60" s="39"/>
      <c r="D60" s="26"/>
      <c r="E60" s="42"/>
      <c r="F60" s="43"/>
      <c r="G60" s="44"/>
      <c r="H60" s="45"/>
      <c r="I60" s="28"/>
    </row>
    <row r="61" spans="1:9" ht="15.75" thickBot="1" x14ac:dyDescent="0.3">
      <c r="A61" s="36"/>
      <c r="B61" s="38"/>
      <c r="C61" s="40"/>
      <c r="D61" s="41" t="s">
        <v>12</v>
      </c>
      <c r="E61" s="46">
        <f>SUM(E51:E59)</f>
        <v>780</v>
      </c>
      <c r="F61" s="46">
        <f t="shared" ref="F61:H61" si="11">SUM(F51:F59)</f>
        <v>3448.4580000000001</v>
      </c>
      <c r="G61" s="46">
        <f t="shared" si="11"/>
        <v>827.62991999999997</v>
      </c>
      <c r="H61" s="46">
        <f t="shared" si="11"/>
        <v>4276.0879199999999</v>
      </c>
      <c r="I61" s="50">
        <f>SUM(I51:I59)</f>
        <v>1</v>
      </c>
    </row>
  </sheetData>
  <mergeCells count="14">
    <mergeCell ref="A60:B61"/>
    <mergeCell ref="C60:C61"/>
    <mergeCell ref="A20:B21"/>
    <mergeCell ref="C20:C21"/>
    <mergeCell ref="A49:B50"/>
    <mergeCell ref="C49:C50"/>
    <mergeCell ref="D49:E49"/>
    <mergeCell ref="F49:I49"/>
    <mergeCell ref="C2:D2"/>
    <mergeCell ref="C3:E3"/>
    <mergeCell ref="C9:C10"/>
    <mergeCell ref="D9:E9"/>
    <mergeCell ref="F9:I9"/>
    <mergeCell ref="A9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1"/>
  <sheetViews>
    <sheetView topLeftCell="A10" workbookViewId="0">
      <selection activeCell="D15" sqref="D15"/>
    </sheetView>
  </sheetViews>
  <sheetFormatPr defaultRowHeight="15" x14ac:dyDescent="0.25"/>
  <cols>
    <col min="1" max="1" width="3.875" customWidth="1"/>
    <col min="2" max="2" width="18.875" customWidth="1"/>
  </cols>
  <sheetData>
    <row r="7" spans="1:9" x14ac:dyDescent="0.25">
      <c r="C7" t="s">
        <v>3</v>
      </c>
      <c r="D7">
        <v>4.4211</v>
      </c>
      <c r="F7" t="s">
        <v>4</v>
      </c>
      <c r="G7">
        <v>24</v>
      </c>
      <c r="H7" t="s">
        <v>5</v>
      </c>
    </row>
    <row r="8" spans="1:9" ht="15.75" thickBot="1" x14ac:dyDescent="0.3"/>
    <row r="9" spans="1:9" ht="15.75" thickBot="1" x14ac:dyDescent="0.3">
      <c r="A9" s="57"/>
      <c r="B9" s="58"/>
      <c r="C9" s="59" t="s">
        <v>6</v>
      </c>
      <c r="D9" s="60" t="s">
        <v>7</v>
      </c>
      <c r="E9" s="61"/>
      <c r="F9" s="62" t="s">
        <v>10</v>
      </c>
      <c r="G9" s="63"/>
      <c r="H9" s="63"/>
      <c r="I9" s="64"/>
    </row>
    <row r="10" spans="1:9" ht="15.75" thickBot="1" x14ac:dyDescent="0.3">
      <c r="A10" s="65"/>
      <c r="B10" s="66"/>
      <c r="C10" s="67"/>
      <c r="D10" s="43" t="s">
        <v>8</v>
      </c>
      <c r="E10" s="42" t="s">
        <v>9</v>
      </c>
      <c r="F10" s="53" t="s">
        <v>11</v>
      </c>
      <c r="G10" s="54" t="s">
        <v>4</v>
      </c>
      <c r="H10" s="55" t="s">
        <v>12</v>
      </c>
      <c r="I10" s="56" t="s">
        <v>13</v>
      </c>
    </row>
    <row r="11" spans="1:9" ht="30" customHeight="1" thickBot="1" x14ac:dyDescent="0.3">
      <c r="A11" s="25">
        <v>1</v>
      </c>
      <c r="B11" s="23" t="s">
        <v>14</v>
      </c>
      <c r="C11" s="30">
        <v>1</v>
      </c>
      <c r="D11" s="23">
        <v>350</v>
      </c>
      <c r="E11" s="24">
        <f>C11*D11</f>
        <v>350</v>
      </c>
      <c r="F11" s="31">
        <f>E11*$D$7</f>
        <v>1547.385</v>
      </c>
      <c r="G11" s="32">
        <f>(F11*$G$7)/100</f>
        <v>371.37239999999997</v>
      </c>
      <c r="H11" s="33">
        <f>F11+G11</f>
        <v>1918.7574</v>
      </c>
      <c r="I11" s="49">
        <f>(H11*100/$H$21)/100</f>
        <v>0.44871794871794868</v>
      </c>
    </row>
    <row r="12" spans="1:9" ht="32.25" customHeight="1" thickBot="1" x14ac:dyDescent="0.3">
      <c r="A12" s="27">
        <v>2</v>
      </c>
      <c r="B12" s="26" t="s">
        <v>15</v>
      </c>
      <c r="C12" s="34">
        <v>2</v>
      </c>
      <c r="D12" s="26">
        <v>44</v>
      </c>
      <c r="E12" s="24">
        <f t="shared" ref="E12:E19" si="0">C12*D12</f>
        <v>88</v>
      </c>
      <c r="F12" s="31">
        <f t="shared" ref="F12:F19" si="1">E12*$D$7</f>
        <v>389.05680000000001</v>
      </c>
      <c r="G12" s="32">
        <f t="shared" ref="G12:G19" si="2">(F12*$G$7)/100</f>
        <v>93.373632000000001</v>
      </c>
      <c r="H12" s="33">
        <f t="shared" ref="H12:H19" si="3">F12+G12</f>
        <v>482.430432</v>
      </c>
      <c r="I12" s="49">
        <f t="shared" ref="I12:I19" si="4">(H12*100/$H$21)/100</f>
        <v>0.11282051282051282</v>
      </c>
    </row>
    <row r="13" spans="1:9" ht="30.75" thickBot="1" x14ac:dyDescent="0.3">
      <c r="A13" s="25">
        <v>3</v>
      </c>
      <c r="B13" s="26" t="s">
        <v>16</v>
      </c>
      <c r="C13" s="34">
        <v>1</v>
      </c>
      <c r="D13" s="26">
        <v>65</v>
      </c>
      <c r="E13" s="24">
        <f t="shared" si="0"/>
        <v>65</v>
      </c>
      <c r="F13" s="31">
        <f t="shared" si="1"/>
        <v>287.37150000000003</v>
      </c>
      <c r="G13" s="32">
        <f t="shared" si="2"/>
        <v>68.969160000000016</v>
      </c>
      <c r="H13" s="33">
        <f t="shared" si="3"/>
        <v>356.34066000000007</v>
      </c>
      <c r="I13" s="49">
        <f t="shared" si="4"/>
        <v>8.3333333333333356E-2</v>
      </c>
    </row>
    <row r="14" spans="1:9" ht="30.75" thickBot="1" x14ac:dyDescent="0.3">
      <c r="A14" s="27">
        <v>4</v>
      </c>
      <c r="B14" s="26" t="s">
        <v>17</v>
      </c>
      <c r="C14" s="34">
        <v>1</v>
      </c>
      <c r="D14" s="26">
        <v>75</v>
      </c>
      <c r="E14" s="24">
        <f t="shared" si="0"/>
        <v>75</v>
      </c>
      <c r="F14" s="31">
        <f t="shared" si="1"/>
        <v>331.58249999999998</v>
      </c>
      <c r="G14" s="32">
        <f t="shared" si="2"/>
        <v>79.579799999999992</v>
      </c>
      <c r="H14" s="33">
        <f t="shared" si="3"/>
        <v>411.16229999999996</v>
      </c>
      <c r="I14" s="49">
        <f t="shared" si="4"/>
        <v>9.6153846153846145E-2</v>
      </c>
    </row>
    <row r="15" spans="1:9" ht="45.75" thickBot="1" x14ac:dyDescent="0.3">
      <c r="A15" s="25">
        <v>5</v>
      </c>
      <c r="B15" s="26" t="s">
        <v>18</v>
      </c>
      <c r="C15" s="34">
        <v>1</v>
      </c>
      <c r="D15" s="26">
        <v>98</v>
      </c>
      <c r="E15" s="24">
        <f t="shared" si="0"/>
        <v>98</v>
      </c>
      <c r="F15" s="31">
        <f t="shared" si="1"/>
        <v>433.26780000000002</v>
      </c>
      <c r="G15" s="32">
        <f t="shared" si="2"/>
        <v>103.984272</v>
      </c>
      <c r="H15" s="33">
        <f t="shared" si="3"/>
        <v>537.252072</v>
      </c>
      <c r="I15" s="49">
        <f t="shared" si="4"/>
        <v>0.12564102564102564</v>
      </c>
    </row>
    <row r="16" spans="1:9" ht="30.75" thickBot="1" x14ac:dyDescent="0.3">
      <c r="A16" s="27">
        <v>6</v>
      </c>
      <c r="B16" s="26" t="s">
        <v>19</v>
      </c>
      <c r="C16" s="34">
        <v>1</v>
      </c>
      <c r="D16" s="26">
        <v>35</v>
      </c>
      <c r="E16" s="24">
        <f t="shared" si="0"/>
        <v>35</v>
      </c>
      <c r="F16" s="31">
        <f t="shared" si="1"/>
        <v>154.73849999999999</v>
      </c>
      <c r="G16" s="32">
        <f t="shared" si="2"/>
        <v>37.137239999999998</v>
      </c>
      <c r="H16" s="33">
        <f t="shared" si="3"/>
        <v>191.87573999999998</v>
      </c>
      <c r="I16" s="49">
        <f t="shared" si="4"/>
        <v>4.4871794871794865E-2</v>
      </c>
    </row>
    <row r="17" spans="1:9" ht="45.75" thickBot="1" x14ac:dyDescent="0.3">
      <c r="A17" s="25">
        <v>7</v>
      </c>
      <c r="B17" s="26" t="s">
        <v>20</v>
      </c>
      <c r="C17" s="34">
        <v>1</v>
      </c>
      <c r="D17" s="26">
        <v>10</v>
      </c>
      <c r="E17" s="24">
        <f t="shared" si="0"/>
        <v>10</v>
      </c>
      <c r="F17" s="31">
        <f t="shared" si="1"/>
        <v>44.210999999999999</v>
      </c>
      <c r="G17" s="32">
        <f t="shared" si="2"/>
        <v>10.610639999999998</v>
      </c>
      <c r="H17" s="33">
        <f t="shared" si="3"/>
        <v>54.821639999999995</v>
      </c>
      <c r="I17" s="49">
        <f t="shared" si="4"/>
        <v>1.282051282051282E-2</v>
      </c>
    </row>
    <row r="18" spans="1:9" ht="30.75" thickBot="1" x14ac:dyDescent="0.3">
      <c r="A18" s="27">
        <v>8</v>
      </c>
      <c r="B18" s="26" t="s">
        <v>21</v>
      </c>
      <c r="C18" s="34">
        <v>1</v>
      </c>
      <c r="D18" s="26">
        <v>20</v>
      </c>
      <c r="E18" s="24">
        <f t="shared" si="0"/>
        <v>20</v>
      </c>
      <c r="F18" s="31">
        <f t="shared" si="1"/>
        <v>88.421999999999997</v>
      </c>
      <c r="G18" s="32">
        <f t="shared" si="2"/>
        <v>21.221279999999997</v>
      </c>
      <c r="H18" s="33">
        <f t="shared" si="3"/>
        <v>109.64327999999999</v>
      </c>
      <c r="I18" s="49">
        <f t="shared" si="4"/>
        <v>2.564102564102564E-2</v>
      </c>
    </row>
    <row r="19" spans="1:9" ht="30" x14ac:dyDescent="0.25">
      <c r="A19" s="25">
        <v>9</v>
      </c>
      <c r="B19" s="26" t="s">
        <v>22</v>
      </c>
      <c r="C19" s="29">
        <v>1</v>
      </c>
      <c r="D19" s="26">
        <v>39</v>
      </c>
      <c r="E19" s="24">
        <f t="shared" si="0"/>
        <v>39</v>
      </c>
      <c r="F19" s="31">
        <f t="shared" si="1"/>
        <v>172.4229</v>
      </c>
      <c r="G19" s="32">
        <f t="shared" si="2"/>
        <v>41.381495999999999</v>
      </c>
      <c r="H19" s="33">
        <f t="shared" si="3"/>
        <v>213.804396</v>
      </c>
      <c r="I19" s="49">
        <f t="shared" si="4"/>
        <v>0.05</v>
      </c>
    </row>
    <row r="20" spans="1:9" x14ac:dyDescent="0.25">
      <c r="A20" s="68"/>
      <c r="B20" s="69"/>
      <c r="C20" s="51"/>
      <c r="D20" s="26"/>
      <c r="E20" s="42"/>
      <c r="F20" s="43"/>
      <c r="G20" s="44"/>
      <c r="H20" s="45"/>
      <c r="I20" s="28"/>
    </row>
    <row r="21" spans="1:9" ht="15.75" thickBot="1" x14ac:dyDescent="0.3">
      <c r="A21" s="70"/>
      <c r="B21" s="71"/>
      <c r="C21" s="52"/>
      <c r="D21" s="41" t="s">
        <v>12</v>
      </c>
      <c r="E21" s="46">
        <f>SUM(E11:E19)</f>
        <v>780</v>
      </c>
      <c r="F21" s="46">
        <f t="shared" ref="F21:H21" si="5">SUM(F11:F19)</f>
        <v>3448.4580000000001</v>
      </c>
      <c r="G21" s="46">
        <f t="shared" si="5"/>
        <v>827.62991999999997</v>
      </c>
      <c r="H21" s="46">
        <f t="shared" si="5"/>
        <v>4276.0879199999999</v>
      </c>
      <c r="I21" s="50">
        <f>SUM(I11:I19)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Q4" sqref="Q4"/>
    </sheetView>
  </sheetViews>
  <sheetFormatPr defaultRowHeight="15" x14ac:dyDescent="0.25"/>
  <sheetData>
    <row r="2" spans="2:3" x14ac:dyDescent="0.25">
      <c r="B2" t="s">
        <v>25</v>
      </c>
    </row>
    <row r="4" spans="2:3" x14ac:dyDescent="0.25">
      <c r="B4" t="s">
        <v>26</v>
      </c>
      <c r="C4" t="s">
        <v>27</v>
      </c>
    </row>
    <row r="5" spans="2:3" x14ac:dyDescent="0.25">
      <c r="B5" t="s">
        <v>28</v>
      </c>
      <c r="C5" s="47">
        <v>0.24</v>
      </c>
    </row>
    <row r="6" spans="2:3" x14ac:dyDescent="0.25">
      <c r="B6" t="s">
        <v>29</v>
      </c>
      <c r="C6" s="47">
        <v>0.15</v>
      </c>
    </row>
    <row r="7" spans="2:3" x14ac:dyDescent="0.25">
      <c r="B7" t="s">
        <v>30</v>
      </c>
      <c r="C7" s="47">
        <v>7.0000000000000007E-2</v>
      </c>
    </row>
    <row r="8" spans="2:3" x14ac:dyDescent="0.25">
      <c r="B8" t="s">
        <v>31</v>
      </c>
      <c r="C8" s="47">
        <v>0.14000000000000001</v>
      </c>
    </row>
    <row r="9" spans="2:3" x14ac:dyDescent="0.25">
      <c r="B9" t="s">
        <v>32</v>
      </c>
      <c r="C9" s="47">
        <v>0.02</v>
      </c>
    </row>
    <row r="10" spans="2:3" x14ac:dyDescent="0.25">
      <c r="B10" t="s">
        <v>33</v>
      </c>
      <c r="C10" s="47">
        <v>0.38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opLeftCell="A4" workbookViewId="0">
      <selection activeCell="N15" sqref="N15"/>
    </sheetView>
  </sheetViews>
  <sheetFormatPr defaultRowHeight="15" x14ac:dyDescent="0.25"/>
  <cols>
    <col min="2" max="2" width="11.125" customWidth="1"/>
    <col min="3" max="3" width="12.75" customWidth="1"/>
  </cols>
  <sheetData>
    <row r="2" spans="2:3" x14ac:dyDescent="0.25">
      <c r="B2" t="s">
        <v>34</v>
      </c>
      <c r="C2" t="s">
        <v>35</v>
      </c>
    </row>
    <row r="3" spans="2:3" x14ac:dyDescent="0.25">
      <c r="B3" t="s">
        <v>36</v>
      </c>
      <c r="C3" s="47">
        <v>0.3</v>
      </c>
    </row>
    <row r="4" spans="2:3" x14ac:dyDescent="0.25">
      <c r="B4" t="s">
        <v>37</v>
      </c>
      <c r="C4" s="47">
        <v>0.12</v>
      </c>
    </row>
    <row r="5" spans="2:3" x14ac:dyDescent="0.25">
      <c r="B5" t="s">
        <v>38</v>
      </c>
      <c r="C5" s="47">
        <v>0.21</v>
      </c>
    </row>
    <row r="6" spans="2:3" x14ac:dyDescent="0.25">
      <c r="B6" t="s">
        <v>39</v>
      </c>
      <c r="C6" s="47">
        <v>0.16</v>
      </c>
    </row>
    <row r="7" spans="2:3" x14ac:dyDescent="0.25">
      <c r="B7" t="s">
        <v>40</v>
      </c>
      <c r="C7" s="47">
        <v>0.11</v>
      </c>
    </row>
    <row r="8" spans="2:3" x14ac:dyDescent="0.25">
      <c r="B8" t="s">
        <v>41</v>
      </c>
      <c r="C8" s="47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4" max="4" width="17.625" customWidth="1"/>
  </cols>
  <sheetData>
    <row r="1" spans="1:8" x14ac:dyDescent="0.25">
      <c r="A1" s="78" t="s">
        <v>42</v>
      </c>
      <c r="B1" s="79" t="s">
        <v>26</v>
      </c>
      <c r="C1" s="79" t="s">
        <v>43</v>
      </c>
      <c r="D1" s="79" t="s">
        <v>44</v>
      </c>
      <c r="E1" s="79" t="s">
        <v>45</v>
      </c>
      <c r="F1" s="79" t="s">
        <v>46</v>
      </c>
      <c r="G1" s="79" t="s">
        <v>47</v>
      </c>
      <c r="H1" s="80" t="s">
        <v>12</v>
      </c>
    </row>
    <row r="2" spans="1:8" x14ac:dyDescent="0.25">
      <c r="A2" s="72">
        <v>1</v>
      </c>
      <c r="B2" s="74" t="s">
        <v>49</v>
      </c>
      <c r="C2" s="74" t="s">
        <v>50</v>
      </c>
      <c r="D2" s="74" t="str">
        <f>CONCATENATE(B2," ",C2)</f>
        <v>Aldea Maria</v>
      </c>
      <c r="E2" s="74">
        <v>443</v>
      </c>
      <c r="F2" s="74">
        <v>213</v>
      </c>
      <c r="G2" s="74">
        <v>986</v>
      </c>
      <c r="H2" s="77">
        <f>SUM(E2:G2)</f>
        <v>1642</v>
      </c>
    </row>
    <row r="3" spans="1:8" x14ac:dyDescent="0.25">
      <c r="A3" s="72">
        <v>2</v>
      </c>
      <c r="B3" s="74" t="s">
        <v>51</v>
      </c>
      <c r="C3" s="74" t="s">
        <v>52</v>
      </c>
      <c r="D3" s="74" t="str">
        <f t="shared" ref="D3:D7" si="0">CONCATENATE(B3," ",C3)</f>
        <v>Barsan Petru</v>
      </c>
      <c r="E3" s="74">
        <v>192</v>
      </c>
      <c r="F3" s="74">
        <v>485</v>
      </c>
      <c r="G3" s="74">
        <v>567</v>
      </c>
      <c r="H3" s="77">
        <f t="shared" ref="H3:H9" si="1">SUM(E3:G3)</f>
        <v>1244</v>
      </c>
    </row>
    <row r="4" spans="1:8" x14ac:dyDescent="0.25">
      <c r="A4" s="72">
        <v>3</v>
      </c>
      <c r="B4" s="74" t="s">
        <v>53</v>
      </c>
      <c r="C4" s="74" t="s">
        <v>54</v>
      </c>
      <c r="D4" s="74" t="str">
        <f t="shared" si="0"/>
        <v>Darida Mircea</v>
      </c>
      <c r="E4" s="74">
        <v>325</v>
      </c>
      <c r="F4" s="74">
        <v>456</v>
      </c>
      <c r="G4" s="74">
        <v>741</v>
      </c>
      <c r="H4" s="77">
        <f t="shared" si="1"/>
        <v>1522</v>
      </c>
    </row>
    <row r="5" spans="1:8" x14ac:dyDescent="0.25">
      <c r="A5" s="72">
        <v>4</v>
      </c>
      <c r="B5" s="74" t="s">
        <v>55</v>
      </c>
      <c r="C5" s="74" t="s">
        <v>56</v>
      </c>
      <c r="D5" s="74" t="str">
        <f t="shared" si="0"/>
        <v>Manolescu Paul</v>
      </c>
      <c r="E5" s="74">
        <v>514</v>
      </c>
      <c r="F5" s="74">
        <v>1145</v>
      </c>
      <c r="G5" s="74">
        <v>144</v>
      </c>
      <c r="H5" s="77">
        <f t="shared" si="1"/>
        <v>1803</v>
      </c>
    </row>
    <row r="6" spans="1:8" x14ac:dyDescent="0.25">
      <c r="A6" s="72">
        <v>5</v>
      </c>
      <c r="B6" s="74" t="s">
        <v>57</v>
      </c>
      <c r="C6" s="74" t="s">
        <v>58</v>
      </c>
      <c r="D6" s="74" t="str">
        <f t="shared" si="0"/>
        <v>Toth Sandor</v>
      </c>
      <c r="E6" s="74">
        <v>350</v>
      </c>
      <c r="F6" s="74">
        <v>390</v>
      </c>
      <c r="G6" s="74">
        <v>400</v>
      </c>
      <c r="H6" s="77">
        <f t="shared" si="1"/>
        <v>1140</v>
      </c>
    </row>
    <row r="7" spans="1:8" x14ac:dyDescent="0.25">
      <c r="A7" s="72">
        <v>6</v>
      </c>
      <c r="B7" s="74" t="s">
        <v>59</v>
      </c>
      <c r="C7" s="74" t="s">
        <v>60</v>
      </c>
      <c r="D7" s="74" t="str">
        <f t="shared" si="0"/>
        <v>Zaharescu Cristina</v>
      </c>
      <c r="E7" s="74">
        <v>235</v>
      </c>
      <c r="F7" s="74">
        <v>185</v>
      </c>
      <c r="G7" s="74">
        <v>945</v>
      </c>
      <c r="H7" s="77">
        <f t="shared" si="1"/>
        <v>1365</v>
      </c>
    </row>
    <row r="8" spans="1:8" ht="15.75" thickBot="1" x14ac:dyDescent="0.3">
      <c r="A8" s="73"/>
      <c r="B8" s="75"/>
      <c r="C8" s="75"/>
      <c r="D8" s="75"/>
      <c r="E8" s="75"/>
      <c r="F8" s="75"/>
      <c r="G8" s="75"/>
      <c r="H8" s="83"/>
    </row>
    <row r="9" spans="1:8" ht="15.75" thickBot="1" x14ac:dyDescent="0.3">
      <c r="A9" s="81"/>
      <c r="B9" s="82"/>
      <c r="C9" s="82"/>
      <c r="D9" s="82"/>
      <c r="E9" s="82"/>
      <c r="F9" s="76" t="s">
        <v>48</v>
      </c>
      <c r="G9" s="85"/>
      <c r="H9" s="86">
        <f>SUM(H2:H7)</f>
        <v>8716</v>
      </c>
    </row>
    <row r="10" spans="1:8" x14ac:dyDescent="0.25">
      <c r="H10" s="84"/>
    </row>
  </sheetData>
  <mergeCells count="1"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Razvan</vt:lpstr>
      <vt:lpstr>Oferta 2</vt:lpstr>
      <vt:lpstr>Sheet3</vt:lpstr>
      <vt:lpstr>Ex3</vt:lpstr>
      <vt:lpstr>Ex4</vt:lpstr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2016-11-25T15:10:29Z</dcterms:created>
  <dcterms:modified xsi:type="dcterms:W3CDTF">2016-11-25T17:00:39Z</dcterms:modified>
</cp:coreProperties>
</file>