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ones/Desktop/"/>
    </mc:Choice>
  </mc:AlternateContent>
  <xr:revisionPtr revIDLastSave="0" documentId="13_ncr:1_{FEE06711-99FB-0247-AA10-5E0C92C259B3}" xr6:coauthVersionLast="47" xr6:coauthVersionMax="47" xr10:uidLastSave="{00000000-0000-0000-0000-000000000000}"/>
  <bookViews>
    <workbookView xWindow="15620" yWindow="500" windowWidth="13180" windowHeight="17500" activeTab="1" xr2:uid="{3CB298C1-2274-D34A-B999-B8819E6C46B4}"/>
  </bookViews>
  <sheets>
    <sheet name="Apt Search" sheetId="5" state="hidden" r:id="rId1"/>
    <sheet name="Pay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3" i="9" l="1"/>
  <c r="K277" i="9"/>
  <c r="K281" i="9"/>
  <c r="K285" i="9"/>
  <c r="K289" i="9"/>
  <c r="K293" i="9"/>
  <c r="K297" i="9"/>
  <c r="K301" i="9"/>
  <c r="I270" i="9"/>
  <c r="K270" i="9" s="1"/>
  <c r="I271" i="9"/>
  <c r="K271" i="9" s="1"/>
  <c r="I272" i="9"/>
  <c r="K272" i="9" s="1"/>
  <c r="I273" i="9"/>
  <c r="I274" i="9"/>
  <c r="K274" i="9" s="1"/>
  <c r="I275" i="9"/>
  <c r="K275" i="9" s="1"/>
  <c r="I276" i="9"/>
  <c r="K276" i="9" s="1"/>
  <c r="I277" i="9"/>
  <c r="I278" i="9"/>
  <c r="K278" i="9" s="1"/>
  <c r="I279" i="9"/>
  <c r="K279" i="9" s="1"/>
  <c r="I280" i="9"/>
  <c r="K280" i="9" s="1"/>
  <c r="I281" i="9"/>
  <c r="I282" i="9"/>
  <c r="K282" i="9" s="1"/>
  <c r="I283" i="9"/>
  <c r="K283" i="9" s="1"/>
  <c r="I284" i="9"/>
  <c r="K284" i="9" s="1"/>
  <c r="I285" i="9"/>
  <c r="I286" i="9"/>
  <c r="K286" i="9" s="1"/>
  <c r="I287" i="9"/>
  <c r="K287" i="9" s="1"/>
  <c r="I288" i="9"/>
  <c r="K288" i="9" s="1"/>
  <c r="I289" i="9"/>
  <c r="I290" i="9"/>
  <c r="K290" i="9" s="1"/>
  <c r="I291" i="9"/>
  <c r="K291" i="9" s="1"/>
  <c r="I292" i="9"/>
  <c r="K292" i="9" s="1"/>
  <c r="I293" i="9"/>
  <c r="I294" i="9"/>
  <c r="K294" i="9" s="1"/>
  <c r="I295" i="9"/>
  <c r="K295" i="9" s="1"/>
  <c r="I296" i="9"/>
  <c r="K296" i="9" s="1"/>
  <c r="I297" i="9"/>
  <c r="I298" i="9"/>
  <c r="K298" i="9" s="1"/>
  <c r="I299" i="9"/>
  <c r="K299" i="9" s="1"/>
  <c r="I300" i="9"/>
  <c r="K300" i="9" s="1"/>
  <c r="I301" i="9"/>
  <c r="I302" i="9"/>
  <c r="K302" i="9" s="1"/>
  <c r="I303" i="9"/>
  <c r="K303" i="9" s="1"/>
  <c r="I304" i="9"/>
  <c r="K304" i="9" s="1"/>
  <c r="L301" i="9"/>
  <c r="L302" i="9"/>
  <c r="L303" i="9"/>
  <c r="L304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240" i="9"/>
  <c r="L241" i="9"/>
  <c r="L242" i="9"/>
  <c r="L243" i="9"/>
  <c r="L244" i="9"/>
  <c r="I214" i="9"/>
  <c r="K214" i="9" s="1"/>
  <c r="I215" i="9"/>
  <c r="K215" i="9" s="1"/>
  <c r="I216" i="9"/>
  <c r="K216" i="9" s="1"/>
  <c r="I217" i="9"/>
  <c r="K217" i="9" s="1"/>
  <c r="I218" i="9"/>
  <c r="K218" i="9" s="1"/>
  <c r="I219" i="9"/>
  <c r="K219" i="9" s="1"/>
  <c r="I220" i="9"/>
  <c r="K220" i="9" s="1"/>
  <c r="I221" i="9"/>
  <c r="K221" i="9" s="1"/>
  <c r="I222" i="9"/>
  <c r="K222" i="9" s="1"/>
  <c r="I223" i="9"/>
  <c r="K223" i="9" s="1"/>
  <c r="I224" i="9"/>
  <c r="K224" i="9" s="1"/>
  <c r="I225" i="9"/>
  <c r="K225" i="9" s="1"/>
  <c r="I226" i="9"/>
  <c r="K226" i="9" s="1"/>
  <c r="I227" i="9"/>
  <c r="K227" i="9" s="1"/>
  <c r="I228" i="9"/>
  <c r="K228" i="9" s="1"/>
  <c r="I229" i="9"/>
  <c r="K229" i="9" s="1"/>
  <c r="I230" i="9"/>
  <c r="K230" i="9" s="1"/>
  <c r="I231" i="9"/>
  <c r="K231" i="9" s="1"/>
  <c r="I232" i="9"/>
  <c r="K232" i="9" s="1"/>
  <c r="I233" i="9"/>
  <c r="K233" i="9" s="1"/>
  <c r="I234" i="9"/>
  <c r="K234" i="9" s="1"/>
  <c r="I235" i="9"/>
  <c r="K235" i="9" s="1"/>
  <c r="I236" i="9"/>
  <c r="K236" i="9" s="1"/>
  <c r="I237" i="9"/>
  <c r="K237" i="9" s="1"/>
  <c r="I238" i="9"/>
  <c r="K238" i="9" s="1"/>
  <c r="I239" i="9"/>
  <c r="K239" i="9" s="1"/>
  <c r="I240" i="9"/>
  <c r="K240" i="9" s="1"/>
  <c r="I241" i="9"/>
  <c r="K241" i="9" s="1"/>
  <c r="I242" i="9"/>
  <c r="K242" i="9" s="1"/>
  <c r="I243" i="9"/>
  <c r="K243" i="9" s="1"/>
  <c r="I244" i="9"/>
  <c r="K244" i="9" s="1"/>
  <c r="I245" i="9"/>
  <c r="K245" i="9" s="1"/>
  <c r="I246" i="9"/>
  <c r="K246" i="9" s="1"/>
  <c r="I247" i="9"/>
  <c r="K247" i="9" s="1"/>
  <c r="I248" i="9"/>
  <c r="K248" i="9" s="1"/>
  <c r="I249" i="9"/>
  <c r="K249" i="9" s="1"/>
  <c r="I250" i="9"/>
  <c r="K250" i="9" s="1"/>
  <c r="I251" i="9"/>
  <c r="K251" i="9" s="1"/>
  <c r="I252" i="9"/>
  <c r="K252" i="9" s="1"/>
  <c r="I253" i="9"/>
  <c r="K253" i="9" s="1"/>
  <c r="I254" i="9"/>
  <c r="K254" i="9" s="1"/>
  <c r="I255" i="9"/>
  <c r="K255" i="9" s="1"/>
  <c r="I256" i="9"/>
  <c r="K256" i="9" s="1"/>
  <c r="I257" i="9"/>
  <c r="K257" i="9" s="1"/>
  <c r="I258" i="9"/>
  <c r="K258" i="9" s="1"/>
  <c r="I259" i="9"/>
  <c r="K259" i="9" s="1"/>
  <c r="I260" i="9"/>
  <c r="K260" i="9" s="1"/>
  <c r="I261" i="9"/>
  <c r="K261" i="9" s="1"/>
  <c r="I262" i="9"/>
  <c r="K262" i="9" s="1"/>
  <c r="I263" i="9"/>
  <c r="K263" i="9" s="1"/>
  <c r="I264" i="9"/>
  <c r="K264" i="9" s="1"/>
  <c r="I265" i="9"/>
  <c r="K265" i="9" s="1"/>
  <c r="I266" i="9"/>
  <c r="K266" i="9" s="1"/>
  <c r="I267" i="9"/>
  <c r="K267" i="9" s="1"/>
  <c r="I268" i="9"/>
  <c r="K268" i="9" s="1"/>
  <c r="I269" i="9"/>
  <c r="K269" i="9" s="1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14" i="9"/>
  <c r="I182" i="9"/>
  <c r="K182" i="9" s="1"/>
  <c r="I183" i="9"/>
  <c r="K183" i="9" s="1"/>
  <c r="I184" i="9"/>
  <c r="K184" i="9" s="1"/>
  <c r="I185" i="9"/>
  <c r="K185" i="9" s="1"/>
  <c r="I186" i="9"/>
  <c r="K186" i="9" s="1"/>
  <c r="I187" i="9"/>
  <c r="K187" i="9" s="1"/>
  <c r="I188" i="9"/>
  <c r="K188" i="9" s="1"/>
  <c r="I189" i="9"/>
  <c r="K189" i="9" s="1"/>
  <c r="I190" i="9"/>
  <c r="K190" i="9" s="1"/>
  <c r="I191" i="9"/>
  <c r="K191" i="9" s="1"/>
  <c r="I192" i="9"/>
  <c r="K192" i="9" s="1"/>
  <c r="I193" i="9"/>
  <c r="K193" i="9" s="1"/>
  <c r="I194" i="9"/>
  <c r="K194" i="9" s="1"/>
  <c r="I195" i="9"/>
  <c r="K195" i="9" s="1"/>
  <c r="I196" i="9"/>
  <c r="K196" i="9" s="1"/>
  <c r="I197" i="9"/>
  <c r="K197" i="9" s="1"/>
  <c r="I198" i="9"/>
  <c r="K198" i="9" s="1"/>
  <c r="I200" i="9"/>
  <c r="K200" i="9" s="1"/>
  <c r="I201" i="9"/>
  <c r="K201" i="9" s="1"/>
  <c r="I202" i="9"/>
  <c r="K202" i="9" s="1"/>
  <c r="I203" i="9"/>
  <c r="K203" i="9" s="1"/>
  <c r="I204" i="9"/>
  <c r="K204" i="9" s="1"/>
  <c r="I205" i="9"/>
  <c r="K205" i="9" s="1"/>
  <c r="I206" i="9"/>
  <c r="K206" i="9" s="1"/>
  <c r="I207" i="9"/>
  <c r="K207" i="9" s="1"/>
  <c r="I208" i="9"/>
  <c r="K208" i="9" s="1"/>
  <c r="I209" i="9"/>
  <c r="K209" i="9" s="1"/>
  <c r="I210" i="9"/>
  <c r="K210" i="9" s="1"/>
  <c r="I211" i="9"/>
  <c r="K211" i="9" s="1"/>
  <c r="I212" i="9"/>
  <c r="K212" i="9" s="1"/>
  <c r="I213" i="9"/>
  <c r="K213" i="9" s="1"/>
  <c r="L207" i="9"/>
  <c r="L208" i="9"/>
  <c r="L209" i="9"/>
  <c r="L210" i="9"/>
  <c r="L211" i="9"/>
  <c r="L212" i="9"/>
  <c r="L213" i="9"/>
  <c r="L205" i="9"/>
  <c r="L206" i="9"/>
  <c r="H199" i="9"/>
  <c r="L199" i="9" s="1"/>
  <c r="L193" i="9"/>
  <c r="L194" i="9"/>
  <c r="L195" i="9"/>
  <c r="L196" i="9"/>
  <c r="L197" i="9"/>
  <c r="L198" i="9"/>
  <c r="L200" i="9"/>
  <c r="L201" i="9"/>
  <c r="L202" i="9"/>
  <c r="L203" i="9"/>
  <c r="L204" i="9"/>
  <c r="L182" i="9"/>
  <c r="L183" i="9"/>
  <c r="L184" i="9"/>
  <c r="L185" i="9"/>
  <c r="L186" i="9"/>
  <c r="L187" i="9"/>
  <c r="L188" i="9"/>
  <c r="L189" i="9"/>
  <c r="L190" i="9"/>
  <c r="L191" i="9"/>
  <c r="L192" i="9"/>
  <c r="I150" i="9"/>
  <c r="K150" i="9" s="1"/>
  <c r="I151" i="9"/>
  <c r="K151" i="9" s="1"/>
  <c r="I152" i="9"/>
  <c r="K152" i="9" s="1"/>
  <c r="I153" i="9"/>
  <c r="K153" i="9" s="1"/>
  <c r="I154" i="9"/>
  <c r="K154" i="9" s="1"/>
  <c r="I155" i="9"/>
  <c r="K155" i="9" s="1"/>
  <c r="I156" i="9"/>
  <c r="K156" i="9" s="1"/>
  <c r="I157" i="9"/>
  <c r="K157" i="9" s="1"/>
  <c r="I158" i="9"/>
  <c r="K158" i="9" s="1"/>
  <c r="I159" i="9"/>
  <c r="K159" i="9" s="1"/>
  <c r="I160" i="9"/>
  <c r="K160" i="9" s="1"/>
  <c r="I161" i="9"/>
  <c r="K161" i="9" s="1"/>
  <c r="I162" i="9"/>
  <c r="K162" i="9" s="1"/>
  <c r="I163" i="9"/>
  <c r="K163" i="9" s="1"/>
  <c r="I164" i="9"/>
  <c r="K164" i="9" s="1"/>
  <c r="I165" i="9"/>
  <c r="K165" i="9" s="1"/>
  <c r="I166" i="9"/>
  <c r="K166" i="9" s="1"/>
  <c r="I167" i="9"/>
  <c r="K167" i="9" s="1"/>
  <c r="I168" i="9"/>
  <c r="K168" i="9" s="1"/>
  <c r="I169" i="9"/>
  <c r="K169" i="9" s="1"/>
  <c r="I170" i="9"/>
  <c r="K170" i="9" s="1"/>
  <c r="I171" i="9"/>
  <c r="K171" i="9" s="1"/>
  <c r="I172" i="9"/>
  <c r="K172" i="9" s="1"/>
  <c r="I173" i="9"/>
  <c r="K173" i="9" s="1"/>
  <c r="I174" i="9"/>
  <c r="K174" i="9" s="1"/>
  <c r="I175" i="9"/>
  <c r="K175" i="9" s="1"/>
  <c r="I176" i="9"/>
  <c r="K176" i="9" s="1"/>
  <c r="I177" i="9"/>
  <c r="K177" i="9" s="1"/>
  <c r="I178" i="9"/>
  <c r="K178" i="9" s="1"/>
  <c r="I179" i="9"/>
  <c r="K179" i="9" s="1"/>
  <c r="I180" i="9"/>
  <c r="K180" i="9" s="1"/>
  <c r="I181" i="9"/>
  <c r="K181" i="9" s="1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9" i="9"/>
  <c r="L2" i="9"/>
  <c r="L3" i="9"/>
  <c r="L13" i="9"/>
  <c r="L14" i="9"/>
  <c r="L15" i="9"/>
  <c r="L16" i="9"/>
  <c r="L17" i="9"/>
  <c r="L18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I125" i="9"/>
  <c r="K125" i="9" s="1"/>
  <c r="I126" i="9"/>
  <c r="K126" i="9" s="1"/>
  <c r="I127" i="9"/>
  <c r="K127" i="9" s="1"/>
  <c r="I128" i="9"/>
  <c r="K128" i="9" s="1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K134" i="9" s="1"/>
  <c r="I135" i="9"/>
  <c r="K135" i="9" s="1"/>
  <c r="I136" i="9"/>
  <c r="K136" i="9" s="1"/>
  <c r="I137" i="9"/>
  <c r="K137" i="9" s="1"/>
  <c r="I138" i="9"/>
  <c r="K138" i="9" s="1"/>
  <c r="I139" i="9"/>
  <c r="K139" i="9" s="1"/>
  <c r="I140" i="9"/>
  <c r="K140" i="9" s="1"/>
  <c r="I141" i="9"/>
  <c r="K141" i="9" s="1"/>
  <c r="I142" i="9"/>
  <c r="K142" i="9" s="1"/>
  <c r="I143" i="9"/>
  <c r="K143" i="9" s="1"/>
  <c r="I144" i="9"/>
  <c r="K144" i="9" s="1"/>
  <c r="I145" i="9"/>
  <c r="K145" i="9" s="1"/>
  <c r="I146" i="9"/>
  <c r="K146" i="9" s="1"/>
  <c r="I147" i="9"/>
  <c r="K147" i="9" s="1"/>
  <c r="I148" i="9"/>
  <c r="K148" i="9" s="1"/>
  <c r="I149" i="9"/>
  <c r="K149" i="9" s="1"/>
  <c r="I117" i="9"/>
  <c r="I118" i="9"/>
  <c r="K118" i="9" s="1"/>
  <c r="I119" i="9"/>
  <c r="K119" i="9" s="1"/>
  <c r="I120" i="9"/>
  <c r="K120" i="9" s="1"/>
  <c r="I121" i="9"/>
  <c r="K121" i="9" s="1"/>
  <c r="I122" i="9"/>
  <c r="K122" i="9" s="1"/>
  <c r="I123" i="9"/>
  <c r="K123" i="9" s="1"/>
  <c r="I124" i="9"/>
  <c r="K124" i="9" s="1"/>
  <c r="K117" i="9"/>
  <c r="I91" i="9"/>
  <c r="K91" i="9" s="1"/>
  <c r="I92" i="9"/>
  <c r="K92" i="9" s="1"/>
  <c r="I93" i="9"/>
  <c r="K93" i="9" s="1"/>
  <c r="I94" i="9"/>
  <c r="K94" i="9" s="1"/>
  <c r="I95" i="9"/>
  <c r="K95" i="9" s="1"/>
  <c r="I96" i="9"/>
  <c r="K96" i="9" s="1"/>
  <c r="I97" i="9"/>
  <c r="K97" i="9" s="1"/>
  <c r="I98" i="9"/>
  <c r="K98" i="9" s="1"/>
  <c r="I99" i="9"/>
  <c r="K99" i="9" s="1"/>
  <c r="I100" i="9"/>
  <c r="K100" i="9" s="1"/>
  <c r="I101" i="9"/>
  <c r="K101" i="9" s="1"/>
  <c r="I102" i="9"/>
  <c r="K102" i="9" s="1"/>
  <c r="I103" i="9"/>
  <c r="K103" i="9" s="1"/>
  <c r="I104" i="9"/>
  <c r="K104" i="9" s="1"/>
  <c r="I105" i="9"/>
  <c r="K105" i="9" s="1"/>
  <c r="I106" i="9"/>
  <c r="K106" i="9" s="1"/>
  <c r="I107" i="9"/>
  <c r="K107" i="9" s="1"/>
  <c r="I108" i="9"/>
  <c r="K108" i="9" s="1"/>
  <c r="I109" i="9"/>
  <c r="K109" i="9" s="1"/>
  <c r="I110" i="9"/>
  <c r="K110" i="9" s="1"/>
  <c r="I111" i="9"/>
  <c r="K111" i="9" s="1"/>
  <c r="I112" i="9"/>
  <c r="K112" i="9" s="1"/>
  <c r="I113" i="9"/>
  <c r="K113" i="9" s="1"/>
  <c r="I114" i="9"/>
  <c r="K114" i="9" s="1"/>
  <c r="I115" i="9"/>
  <c r="K115" i="9" s="1"/>
  <c r="I116" i="9"/>
  <c r="K116" i="9" s="1"/>
  <c r="H90" i="9"/>
  <c r="I90" i="9" s="1"/>
  <c r="K90" i="9" s="1"/>
  <c r="I52" i="9"/>
  <c r="K52" i="9" s="1"/>
  <c r="I53" i="9"/>
  <c r="K53" i="9" s="1"/>
  <c r="I54" i="9"/>
  <c r="K54" i="9" s="1"/>
  <c r="I55" i="9"/>
  <c r="K55" i="9" s="1"/>
  <c r="I56" i="9"/>
  <c r="K56" i="9" s="1"/>
  <c r="I57" i="9"/>
  <c r="K57" i="9" s="1"/>
  <c r="I58" i="9"/>
  <c r="K58" i="9" s="1"/>
  <c r="I59" i="9"/>
  <c r="K59" i="9" s="1"/>
  <c r="I60" i="9"/>
  <c r="K60" i="9" s="1"/>
  <c r="I61" i="9"/>
  <c r="K61" i="9" s="1"/>
  <c r="I62" i="9"/>
  <c r="K62" i="9" s="1"/>
  <c r="I63" i="9"/>
  <c r="K63" i="9" s="1"/>
  <c r="I64" i="9"/>
  <c r="K64" i="9" s="1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K74" i="9" s="1"/>
  <c r="I75" i="9"/>
  <c r="K75" i="9" s="1"/>
  <c r="I76" i="9"/>
  <c r="K76" i="9" s="1"/>
  <c r="I77" i="9"/>
  <c r="K77" i="9" s="1"/>
  <c r="I78" i="9"/>
  <c r="K78" i="9" s="1"/>
  <c r="I79" i="9"/>
  <c r="K79" i="9" s="1"/>
  <c r="I80" i="9"/>
  <c r="K80" i="9" s="1"/>
  <c r="I81" i="9"/>
  <c r="K81" i="9" s="1"/>
  <c r="I82" i="9"/>
  <c r="K82" i="9" s="1"/>
  <c r="I83" i="9"/>
  <c r="K83" i="9" s="1"/>
  <c r="I84" i="9"/>
  <c r="K84" i="9" s="1"/>
  <c r="I85" i="9"/>
  <c r="K85" i="9" s="1"/>
  <c r="I86" i="9"/>
  <c r="K86" i="9" s="1"/>
  <c r="I87" i="9"/>
  <c r="K87" i="9" s="1"/>
  <c r="I88" i="9"/>
  <c r="K88" i="9" s="1"/>
  <c r="I89" i="9"/>
  <c r="K89" i="9" s="1"/>
  <c r="I41" i="9"/>
  <c r="K41" i="9" s="1"/>
  <c r="I42" i="9"/>
  <c r="K42" i="9" s="1"/>
  <c r="I43" i="9"/>
  <c r="K43" i="9" s="1"/>
  <c r="I44" i="9"/>
  <c r="K44" i="9" s="1"/>
  <c r="I45" i="9"/>
  <c r="K45" i="9" s="1"/>
  <c r="I46" i="9"/>
  <c r="K46" i="9" s="1"/>
  <c r="I47" i="9"/>
  <c r="K47" i="9" s="1"/>
  <c r="I48" i="9"/>
  <c r="K48" i="9" s="1"/>
  <c r="I49" i="9"/>
  <c r="K49" i="9" s="1"/>
  <c r="I50" i="9"/>
  <c r="K50" i="9" s="1"/>
  <c r="I51" i="9"/>
  <c r="K51" i="9" s="1"/>
  <c r="I36" i="9"/>
  <c r="K36" i="9" s="1"/>
  <c r="I37" i="9"/>
  <c r="K37" i="9" s="1"/>
  <c r="I38" i="9"/>
  <c r="K38" i="9" s="1"/>
  <c r="I39" i="9"/>
  <c r="K39" i="9" s="1"/>
  <c r="I40" i="9"/>
  <c r="K40" i="9" s="1"/>
  <c r="I3" i="9"/>
  <c r="K3" i="9" s="1"/>
  <c r="I2" i="9"/>
  <c r="K2" i="9" s="1"/>
  <c r="I13" i="9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K22" i="9" s="1"/>
  <c r="I23" i="9"/>
  <c r="K23" i="9" s="1"/>
  <c r="I24" i="9"/>
  <c r="K24" i="9" s="1"/>
  <c r="I25" i="9"/>
  <c r="K25" i="9" s="1"/>
  <c r="I26" i="9"/>
  <c r="K26" i="9" s="1"/>
  <c r="I27" i="9"/>
  <c r="K27" i="9" s="1"/>
  <c r="I28" i="9"/>
  <c r="K28" i="9" s="1"/>
  <c r="I29" i="9"/>
  <c r="K29" i="9" s="1"/>
  <c r="I30" i="9"/>
  <c r="K30" i="9" s="1"/>
  <c r="I31" i="9"/>
  <c r="K31" i="9" s="1"/>
  <c r="I32" i="9"/>
  <c r="K32" i="9" s="1"/>
  <c r="I33" i="9"/>
  <c r="K33" i="9" s="1"/>
  <c r="I34" i="9"/>
  <c r="K34" i="9" s="1"/>
  <c r="I35" i="9"/>
  <c r="K35" i="9" s="1"/>
  <c r="I11" i="9"/>
  <c r="K11" i="9" s="1"/>
  <c r="I12" i="9"/>
  <c r="K12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1" i="5"/>
  <c r="D22" i="5"/>
  <c r="D23" i="5"/>
  <c r="D24" i="5"/>
  <c r="D25" i="5"/>
  <c r="D26" i="5"/>
  <c r="D27" i="5"/>
  <c r="D28" i="5"/>
  <c r="C29" i="5"/>
  <c r="D31" i="5"/>
  <c r="I199" i="9" l="1"/>
  <c r="K199" i="9" s="1"/>
  <c r="L90" i="9"/>
  <c r="H12" i="9"/>
  <c r="L12" i="9" s="1"/>
  <c r="H8" i="9"/>
  <c r="L8" i="9" s="1"/>
  <c r="H11" i="9"/>
  <c r="L11" i="9" s="1"/>
  <c r="H7" i="9"/>
  <c r="L7" i="9" s="1"/>
  <c r="H6" i="9"/>
  <c r="L6" i="9" s="1"/>
  <c r="H10" i="9"/>
  <c r="L10" i="9" s="1"/>
  <c r="H4" i="9"/>
  <c r="H9" i="9"/>
  <c r="L9" i="9" s="1"/>
  <c r="H5" i="9"/>
  <c r="L5" i="9" s="1"/>
  <c r="D29" i="5"/>
  <c r="L4" i="9" l="1"/>
  <c r="K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0"/>
            <color rgb="FF000000"/>
            <rFont val="Calibri"/>
            <family val="2"/>
          </rPr>
          <t xml:space="preserve">All the stuff we added before is hidden but I didn't delete anything. These were all the four bedroom units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  <comment ref="I13" authorId="0" shapeId="0" xr:uid="{00000000-0006-0000-0000-000002000000}">
      <text>
        <r>
          <rPr>
            <sz val="10"/>
            <color rgb="FF000000"/>
            <rFont val="Calibri"/>
            <family val="2"/>
          </rPr>
          <t xml:space="preserve">So far this july move in is looking like the best option on this spreadsheet if its available.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</commentList>
</comments>
</file>

<file path=xl/sharedStrings.xml><?xml version="1.0" encoding="utf-8"?>
<sst xmlns="http://schemas.openxmlformats.org/spreadsheetml/2006/main" count="1334" uniqueCount="132">
  <si>
    <t>Total</t>
  </si>
  <si>
    <t>Good Factor OR top choices for units</t>
  </si>
  <si>
    <t>Important OR maybes</t>
  </si>
  <si>
    <t>Bad Factor OR Prob not gonna buy</t>
  </si>
  <si>
    <t>Legend</t>
  </si>
  <si>
    <t>Don't have 3 bed apts</t>
  </si>
  <si>
    <t>CH</t>
  </si>
  <si>
    <t>Shadowood
104 Shadowood Drive, Apt T</t>
  </si>
  <si>
    <t>Current Apt for comparison:</t>
  </si>
  <si>
    <t>AVG of everything we've looked at:</t>
  </si>
  <si>
    <t>https://www.trulia.com/p/nc/chapel-hill/123-channing-ln-chapel-hill-nc-27516--1097471318</t>
  </si>
  <si>
    <t>N/A</t>
  </si>
  <si>
    <t xml:space="preserve">123 channing lane </t>
  </si>
  <si>
    <t>https://www.trulia.com/p/nc/durham/10-newgate-ct-durham-nc-27713--2024986867</t>
  </si>
  <si>
    <t>17 mins to gillings""</t>
  </si>
  <si>
    <t>Durham</t>
  </si>
  <si>
    <t>10 newgate Ct</t>
  </si>
  <si>
    <t>https://www.trulia.com/p/nc/durham/5407-mccormick-rd-durham-nc-27713--1008989178</t>
  </si>
  <si>
    <t>17 mins, 8 mins to target</t>
  </si>
  <si>
    <t>5407 McCormick Rd</t>
  </si>
  <si>
    <t>https://www.trulia.com/p/nc/durham/119-monterey-ln-durham-nc-27713--1097397231</t>
  </si>
  <si>
    <t xml:space="preserve">Cheap? 19 mins from campus. 9 mins to target. Big front yard and big kitchen. </t>
  </si>
  <si>
    <t>119 Monterey Lane</t>
  </si>
  <si>
    <t>919-883-4622</t>
  </si>
  <si>
    <t>https://www.chapelridgeliving.com/chapel-ridge-chapel-hill-nc/</t>
  </si>
  <si>
    <t>Student Housing so we would pay separately, but website won't let me apply so need to call to schedule a tour.</t>
  </si>
  <si>
    <t>Chapel Ridge
101 legacy terrace</t>
  </si>
  <si>
    <t>(919) 929-7005</t>
  </si>
  <si>
    <t>https://www.midtown501.com/home</t>
  </si>
  <si>
    <t>Early August (10th)</t>
  </si>
  <si>
    <t>Midtown 501
545 Ashley Court</t>
  </si>
  <si>
    <t>https://www.zillow.com/homedetails/1109-Nova-St-Durham-NC-27701/2077138971_zpid/</t>
  </si>
  <si>
    <t>Fancy</t>
  </si>
  <si>
    <t>Mon (5/23) @ 8:45</t>
  </si>
  <si>
    <t>1109 Nova Street</t>
  </si>
  <si>
    <t>https://www.zillow.com/homedetails/1100-Freeport-Dr-Durham-NC-27703/337435696_zpid/</t>
  </si>
  <si>
    <r>
      <t>3D tour at this link:</t>
    </r>
    <r>
      <rPr>
        <sz val="10"/>
        <color rgb="FF000000"/>
        <rFont val="Calibri"/>
        <family val="2"/>
      </rPr>
      <t xml:space="preserve">
</t>
    </r>
    <r>
      <rPr>
        <u/>
        <sz val="10"/>
        <color rgb="FF1155CC"/>
        <rFont val="Calibri"/>
        <family val="2"/>
      </rPr>
      <t>https://my.matterport.com/show/?m=CVUgfd8Toad</t>
    </r>
    <r>
      <rPr>
        <sz val="12"/>
        <color theme="1"/>
        <rFont val="Calibri"/>
        <family val="2"/>
        <scheme val="minor"/>
      </rPr>
      <t xml:space="preserve"> </t>
    </r>
  </si>
  <si>
    <t>Mon (5/23) @ 9:45</t>
  </si>
  <si>
    <t>1100 Freeport Drive</t>
  </si>
  <si>
    <t>https://www.apartments.com/the-townhomes-at-chapel-watch-village-chapel-hill-nc/66e134v/</t>
  </si>
  <si>
    <t>Can apply for waitlist (only two people right now)</t>
  </si>
  <si>
    <t>Mon (5/23) @ noon</t>
  </si>
  <si>
    <t>Townhomes at Chapel Watch Village
100 Ginko Trail</t>
  </si>
  <si>
    <t>https://www.zillow.com/b/haven-at-patterson-place-durham-nc-5Xhyjy/</t>
  </si>
  <si>
    <t>Floor Plans: C3DR2 or C3AR</t>
  </si>
  <si>
    <t>Tue (5/24) @ 1:30pm</t>
  </si>
  <si>
    <t>Early June (3rd) or Early July (July 7th or 9th)</t>
  </si>
  <si>
    <t>Haven at Patterson Place
5110 Old Chapel Hill Road</t>
  </si>
  <si>
    <t>The Villages at Chapel Hill</t>
  </si>
  <si>
    <t>Only problem is that we can't tour the actual apartment</t>
  </si>
  <si>
    <t>NONE</t>
  </si>
  <si>
    <t>Mid June</t>
  </si>
  <si>
    <t>Carborro</t>
  </si>
  <si>
    <t>500 Smith Level Road</t>
  </si>
  <si>
    <t>Not listed, recommended by a friend</t>
  </si>
  <si>
    <t>516 South Merritt Mill Road</t>
  </si>
  <si>
    <t>714 MLK Boulevard</t>
  </si>
  <si>
    <t>https://www.trulia.com/p/nc/carrboro/105-colson-st-carrboro-nc-27510--1097083182?share_from=copylink</t>
  </si>
  <si>
    <t>105 Colson Street</t>
  </si>
  <si>
    <t>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</t>
  </si>
  <si>
    <t>111 Bert St.</t>
  </si>
  <si>
    <t>12 mins from gillings</t>
  </si>
  <si>
    <t>https://www.zillow.com/homedetails/2117-N-Lakeshore-Dr-Chapel-Hill-NC-27514/50050352_zpid/</t>
  </si>
  <si>
    <t>2117 N Lakeshore Dr, Chapel Hill, NC 27514</t>
  </si>
  <si>
    <t>919-739-4889</t>
  </si>
  <si>
    <t>https://www.trulia.com/p/nc/chapel-hill/202-ridge-trl-chapel-hill-nc-27516--1098123587</t>
  </si>
  <si>
    <t>202 RIDGE TRL Chapel Hill NC 27516</t>
  </si>
  <si>
    <t>(919) 873-3603</t>
  </si>
  <si>
    <t>https://www.trulia.com/p/nc/chapel-hill/101-hanford-rd-chapel-hill-nc-27516--1003258829</t>
  </si>
  <si>
    <t>101 Hanford Rd Chapel Hill NC 27516</t>
  </si>
  <si>
    <t>n/a</t>
  </si>
  <si>
    <t>https://www.trulia.com/p/nc/carrboro/201-brewer-ln-carrboro-nc-27510--2024413791</t>
  </si>
  <si>
    <t>201 BREWER LN Carrboro NC</t>
  </si>
  <si>
    <t>(919) 804-1321</t>
  </si>
  <si>
    <t>https://www.trulia.com/p/nc/carrboro/112-s-peak-dr-carrboro-nc-27510--2091043838</t>
  </si>
  <si>
    <t>112 S Peak Dr. Carrboro NC</t>
  </si>
  <si>
    <t>(919) 892-6875</t>
  </si>
  <si>
    <t>https://www.trulia.com/p/nc/carrboro/281-sweet-bay-pl-carrboro-nc-27510--1004571415</t>
  </si>
  <si>
    <t>281 Sweet Bay Pl
Carrboro, NC 27510</t>
  </si>
  <si>
    <t>Phone Number</t>
  </si>
  <si>
    <t>Link</t>
  </si>
  <si>
    <t>Comments</t>
  </si>
  <si>
    <t>Tour Date</t>
  </si>
  <si>
    <t>Move-in Date</t>
  </si>
  <si>
    <t>Square Footage</t>
  </si>
  <si>
    <t>Baths</t>
  </si>
  <si>
    <t>Rooms</t>
  </si>
  <si>
    <t>Rating /5</t>
  </si>
  <si>
    <t>Rent /person</t>
  </si>
  <si>
    <t>Rent /month</t>
  </si>
  <si>
    <t>Town</t>
  </si>
  <si>
    <t>Complex Name/Street Address</t>
  </si>
  <si>
    <t>March</t>
  </si>
  <si>
    <t>April</t>
  </si>
  <si>
    <t>May</t>
  </si>
  <si>
    <t>Role</t>
  </si>
  <si>
    <t>Time</t>
  </si>
  <si>
    <t>Rate</t>
  </si>
  <si>
    <t>Day</t>
  </si>
  <si>
    <t>Training</t>
  </si>
  <si>
    <t>Tuesday</t>
  </si>
  <si>
    <t>Wednesday</t>
  </si>
  <si>
    <t>Tips</t>
  </si>
  <si>
    <t>Date</t>
  </si>
  <si>
    <t>Saturday</t>
  </si>
  <si>
    <t>Sunday</t>
  </si>
  <si>
    <t>Monday</t>
  </si>
  <si>
    <t>Month</t>
  </si>
  <si>
    <t>June</t>
  </si>
  <si>
    <t>July</t>
  </si>
  <si>
    <t>Thursday</t>
  </si>
  <si>
    <t>Friday</t>
  </si>
  <si>
    <t>Barista</t>
  </si>
  <si>
    <t>August</t>
  </si>
  <si>
    <t>September</t>
  </si>
  <si>
    <t>October</t>
  </si>
  <si>
    <t>November</t>
  </si>
  <si>
    <t>December</t>
  </si>
  <si>
    <t>Meeting</t>
  </si>
  <si>
    <t>Shift</t>
  </si>
  <si>
    <t>Open</t>
  </si>
  <si>
    <t>Close</t>
  </si>
  <si>
    <t>Mid</t>
  </si>
  <si>
    <t xml:space="preserve">Barista </t>
  </si>
  <si>
    <t>Baker</t>
  </si>
  <si>
    <t>Time_Input</t>
  </si>
  <si>
    <t>Shift ID</t>
  </si>
  <si>
    <t>Tip Rate</t>
  </si>
  <si>
    <t>January</t>
  </si>
  <si>
    <t>February</t>
  </si>
  <si>
    <t>Production</t>
  </si>
  <si>
    <t xml:space="preserve">Close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</si>
</sst>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m\ d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u/>
      <sz val="10"/>
      <color rgb="FF0000FF"/>
      <name val="Calibri"/>
      <family val="2"/>
    </font>
    <font>
      <u/>
      <sz val="10"/>
      <color theme="1"/>
      <name val="Calibri"/>
      <family val="2"/>
    </font>
    <font>
      <u/>
      <sz val="10"/>
      <color rgb="FF0563C1"/>
      <name val="Calibri"/>
      <family val="2"/>
    </font>
    <font>
      <sz val="10"/>
      <color rgb="FF000000"/>
      <name val="Docs-Calibri"/>
    </font>
    <font>
      <sz val="11"/>
      <color rgb="FFA0A0A0"/>
      <name val="Lora"/>
    </font>
    <font>
      <u/>
      <sz val="10"/>
      <color rgb="FF1155CC"/>
      <name val="Calibri"/>
      <family val="2"/>
    </font>
    <font>
      <sz val="10"/>
      <color rgb="FF000000"/>
      <name val="Calibri"/>
      <family val="2"/>
    </font>
    <font>
      <sz val="12"/>
      <color rgb="FF007882"/>
      <name val="TruliaSans"/>
    </font>
    <font>
      <sz val="12"/>
      <color rgb="FF00454B"/>
      <name val="TruliaSans"/>
    </font>
    <font>
      <u/>
      <sz val="10"/>
      <color rgb="FF1155CC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2"/>
    <xf numFmtId="164" fontId="4" fillId="0" borderId="0" xfId="2" applyNumberFormat="1" applyFont="1"/>
    <xf numFmtId="0" fontId="4" fillId="2" borderId="0" xfId="2" applyFont="1" applyFill="1"/>
    <xf numFmtId="0" fontId="4" fillId="0" borderId="0" xfId="2" applyFont="1" applyAlignment="1">
      <alignment wrapText="1"/>
    </xf>
    <xf numFmtId="0" fontId="4" fillId="0" borderId="8" xfId="2" applyFont="1" applyBorder="1"/>
    <xf numFmtId="164" fontId="4" fillId="0" borderId="8" xfId="2" applyNumberFormat="1" applyFont="1" applyBorder="1"/>
    <xf numFmtId="0" fontId="4" fillId="2" borderId="8" xfId="2" applyFont="1" applyFill="1" applyBorder="1"/>
    <xf numFmtId="0" fontId="6" fillId="2" borderId="0" xfId="2" applyFont="1" applyFill="1"/>
    <xf numFmtId="164" fontId="6" fillId="0" borderId="0" xfId="2" applyNumberFormat="1" applyFont="1" applyAlignment="1">
      <alignment wrapText="1"/>
    </xf>
    <xf numFmtId="164" fontId="4" fillId="0" borderId="8" xfId="2" applyNumberFormat="1" applyFont="1" applyBorder="1" applyAlignment="1">
      <alignment wrapText="1"/>
    </xf>
    <xf numFmtId="0" fontId="7" fillId="0" borderId="8" xfId="2" applyFont="1" applyBorder="1"/>
    <xf numFmtId="165" fontId="4" fillId="3" borderId="8" xfId="2" applyNumberFormat="1" applyFont="1" applyFill="1" applyBorder="1"/>
    <xf numFmtId="164" fontId="4" fillId="4" borderId="8" xfId="2" applyNumberFormat="1" applyFont="1" applyFill="1" applyBorder="1"/>
    <xf numFmtId="0" fontId="4" fillId="4" borderId="8" xfId="2" applyFont="1" applyFill="1" applyBorder="1"/>
    <xf numFmtId="164" fontId="4" fillId="5" borderId="8" xfId="2" applyNumberFormat="1" applyFont="1" applyFill="1" applyBorder="1"/>
    <xf numFmtId="0" fontId="4" fillId="5" borderId="8" xfId="2" applyFont="1" applyFill="1" applyBorder="1"/>
    <xf numFmtId="164" fontId="4" fillId="3" borderId="8" xfId="2" applyNumberFormat="1" applyFont="1" applyFill="1" applyBorder="1"/>
    <xf numFmtId="0" fontId="7" fillId="0" borderId="8" xfId="2" applyFont="1" applyBorder="1" applyAlignment="1">
      <alignment wrapText="1"/>
    </xf>
    <xf numFmtId="0" fontId="8" fillId="4" borderId="8" xfId="2" applyFont="1" applyFill="1" applyBorder="1" applyAlignment="1">
      <alignment horizontal="left" wrapText="1"/>
    </xf>
    <xf numFmtId="0" fontId="9" fillId="6" borderId="8" xfId="2" applyFont="1" applyFill="1" applyBorder="1" applyAlignment="1">
      <alignment horizontal="left" wrapText="1"/>
    </xf>
    <xf numFmtId="0" fontId="4" fillId="0" borderId="8" xfId="2" applyFont="1" applyBorder="1" applyAlignment="1">
      <alignment wrapText="1"/>
    </xf>
    <xf numFmtId="0" fontId="10" fillId="4" borderId="8" xfId="2" applyFont="1" applyFill="1" applyBorder="1" applyAlignment="1">
      <alignment horizontal="left"/>
    </xf>
    <xf numFmtId="0" fontId="11" fillId="6" borderId="0" xfId="2" applyFont="1" applyFill="1"/>
    <xf numFmtId="0" fontId="9" fillId="0" borderId="8" xfId="2" applyFont="1" applyBorder="1"/>
    <xf numFmtId="0" fontId="4" fillId="0" borderId="9" xfId="2" applyFont="1" applyBorder="1"/>
    <xf numFmtId="0" fontId="4" fillId="0" borderId="10" xfId="2" applyFont="1" applyBorder="1"/>
    <xf numFmtId="0" fontId="12" fillId="0" borderId="8" xfId="2" applyFont="1" applyBorder="1"/>
    <xf numFmtId="0" fontId="7" fillId="0" borderId="10" xfId="2" applyFont="1" applyBorder="1" applyAlignment="1">
      <alignment wrapText="1"/>
    </xf>
    <xf numFmtId="0" fontId="4" fillId="2" borderId="10" xfId="2" applyFont="1" applyFill="1" applyBorder="1"/>
    <xf numFmtId="164" fontId="4" fillId="5" borderId="10" xfId="2" applyNumberFormat="1" applyFont="1" applyFill="1" applyBorder="1"/>
    <xf numFmtId="0" fontId="13" fillId="6" borderId="0" xfId="2" applyFont="1" applyFill="1" applyAlignment="1">
      <alignment horizontal="left"/>
    </xf>
    <xf numFmtId="0" fontId="4" fillId="7" borderId="8" xfId="2" applyFont="1" applyFill="1" applyBorder="1" applyAlignment="1">
      <alignment wrapText="1"/>
    </xf>
    <xf numFmtId="0" fontId="4" fillId="3" borderId="8" xfId="2" applyFont="1" applyFill="1" applyBorder="1" applyAlignment="1">
      <alignment wrapText="1"/>
    </xf>
    <xf numFmtId="0" fontId="4" fillId="3" borderId="8" xfId="2" applyFont="1" applyFill="1" applyBorder="1"/>
    <xf numFmtId="0" fontId="4" fillId="8" borderId="8" xfId="2" applyFont="1" applyFill="1" applyBorder="1"/>
    <xf numFmtId="0" fontId="4" fillId="9" borderId="8" xfId="2" applyFont="1" applyFill="1" applyBorder="1"/>
    <xf numFmtId="0" fontId="4" fillId="0" borderId="0" xfId="2" applyFont="1"/>
    <xf numFmtId="3" fontId="4" fillId="0" borderId="8" xfId="2" applyNumberFormat="1" applyFont="1" applyBorder="1"/>
    <xf numFmtId="0" fontId="4" fillId="8" borderId="8" xfId="2" applyFont="1" applyFill="1" applyBorder="1" applyAlignment="1">
      <alignment wrapText="1"/>
    </xf>
    <xf numFmtId="0" fontId="14" fillId="6" borderId="9" xfId="2" applyFont="1" applyFill="1" applyBorder="1"/>
    <xf numFmtId="0" fontId="4" fillId="5" borderId="8" xfId="2" applyFont="1" applyFill="1" applyBorder="1" applyAlignment="1">
      <alignment wrapText="1"/>
    </xf>
    <xf numFmtId="0" fontId="15" fillId="6" borderId="9" xfId="2" applyFont="1" applyFill="1" applyBorder="1"/>
    <xf numFmtId="0" fontId="16" fillId="0" borderId="8" xfId="2" applyFont="1" applyBorder="1"/>
    <xf numFmtId="0" fontId="4" fillId="8" borderId="8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2" fontId="0" fillId="0" borderId="0" xfId="1" applyNumberFormat="1" applyFont="1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  <xf numFmtId="164" fontId="2" fillId="0" borderId="7" xfId="2" applyNumberFormat="1" applyFont="1" applyBorder="1" applyAlignment="1">
      <alignment horizontal="center" vertical="center"/>
    </xf>
    <xf numFmtId="0" fontId="5" fillId="0" borderId="4" xfId="2" applyFont="1" applyBorder="1"/>
    <xf numFmtId="0" fontId="5" fillId="0" borderId="6" xfId="2" applyFont="1" applyBorder="1"/>
    <xf numFmtId="0" fontId="5" fillId="0" borderId="1" xfId="2" applyFont="1" applyBorder="1"/>
    <xf numFmtId="164" fontId="4" fillId="5" borderId="5" xfId="2" applyNumberFormat="1" applyFont="1" applyFill="1" applyBorder="1"/>
    <xf numFmtId="164" fontId="4" fillId="4" borderId="0" xfId="2" applyNumberFormat="1" applyFont="1" applyFill="1"/>
    <xf numFmtId="0" fontId="5" fillId="0" borderId="3" xfId="2" applyFont="1" applyBorder="1"/>
    <xf numFmtId="164" fontId="4" fillId="3" borderId="2" xfId="2" applyNumberFormat="1" applyFont="1" applyFill="1" applyBorder="1"/>
  </cellXfs>
  <cellStyles count="3">
    <cellStyle name="Currency" xfId="1" builtinId="4"/>
    <cellStyle name="Normal" xfId="0" builtinId="0"/>
    <cellStyle name="Normal 2" xfId="2" xr:uid="{159A6A21-D316-A348-BC43-3799AF59B93A}"/>
  </cellStyles>
  <dxfs count="1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F6F"/>
      <color rgb="FFFF574A"/>
      <color rgb="FFFF4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98DA6-57BC-E041-87B8-E4810D0A5733}" name="Pay" displayName="Pay" ref="B1:L304" totalsRowShown="0" dataDxfId="14" dataCellStyle="Currency">
  <autoFilter ref="B1:L304" xr:uid="{26098DA6-57BC-E041-87B8-E4810D0A5733}"/>
  <tableColumns count="11">
    <tableColumn id="1" xr3:uid="{2F8ED157-1FF3-FC45-B2EC-5B8AB0B9743F}" name="Role"/>
    <tableColumn id="2" xr3:uid="{412C5823-3C1A-5E43-80CC-E8D6FA6FE7C4}" name="Month" totalsRowDxfId="13"/>
    <tableColumn id="7" xr3:uid="{A3F51221-372E-934A-8536-2B729200172D}" name="Rate" dataDxfId="12" totalsRowDxfId="11" dataCellStyle="Currency"/>
    <tableColumn id="3" xr3:uid="{B394EB15-7FAB-DC44-B609-32A799B321FF}" name="Date" totalsRowDxfId="10"/>
    <tableColumn id="4" xr3:uid="{19C375EE-A58E-6C4F-A4E2-3DA4AA7B346E}" name="Day" totalsRowDxfId="9"/>
    <tableColumn id="10" xr3:uid="{8638053F-67D0-7049-9C23-41D13B598DF9}" name="Shift" totalsRowDxfId="8"/>
    <tableColumn id="5" xr3:uid="{25DAD5B8-0D99-0247-B900-E77BE0CBD06E}" name="Time_Input" totalsRowDxfId="7"/>
    <tableColumn id="6" xr3:uid="{554F7550-FFC7-1D4A-AA07-889CA8DDC985}" name="Time" totalsRowDxfId="6"/>
    <tableColumn id="8" xr3:uid="{41AB6B7C-A6DB-F944-90C4-9C8C5244482E}" name="Tips" dataDxfId="5" totalsRowDxfId="4" dataCellStyle="Currency"/>
    <tableColumn id="12" xr3:uid="{1205CFB8-A30F-3241-B1B4-385453BE058D}" name="Total" dataDxfId="3" totalsRowDxfId="2" dataCellStyle="Currency"/>
    <tableColumn id="13" xr3:uid="{633E8A8F-D33B-E042-BDAF-23341F1DD0D9}" name="Tip Rate" dataDxfId="1" totalsRowDxfId="0" dataCellStyle="Currency">
      <calculatedColumnFormula>Pay[[#This Row],[Tips]]/Pay[[#This Row],[Time_Input]]</calculatedColumnFormula>
    </tableColumn>
  </tableColumns>
  <tableStyleInfo name="TableStyleMedium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ulia.com/p/nc/carrboro/105-colson-st-carrboro-nc-27510--1097083182?share_from=copylink" TargetMode="External"/><Relationship Id="rId13" Type="http://schemas.openxmlformats.org/officeDocument/2006/relationships/hyperlink" Target="https://www.zillow.com/homedetails/1109-Nova-St-Durham-NC-27701/2077138971_zpid/" TargetMode="External"/><Relationship Id="rId18" Type="http://schemas.openxmlformats.org/officeDocument/2006/relationships/hyperlink" Target="https://www.trulia.com/p/nc/durham/10-newgate-ct-durham-nc-27713--2024986867" TargetMode="External"/><Relationship Id="rId3" Type="http://schemas.openxmlformats.org/officeDocument/2006/relationships/hyperlink" Target="https://www.trulia.com/p/nc/carrboro/201-brewer-ln-carrboro-nc-27510--202441379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" TargetMode="External"/><Relationship Id="rId12" Type="http://schemas.openxmlformats.org/officeDocument/2006/relationships/hyperlink" Target="https://www.zillow.com/homedetails/1100-Freeport-Dr-Durham-NC-27703/337435696_zpid/" TargetMode="External"/><Relationship Id="rId17" Type="http://schemas.openxmlformats.org/officeDocument/2006/relationships/hyperlink" Target="https://www.trulia.com/p/nc/durham/5407-mccormick-rd-durham-nc-27713--1008989178" TargetMode="External"/><Relationship Id="rId2" Type="http://schemas.openxmlformats.org/officeDocument/2006/relationships/hyperlink" Target="https://www.trulia.com/p/nc/carrboro/112-s-peak-dr-carrboro-nc-27510--2091043838" TargetMode="External"/><Relationship Id="rId16" Type="http://schemas.openxmlformats.org/officeDocument/2006/relationships/hyperlink" Target="https://www.trulia.com/p/nc/durham/119-monterey-ln-durham-nc-27713--109739723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trulia.com/p/nc/carrboro/281-sweet-bay-pl-carrboro-nc-27510--1004571415" TargetMode="External"/><Relationship Id="rId6" Type="http://schemas.openxmlformats.org/officeDocument/2006/relationships/hyperlink" Target="https://www.zillow.com/homedetails/2117-N-Lakeshore-Dr-Chapel-Hill-NC-27514/50050352_zpid/" TargetMode="External"/><Relationship Id="rId11" Type="http://schemas.openxmlformats.org/officeDocument/2006/relationships/hyperlink" Target="https://my.matterport.com/show/?m=CVUgfd8Toad" TargetMode="External"/><Relationship Id="rId5" Type="http://schemas.openxmlformats.org/officeDocument/2006/relationships/hyperlink" Target="https://www.trulia.com/p/nc/chapel-hill/202-ridge-trl-chapel-hill-nc-27516--1098123587" TargetMode="External"/><Relationship Id="rId15" Type="http://schemas.openxmlformats.org/officeDocument/2006/relationships/hyperlink" Target="https://www.chapelridgeliving.com/chapel-ridge-chapel-hill-nc/" TargetMode="External"/><Relationship Id="rId10" Type="http://schemas.openxmlformats.org/officeDocument/2006/relationships/hyperlink" Target="https://www.apartments.com/the-townhomes-at-chapel-watch-village-chapel-hill-nc/66e134v/" TargetMode="External"/><Relationship Id="rId19" Type="http://schemas.openxmlformats.org/officeDocument/2006/relationships/hyperlink" Target="https://www.trulia.com/p/nc/chapel-hill/123-channing-ln-chapel-hill-nc-27516--1097471318" TargetMode="External"/><Relationship Id="rId4" Type="http://schemas.openxmlformats.org/officeDocument/2006/relationships/hyperlink" Target="https://www.trulia.com/p/nc/chapel-hill/101-hanford-rd-chapel-hill-nc-27516--1003258829" TargetMode="External"/><Relationship Id="rId9" Type="http://schemas.openxmlformats.org/officeDocument/2006/relationships/hyperlink" Target="https://www.zillow.com/b/haven-at-patterson-place-durham-nc-5Xhyjy/" TargetMode="External"/><Relationship Id="rId14" Type="http://schemas.openxmlformats.org/officeDocument/2006/relationships/hyperlink" Target="https://www.midtown501.com/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3BF-3EAE-BE40-A2AD-071E0F1C0EB5}">
  <sheetPr>
    <outlinePr summaryBelow="0" summaryRight="0"/>
  </sheetPr>
  <dimension ref="A1:AF1005"/>
  <sheetViews>
    <sheetView workbookViewId="0">
      <pane xSplit="1" topLeftCell="B1" activePane="topRight" state="frozen"/>
      <selection pane="topRight" activeCell="A19" sqref="A19"/>
    </sheetView>
  </sheetViews>
  <sheetFormatPr baseColWidth="10" defaultColWidth="12" defaultRowHeight="15.75" customHeight="1"/>
  <cols>
    <col min="1" max="1" width="37" style="3" customWidth="1"/>
    <col min="2" max="3" width="12" style="3"/>
    <col min="4" max="4" width="9.5" style="3" customWidth="1"/>
    <col min="5" max="8" width="12" style="3"/>
    <col min="9" max="9" width="19.6640625" style="3" customWidth="1"/>
    <col min="10" max="10" width="14.1640625" style="3" customWidth="1"/>
    <col min="11" max="11" width="32.6640625" style="3" customWidth="1"/>
    <col min="12" max="12" width="17.6640625" style="3" customWidth="1"/>
    <col min="13" max="13" width="14" style="3" customWidth="1"/>
    <col min="14" max="16384" width="12" style="3"/>
  </cols>
  <sheetData>
    <row r="1" spans="1:32" ht="14">
      <c r="A1" s="47" t="s">
        <v>91</v>
      </c>
      <c r="B1" s="46" t="s">
        <v>90</v>
      </c>
      <c r="C1" s="46" t="s">
        <v>89</v>
      </c>
      <c r="D1" s="46" t="s">
        <v>88</v>
      </c>
      <c r="E1" s="46" t="s">
        <v>87</v>
      </c>
      <c r="F1" s="46" t="s">
        <v>86</v>
      </c>
      <c r="G1" s="46" t="s">
        <v>85</v>
      </c>
      <c r="H1" s="46" t="s">
        <v>84</v>
      </c>
      <c r="I1" s="46" t="s">
        <v>83</v>
      </c>
      <c r="J1" s="46" t="s">
        <v>82</v>
      </c>
      <c r="K1" s="46" t="s">
        <v>81</v>
      </c>
      <c r="L1" s="46" t="s">
        <v>80</v>
      </c>
      <c r="M1" s="46" t="s">
        <v>79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ht="16" hidden="1">
      <c r="A2" s="18" t="s">
        <v>78</v>
      </c>
      <c r="B2" s="8" t="s">
        <v>52</v>
      </c>
      <c r="C2" s="17">
        <v>2200</v>
      </c>
      <c r="D2" s="8">
        <f t="shared" ref="D2:D18" si="0">C2/3</f>
        <v>733.33333333333337</v>
      </c>
      <c r="E2" s="7" t="s">
        <v>11</v>
      </c>
      <c r="F2" s="7">
        <v>3</v>
      </c>
      <c r="G2" s="7">
        <v>2.5</v>
      </c>
      <c r="H2" s="40">
        <v>1742</v>
      </c>
      <c r="I2" s="7"/>
      <c r="J2" s="7"/>
      <c r="K2" s="7"/>
      <c r="L2" s="13" t="s">
        <v>77</v>
      </c>
      <c r="M2" s="44" t="s">
        <v>76</v>
      </c>
    </row>
    <row r="3" spans="1:32" ht="16" hidden="1">
      <c r="A3" s="43" t="s">
        <v>75</v>
      </c>
      <c r="B3" s="8"/>
      <c r="C3" s="17">
        <v>2100</v>
      </c>
      <c r="D3" s="8">
        <f t="shared" si="0"/>
        <v>700</v>
      </c>
      <c r="E3" s="7" t="s">
        <v>11</v>
      </c>
      <c r="F3" s="38">
        <v>4</v>
      </c>
      <c r="G3" s="7">
        <v>3</v>
      </c>
      <c r="H3" s="40">
        <v>1356</v>
      </c>
      <c r="I3" s="45"/>
      <c r="J3" s="7"/>
      <c r="K3" s="45"/>
      <c r="L3" s="29" t="s">
        <v>74</v>
      </c>
      <c r="M3" s="44" t="s">
        <v>73</v>
      </c>
    </row>
    <row r="4" spans="1:32" ht="15" hidden="1">
      <c r="A4" s="43" t="s">
        <v>72</v>
      </c>
      <c r="B4" s="8" t="s">
        <v>52</v>
      </c>
      <c r="C4" s="17">
        <v>2400</v>
      </c>
      <c r="D4" s="8">
        <f t="shared" si="0"/>
        <v>800</v>
      </c>
      <c r="E4" s="7" t="s">
        <v>11</v>
      </c>
      <c r="F4" s="7">
        <v>3</v>
      </c>
      <c r="G4" s="7">
        <v>2</v>
      </c>
      <c r="H4" s="40">
        <v>1092</v>
      </c>
      <c r="I4" s="7"/>
      <c r="J4" s="7"/>
      <c r="K4" s="7"/>
      <c r="L4" s="13" t="s">
        <v>71</v>
      </c>
      <c r="M4" s="27" t="s">
        <v>70</v>
      </c>
    </row>
    <row r="5" spans="1:32" ht="16" hidden="1">
      <c r="A5" s="41" t="s">
        <v>69</v>
      </c>
      <c r="B5" s="8"/>
      <c r="C5" s="8">
        <v>2195</v>
      </c>
      <c r="D5" s="8">
        <f t="shared" si="0"/>
        <v>731.66666666666663</v>
      </c>
      <c r="E5" s="38"/>
      <c r="F5" s="38">
        <v>4</v>
      </c>
      <c r="G5" s="7">
        <v>3</v>
      </c>
      <c r="H5" s="40">
        <v>2050</v>
      </c>
      <c r="I5" s="7"/>
      <c r="J5" s="7"/>
      <c r="K5" s="7"/>
      <c r="L5" s="13" t="s">
        <v>68</v>
      </c>
      <c r="M5" s="42" t="s">
        <v>67</v>
      </c>
    </row>
    <row r="6" spans="1:32" ht="15" hidden="1">
      <c r="A6" s="41" t="s">
        <v>66</v>
      </c>
      <c r="B6" s="8"/>
      <c r="C6" s="8">
        <v>2000</v>
      </c>
      <c r="D6" s="8">
        <f t="shared" si="0"/>
        <v>666.66666666666663</v>
      </c>
      <c r="E6" s="38"/>
      <c r="F6" s="38">
        <v>4</v>
      </c>
      <c r="G6" s="7">
        <v>3.5</v>
      </c>
      <c r="H6" s="40">
        <v>2204</v>
      </c>
      <c r="I6" s="7"/>
      <c r="J6" s="7"/>
      <c r="K6" s="7"/>
      <c r="L6" s="13" t="s">
        <v>65</v>
      </c>
      <c r="M6" s="27" t="s">
        <v>64</v>
      </c>
    </row>
    <row r="7" spans="1:32" ht="14" hidden="1">
      <c r="A7" s="37" t="s">
        <v>63</v>
      </c>
      <c r="B7" s="8"/>
      <c r="C7" s="8">
        <v>3300</v>
      </c>
      <c r="D7" s="8">
        <f t="shared" si="0"/>
        <v>1100</v>
      </c>
      <c r="E7" s="38"/>
      <c r="F7" s="38">
        <v>4</v>
      </c>
      <c r="G7" s="7">
        <v>2.5</v>
      </c>
      <c r="H7" s="7">
        <v>2451</v>
      </c>
      <c r="I7" s="7"/>
      <c r="J7" s="7"/>
      <c r="K7" s="7"/>
      <c r="L7" s="13" t="s">
        <v>62</v>
      </c>
      <c r="M7" s="27"/>
      <c r="N7" s="39" t="s">
        <v>61</v>
      </c>
    </row>
    <row r="8" spans="1:32" ht="14" hidden="1">
      <c r="A8" s="37" t="s">
        <v>60</v>
      </c>
      <c r="B8" s="8"/>
      <c r="C8" s="8">
        <v>2800</v>
      </c>
      <c r="D8" s="8">
        <f t="shared" si="0"/>
        <v>933.33333333333337</v>
      </c>
      <c r="E8" s="38"/>
      <c r="F8" s="38">
        <v>4</v>
      </c>
      <c r="G8" s="7">
        <v>4</v>
      </c>
      <c r="H8" s="7">
        <v>1800</v>
      </c>
      <c r="I8" s="7"/>
      <c r="J8" s="7"/>
      <c r="K8" s="7"/>
      <c r="L8" s="13" t="s">
        <v>59</v>
      </c>
      <c r="M8" s="27"/>
    </row>
    <row r="9" spans="1:32" ht="14" hidden="1">
      <c r="A9" s="37" t="s">
        <v>58</v>
      </c>
      <c r="B9" s="8"/>
      <c r="C9" s="8">
        <v>3250</v>
      </c>
      <c r="D9" s="8">
        <f t="shared" si="0"/>
        <v>1083.3333333333333</v>
      </c>
      <c r="E9" s="38"/>
      <c r="F9" s="38">
        <v>5</v>
      </c>
      <c r="G9" s="7">
        <v>5</v>
      </c>
      <c r="H9" s="7">
        <v>2300</v>
      </c>
      <c r="I9" s="7"/>
      <c r="J9" s="7"/>
      <c r="K9" s="7"/>
      <c r="L9" s="13" t="s">
        <v>57</v>
      </c>
      <c r="M9" s="27"/>
    </row>
    <row r="10" spans="1:32" ht="14" hidden="1">
      <c r="A10" s="37" t="s">
        <v>56</v>
      </c>
      <c r="B10" s="8"/>
      <c r="C10" s="8">
        <v>2400</v>
      </c>
      <c r="D10" s="8">
        <f t="shared" si="0"/>
        <v>800</v>
      </c>
      <c r="E10" s="38"/>
      <c r="F10" s="38">
        <v>4</v>
      </c>
      <c r="G10" s="7">
        <v>2</v>
      </c>
      <c r="H10" s="7"/>
      <c r="I10" s="7"/>
      <c r="J10" s="7"/>
      <c r="K10" s="7"/>
      <c r="L10" s="7"/>
      <c r="M10" s="27"/>
    </row>
    <row r="11" spans="1:32" ht="14" hidden="1">
      <c r="A11" s="37" t="s">
        <v>55</v>
      </c>
      <c r="B11" s="8"/>
      <c r="C11" s="8"/>
      <c r="D11" s="8">
        <f t="shared" si="0"/>
        <v>0</v>
      </c>
      <c r="E11" s="7"/>
      <c r="F11" s="7"/>
      <c r="G11" s="7"/>
      <c r="H11" s="7"/>
      <c r="I11" s="7"/>
      <c r="J11" s="7"/>
      <c r="K11" s="7"/>
      <c r="L11" s="7" t="s">
        <v>54</v>
      </c>
      <c r="M11" s="27"/>
    </row>
    <row r="12" spans="1:32" ht="14" hidden="1">
      <c r="A12" s="18" t="s">
        <v>53</v>
      </c>
      <c r="B12" s="8" t="s">
        <v>52</v>
      </c>
      <c r="C12" s="19">
        <v>1675</v>
      </c>
      <c r="D12" s="8">
        <f t="shared" si="0"/>
        <v>558.33333333333337</v>
      </c>
      <c r="E12" s="7">
        <v>2.8</v>
      </c>
      <c r="F12" s="7">
        <v>3</v>
      </c>
      <c r="G12" s="7">
        <v>2</v>
      </c>
      <c r="H12" s="7">
        <v>1250</v>
      </c>
      <c r="I12" s="36" t="s">
        <v>51</v>
      </c>
      <c r="J12" s="18" t="s">
        <v>50</v>
      </c>
      <c r="K12" s="7" t="s">
        <v>49</v>
      </c>
      <c r="L12" s="7" t="s">
        <v>48</v>
      </c>
      <c r="M12" s="27"/>
    </row>
    <row r="13" spans="1:32" ht="30">
      <c r="A13" s="35" t="s">
        <v>47</v>
      </c>
      <c r="B13" s="8" t="s">
        <v>15</v>
      </c>
      <c r="C13" s="19">
        <v>2109</v>
      </c>
      <c r="D13" s="8">
        <f t="shared" si="0"/>
        <v>703</v>
      </c>
      <c r="E13" s="7">
        <v>4.3</v>
      </c>
      <c r="F13" s="7">
        <v>3</v>
      </c>
      <c r="G13" s="7">
        <v>3</v>
      </c>
      <c r="H13" s="7">
        <v>1243</v>
      </c>
      <c r="I13" s="35" t="s">
        <v>46</v>
      </c>
      <c r="J13" s="34" t="s">
        <v>45</v>
      </c>
      <c r="K13" s="33" t="s">
        <v>44</v>
      </c>
      <c r="L13" s="13" t="s">
        <v>43</v>
      </c>
      <c r="M13" s="27"/>
    </row>
    <row r="14" spans="1:32" ht="30" hidden="1">
      <c r="A14" s="18" t="s">
        <v>42</v>
      </c>
      <c r="B14" s="8" t="s">
        <v>6</v>
      </c>
      <c r="C14" s="17">
        <v>3215</v>
      </c>
      <c r="D14" s="8">
        <f t="shared" si="0"/>
        <v>1071.6666666666667</v>
      </c>
      <c r="E14" s="7">
        <v>5</v>
      </c>
      <c r="F14" s="7">
        <v>3</v>
      </c>
      <c r="G14" s="7">
        <v>3.5</v>
      </c>
      <c r="H14" s="7">
        <v>2220</v>
      </c>
      <c r="J14" s="23" t="s">
        <v>41</v>
      </c>
      <c r="K14" s="7" t="s">
        <v>40</v>
      </c>
      <c r="L14" s="29" t="s">
        <v>39</v>
      </c>
      <c r="M14" s="27"/>
    </row>
    <row r="15" spans="1:32" ht="45" hidden="1">
      <c r="A15" s="18" t="s">
        <v>38</v>
      </c>
      <c r="B15" s="8" t="s">
        <v>15</v>
      </c>
      <c r="C15" s="32">
        <v>2700</v>
      </c>
      <c r="D15" s="8">
        <f t="shared" si="0"/>
        <v>900</v>
      </c>
      <c r="E15" s="28" t="s">
        <v>11</v>
      </c>
      <c r="F15" s="28">
        <v>3</v>
      </c>
      <c r="G15" s="28">
        <v>3</v>
      </c>
      <c r="H15" s="28">
        <v>2303</v>
      </c>
      <c r="I15" s="31"/>
      <c r="J15" s="28" t="s">
        <v>37</v>
      </c>
      <c r="K15" s="30" t="s">
        <v>36</v>
      </c>
      <c r="L15" s="29" t="s">
        <v>35</v>
      </c>
      <c r="M15" s="27"/>
    </row>
    <row r="16" spans="1:32" ht="14" hidden="1">
      <c r="A16" s="18" t="s">
        <v>34</v>
      </c>
      <c r="B16" s="8" t="s">
        <v>15</v>
      </c>
      <c r="C16" s="17">
        <v>2950</v>
      </c>
      <c r="D16" s="8">
        <f t="shared" si="0"/>
        <v>983.33333333333337</v>
      </c>
      <c r="E16" s="28" t="s">
        <v>11</v>
      </c>
      <c r="F16" s="7">
        <v>3</v>
      </c>
      <c r="G16" s="7">
        <v>4</v>
      </c>
      <c r="H16" s="7">
        <v>2429</v>
      </c>
      <c r="I16" s="9"/>
      <c r="J16" s="7" t="s">
        <v>33</v>
      </c>
      <c r="K16" s="7" t="s">
        <v>32</v>
      </c>
      <c r="L16" s="13" t="s">
        <v>31</v>
      </c>
      <c r="M16" s="27"/>
    </row>
    <row r="17" spans="1:13" ht="15" hidden="1">
      <c r="A17" s="18" t="s">
        <v>30</v>
      </c>
      <c r="B17" s="12" t="s">
        <v>6</v>
      </c>
      <c r="C17" s="19">
        <v>1694</v>
      </c>
      <c r="D17" s="8">
        <f t="shared" si="0"/>
        <v>564.66666666666663</v>
      </c>
      <c r="E17" s="7">
        <v>3.7</v>
      </c>
      <c r="F17" s="7">
        <v>3</v>
      </c>
      <c r="G17" s="7">
        <v>2</v>
      </c>
      <c r="H17" s="7">
        <v>1150</v>
      </c>
      <c r="I17" s="18" t="s">
        <v>29</v>
      </c>
      <c r="J17" s="9"/>
      <c r="K17" s="7"/>
      <c r="L17" s="26" t="s">
        <v>28</v>
      </c>
      <c r="M17" s="25" t="s">
        <v>27</v>
      </c>
    </row>
    <row r="18" spans="1:13" ht="45" hidden="1">
      <c r="A18" s="18" t="s">
        <v>26</v>
      </c>
      <c r="B18" s="12" t="s">
        <v>6</v>
      </c>
      <c r="C18" s="17">
        <v>2340</v>
      </c>
      <c r="D18" s="8">
        <f t="shared" si="0"/>
        <v>780</v>
      </c>
      <c r="E18" s="7">
        <v>4.4000000000000004</v>
      </c>
      <c r="F18" s="7">
        <v>3</v>
      </c>
      <c r="G18" s="7">
        <v>3</v>
      </c>
      <c r="H18" s="7">
        <v>1221</v>
      </c>
      <c r="I18" s="7"/>
      <c r="J18" s="7"/>
      <c r="K18" s="23" t="s">
        <v>25</v>
      </c>
      <c r="L18" s="13" t="s">
        <v>24</v>
      </c>
      <c r="M18" s="7" t="s">
        <v>23</v>
      </c>
    </row>
    <row r="19" spans="1:13" ht="60">
      <c r="A19" s="24" t="s">
        <v>22</v>
      </c>
      <c r="B19" s="8" t="s">
        <v>15</v>
      </c>
      <c r="C19" s="19">
        <v>1900</v>
      </c>
      <c r="D19" s="8">
        <f>C19/4</f>
        <v>475</v>
      </c>
      <c r="E19" s="7" t="s">
        <v>11</v>
      </c>
      <c r="F19" s="18">
        <v>4</v>
      </c>
      <c r="G19" s="7">
        <v>2.5</v>
      </c>
      <c r="H19" s="7">
        <v>1875</v>
      </c>
      <c r="I19" s="7"/>
      <c r="J19" s="7"/>
      <c r="K19" s="23" t="s">
        <v>21</v>
      </c>
      <c r="L19" s="22" t="s">
        <v>20</v>
      </c>
      <c r="M19" s="7"/>
    </row>
    <row r="20" spans="1:13" ht="60" hidden="1">
      <c r="A20" s="21" t="s">
        <v>19</v>
      </c>
      <c r="B20" s="8" t="s">
        <v>15</v>
      </c>
      <c r="C20" s="19">
        <v>1600</v>
      </c>
      <c r="D20" s="8">
        <v>533</v>
      </c>
      <c r="E20" s="7" t="s">
        <v>11</v>
      </c>
      <c r="F20" s="7">
        <v>3</v>
      </c>
      <c r="G20" s="7">
        <v>2</v>
      </c>
      <c r="H20" s="7">
        <v>1304</v>
      </c>
      <c r="I20" s="16"/>
      <c r="J20" s="7"/>
      <c r="K20" s="7" t="s">
        <v>18</v>
      </c>
      <c r="L20" s="20" t="s">
        <v>17</v>
      </c>
      <c r="M20" s="7"/>
    </row>
    <row r="21" spans="1:13" ht="14">
      <c r="A21" s="16" t="s">
        <v>16</v>
      </c>
      <c r="B21" s="8" t="s">
        <v>15</v>
      </c>
      <c r="C21" s="17">
        <v>2250</v>
      </c>
      <c r="D21" s="8">
        <f t="shared" ref="D21:D28" si="1">C21/3</f>
        <v>750</v>
      </c>
      <c r="E21" s="7" t="s">
        <v>11</v>
      </c>
      <c r="F21" s="7">
        <v>3</v>
      </c>
      <c r="G21" s="7">
        <v>2.5</v>
      </c>
      <c r="H21" s="7">
        <v>2198</v>
      </c>
      <c r="I21" s="16"/>
      <c r="J21" s="7"/>
      <c r="K21" s="7" t="s">
        <v>14</v>
      </c>
      <c r="L21" s="13" t="s">
        <v>13</v>
      </c>
      <c r="M21" s="7"/>
    </row>
    <row r="22" spans="1:13" ht="15" hidden="1">
      <c r="A22" s="16" t="s">
        <v>12</v>
      </c>
      <c r="B22" s="12" t="s">
        <v>6</v>
      </c>
      <c r="C22" s="15">
        <v>2200</v>
      </c>
      <c r="D22" s="8">
        <f t="shared" si="1"/>
        <v>733.33333333333337</v>
      </c>
      <c r="E22" s="7" t="s">
        <v>11</v>
      </c>
      <c r="F22" s="7">
        <v>3</v>
      </c>
      <c r="G22" s="7">
        <v>2</v>
      </c>
      <c r="H22" s="7">
        <v>1722</v>
      </c>
      <c r="I22" s="14">
        <v>44743</v>
      </c>
      <c r="J22" s="7"/>
      <c r="K22" s="7"/>
      <c r="L22" s="13" t="s">
        <v>10</v>
      </c>
      <c r="M22" s="7"/>
    </row>
    <row r="23" spans="1:13" ht="14">
      <c r="A23" s="9"/>
      <c r="B23" s="12"/>
      <c r="C23" s="8"/>
      <c r="D23" s="8">
        <f t="shared" si="1"/>
        <v>0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4">
      <c r="A24" s="9"/>
      <c r="B24" s="12"/>
      <c r="C24" s="8"/>
      <c r="D24" s="8">
        <f t="shared" si="1"/>
        <v>0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4">
      <c r="A25" s="9"/>
      <c r="B25" s="12"/>
      <c r="C25" s="8"/>
      <c r="D25" s="8">
        <f t="shared" si="1"/>
        <v>0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4">
      <c r="A26" s="9"/>
      <c r="B26" s="12"/>
      <c r="C26" s="8"/>
      <c r="D26" s="8">
        <f t="shared" si="1"/>
        <v>0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4">
      <c r="A27" s="9"/>
      <c r="B27" s="12"/>
      <c r="C27" s="8"/>
      <c r="D27" s="8">
        <f t="shared" si="1"/>
        <v>0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4">
      <c r="A28" s="9"/>
      <c r="B28" s="12"/>
      <c r="C28" s="8"/>
      <c r="D28" s="8">
        <f t="shared" si="1"/>
        <v>0</v>
      </c>
      <c r="E28" s="7"/>
      <c r="F28" s="7"/>
      <c r="G28" s="7"/>
      <c r="H28" s="7"/>
      <c r="I28" s="7"/>
      <c r="J28" s="7"/>
      <c r="K28" s="7"/>
      <c r="L28" s="7"/>
      <c r="M28" s="7"/>
    </row>
    <row r="29" spans="1:13" ht="60">
      <c r="A29" s="5"/>
      <c r="B29" s="11" t="s">
        <v>9</v>
      </c>
      <c r="C29" s="4">
        <f>AVERAGE(C2:C13, C17:C28)</f>
        <v>2259.5882352941176</v>
      </c>
      <c r="D29" s="4">
        <f>AVERAGE(D2:D13, D17:D28)</f>
        <v>526.90277777777771</v>
      </c>
    </row>
    <row r="30" spans="1:13" ht="14">
      <c r="A30" s="10" t="s">
        <v>8</v>
      </c>
      <c r="B30" s="4"/>
      <c r="C30" s="4"/>
    </row>
    <row r="31" spans="1:13" ht="14">
      <c r="A31" s="9" t="s">
        <v>7</v>
      </c>
      <c r="B31" s="8" t="s">
        <v>6</v>
      </c>
      <c r="C31" s="8">
        <v>1453</v>
      </c>
      <c r="D31" s="8">
        <f>C31/2</f>
        <v>726.5</v>
      </c>
      <c r="E31" s="7">
        <v>3.4</v>
      </c>
      <c r="F31" s="7">
        <v>2</v>
      </c>
      <c r="G31" s="7">
        <v>2</v>
      </c>
      <c r="H31" s="7">
        <v>833</v>
      </c>
      <c r="I31" s="7"/>
      <c r="J31" s="7"/>
      <c r="K31" s="7" t="s">
        <v>5</v>
      </c>
      <c r="L31" s="7"/>
      <c r="M31" s="7"/>
    </row>
    <row r="32" spans="1:13" ht="14">
      <c r="A32" s="5"/>
      <c r="B32" s="4"/>
      <c r="C32" s="4"/>
    </row>
    <row r="33" spans="1:12" ht="14">
      <c r="A33" s="5"/>
      <c r="B33" s="4"/>
      <c r="C33" s="4"/>
    </row>
    <row r="34" spans="1:12" ht="14">
      <c r="A34" s="5"/>
      <c r="B34" s="53" t="s">
        <v>4</v>
      </c>
      <c r="C34" s="54"/>
    </row>
    <row r="35" spans="1:12" ht="14">
      <c r="A35" s="5"/>
      <c r="B35" s="55"/>
      <c r="C35" s="56"/>
    </row>
    <row r="36" spans="1:12" ht="14">
      <c r="A36" s="5"/>
      <c r="B36" s="57" t="s">
        <v>3</v>
      </c>
      <c r="C36" s="54"/>
    </row>
    <row r="37" spans="1:12" ht="14">
      <c r="A37" s="5"/>
      <c r="B37" s="58" t="s">
        <v>2</v>
      </c>
      <c r="C37" s="59"/>
    </row>
    <row r="38" spans="1:12" ht="14">
      <c r="A38" s="5"/>
      <c r="B38" s="60" t="s">
        <v>1</v>
      </c>
      <c r="C38" s="56"/>
      <c r="L38" s="6"/>
    </row>
    <row r="39" spans="1:12" ht="14">
      <c r="A39" s="5"/>
      <c r="B39" s="4"/>
      <c r="C39" s="4"/>
    </row>
    <row r="40" spans="1:12" ht="14">
      <c r="A40" s="5"/>
      <c r="B40" s="4"/>
      <c r="C40" s="4"/>
    </row>
    <row r="41" spans="1:12" ht="14">
      <c r="A41" s="5"/>
      <c r="B41" s="4"/>
      <c r="C41" s="4"/>
    </row>
    <row r="42" spans="1:12" ht="14">
      <c r="A42" s="5"/>
      <c r="B42" s="4"/>
      <c r="C42" s="4"/>
    </row>
    <row r="43" spans="1:12" ht="14">
      <c r="A43" s="5"/>
      <c r="B43" s="4"/>
      <c r="C43" s="4"/>
    </row>
    <row r="44" spans="1:12" ht="14">
      <c r="A44" s="5"/>
      <c r="B44" s="4"/>
      <c r="C44" s="4"/>
    </row>
    <row r="45" spans="1:12" ht="14">
      <c r="A45" s="5"/>
      <c r="B45" s="4"/>
      <c r="C45" s="4"/>
    </row>
    <row r="46" spans="1:12" ht="14">
      <c r="A46" s="5"/>
      <c r="B46" s="4"/>
      <c r="C46" s="4"/>
    </row>
    <row r="47" spans="1:12" ht="14">
      <c r="A47" s="5"/>
      <c r="B47" s="4"/>
      <c r="C47" s="4"/>
    </row>
    <row r="48" spans="1:12" ht="14">
      <c r="A48" s="5"/>
      <c r="B48" s="4"/>
      <c r="C48" s="4"/>
    </row>
    <row r="49" spans="1:3" ht="14">
      <c r="A49" s="5"/>
      <c r="B49" s="4"/>
      <c r="C49" s="4"/>
    </row>
    <row r="50" spans="1:3" ht="14">
      <c r="A50" s="5"/>
      <c r="B50" s="4"/>
      <c r="C50" s="4"/>
    </row>
    <row r="51" spans="1:3" ht="14">
      <c r="A51" s="5"/>
      <c r="B51" s="4"/>
      <c r="C51" s="4"/>
    </row>
    <row r="52" spans="1:3" ht="14">
      <c r="A52" s="5"/>
      <c r="B52" s="4"/>
      <c r="C52" s="4"/>
    </row>
    <row r="53" spans="1:3" ht="14">
      <c r="A53" s="5"/>
      <c r="B53" s="4"/>
      <c r="C53" s="4"/>
    </row>
    <row r="54" spans="1:3" ht="14">
      <c r="A54" s="5"/>
      <c r="B54" s="4"/>
      <c r="C54" s="4"/>
    </row>
    <row r="55" spans="1:3" ht="14">
      <c r="A55" s="5"/>
      <c r="B55" s="4"/>
      <c r="C55" s="4"/>
    </row>
    <row r="56" spans="1:3" ht="14">
      <c r="A56" s="5"/>
      <c r="B56" s="4"/>
      <c r="C56" s="4"/>
    </row>
    <row r="57" spans="1:3" ht="14">
      <c r="A57" s="5"/>
      <c r="B57" s="4"/>
      <c r="C57" s="4"/>
    </row>
    <row r="58" spans="1:3" ht="14">
      <c r="A58" s="5"/>
      <c r="B58" s="4"/>
      <c r="C58" s="4"/>
    </row>
    <row r="59" spans="1:3" ht="14">
      <c r="A59" s="5"/>
      <c r="B59" s="4"/>
      <c r="C59" s="4"/>
    </row>
    <row r="60" spans="1:3" ht="14">
      <c r="A60" s="5"/>
      <c r="B60" s="4"/>
      <c r="C60" s="4"/>
    </row>
    <row r="61" spans="1:3" ht="14">
      <c r="A61" s="5"/>
      <c r="B61" s="4"/>
      <c r="C61" s="4"/>
    </row>
    <row r="62" spans="1:3" ht="14">
      <c r="A62" s="5"/>
      <c r="B62" s="4"/>
      <c r="C62" s="4"/>
    </row>
    <row r="63" spans="1:3" ht="14">
      <c r="A63" s="5"/>
      <c r="B63" s="4"/>
      <c r="C63" s="4"/>
    </row>
    <row r="64" spans="1:3" ht="14">
      <c r="A64" s="5"/>
      <c r="B64" s="4"/>
      <c r="C64" s="4"/>
    </row>
    <row r="65" spans="1:3" ht="14">
      <c r="A65" s="5"/>
      <c r="B65" s="4"/>
      <c r="C65" s="4"/>
    </row>
    <row r="66" spans="1:3" ht="14">
      <c r="A66" s="5"/>
      <c r="B66" s="4"/>
      <c r="C66" s="4"/>
    </row>
    <row r="67" spans="1:3" ht="14">
      <c r="A67" s="5"/>
      <c r="B67" s="4"/>
      <c r="C67" s="4"/>
    </row>
    <row r="68" spans="1:3" ht="14">
      <c r="A68" s="5"/>
      <c r="B68" s="4"/>
      <c r="C68" s="4"/>
    </row>
    <row r="69" spans="1:3" ht="14">
      <c r="A69" s="5"/>
      <c r="B69" s="4"/>
      <c r="C69" s="4"/>
    </row>
    <row r="70" spans="1:3" ht="14">
      <c r="A70" s="5"/>
      <c r="B70" s="4"/>
      <c r="C70" s="4"/>
    </row>
    <row r="71" spans="1:3" ht="14">
      <c r="A71" s="5"/>
      <c r="B71" s="4"/>
      <c r="C71" s="4"/>
    </row>
    <row r="72" spans="1:3" ht="14">
      <c r="A72" s="5"/>
      <c r="B72" s="4"/>
      <c r="C72" s="4"/>
    </row>
    <row r="73" spans="1:3" ht="14">
      <c r="A73" s="5"/>
      <c r="B73" s="4"/>
      <c r="C73" s="4"/>
    </row>
    <row r="74" spans="1:3" ht="14">
      <c r="A74" s="5"/>
      <c r="B74" s="4"/>
      <c r="C74" s="4"/>
    </row>
    <row r="75" spans="1:3" ht="14">
      <c r="A75" s="5"/>
      <c r="B75" s="4"/>
      <c r="C75" s="4"/>
    </row>
    <row r="76" spans="1:3" ht="14">
      <c r="A76" s="5"/>
      <c r="B76" s="4"/>
      <c r="C76" s="4"/>
    </row>
    <row r="77" spans="1:3" ht="14">
      <c r="A77" s="5"/>
      <c r="B77" s="4"/>
      <c r="C77" s="4"/>
    </row>
    <row r="78" spans="1:3" ht="14">
      <c r="A78" s="5"/>
      <c r="B78" s="4"/>
      <c r="C78" s="4"/>
    </row>
    <row r="79" spans="1:3" ht="14">
      <c r="A79" s="5"/>
      <c r="B79" s="4"/>
      <c r="C79" s="4"/>
    </row>
    <row r="80" spans="1:3" ht="14">
      <c r="A80" s="5"/>
      <c r="B80" s="4"/>
      <c r="C80" s="4"/>
    </row>
    <row r="81" spans="1:3" ht="14">
      <c r="A81" s="5"/>
      <c r="B81" s="4"/>
      <c r="C81" s="4"/>
    </row>
    <row r="82" spans="1:3" ht="14">
      <c r="A82" s="5"/>
      <c r="B82" s="4"/>
      <c r="C82" s="4"/>
    </row>
    <row r="83" spans="1:3" ht="14">
      <c r="A83" s="5"/>
      <c r="B83" s="4"/>
      <c r="C83" s="4"/>
    </row>
    <row r="84" spans="1:3" ht="14">
      <c r="A84" s="5"/>
      <c r="B84" s="4"/>
      <c r="C84" s="4"/>
    </row>
    <row r="85" spans="1:3" ht="14">
      <c r="A85" s="5"/>
      <c r="B85" s="4"/>
      <c r="C85" s="4"/>
    </row>
    <row r="86" spans="1:3" ht="14">
      <c r="A86" s="5"/>
      <c r="B86" s="4"/>
      <c r="C86" s="4"/>
    </row>
    <row r="87" spans="1:3" ht="14">
      <c r="A87" s="5"/>
      <c r="B87" s="4"/>
      <c r="C87" s="4"/>
    </row>
    <row r="88" spans="1:3" ht="14">
      <c r="A88" s="5"/>
      <c r="B88" s="4"/>
      <c r="C88" s="4"/>
    </row>
    <row r="89" spans="1:3" ht="14">
      <c r="A89" s="5"/>
      <c r="B89" s="4"/>
      <c r="C89" s="4"/>
    </row>
    <row r="90" spans="1:3" ht="14">
      <c r="A90" s="5"/>
      <c r="B90" s="4"/>
      <c r="C90" s="4"/>
    </row>
    <row r="91" spans="1:3" ht="14">
      <c r="A91" s="5"/>
      <c r="B91" s="4"/>
      <c r="C91" s="4"/>
    </row>
    <row r="92" spans="1:3" ht="14">
      <c r="A92" s="5"/>
      <c r="B92" s="4"/>
      <c r="C92" s="4"/>
    </row>
    <row r="93" spans="1:3" ht="14">
      <c r="A93" s="5"/>
      <c r="B93" s="4"/>
      <c r="C93" s="4"/>
    </row>
    <row r="94" spans="1:3" ht="14">
      <c r="A94" s="5"/>
      <c r="B94" s="4"/>
      <c r="C94" s="4"/>
    </row>
    <row r="95" spans="1:3" ht="14">
      <c r="A95" s="5"/>
      <c r="B95" s="4"/>
      <c r="C95" s="4"/>
    </row>
    <row r="96" spans="1:3" ht="14">
      <c r="A96" s="5"/>
      <c r="B96" s="4"/>
      <c r="C96" s="4"/>
    </row>
    <row r="97" spans="1:3" ht="14">
      <c r="A97" s="5"/>
      <c r="B97" s="4"/>
      <c r="C97" s="4"/>
    </row>
    <row r="98" spans="1:3" ht="14">
      <c r="A98" s="5"/>
      <c r="B98" s="4"/>
      <c r="C98" s="4"/>
    </row>
    <row r="99" spans="1:3" ht="14">
      <c r="A99" s="5"/>
      <c r="B99" s="4"/>
      <c r="C99" s="4"/>
    </row>
    <row r="100" spans="1:3" ht="14">
      <c r="A100" s="5"/>
      <c r="B100" s="4"/>
      <c r="C100" s="4"/>
    </row>
    <row r="101" spans="1:3" ht="14">
      <c r="A101" s="5"/>
      <c r="B101" s="4"/>
      <c r="C101" s="4"/>
    </row>
    <row r="102" spans="1:3" ht="14">
      <c r="A102" s="5"/>
      <c r="B102" s="4"/>
      <c r="C102" s="4"/>
    </row>
    <row r="103" spans="1:3" ht="14">
      <c r="A103" s="5"/>
      <c r="B103" s="4"/>
      <c r="C103" s="4"/>
    </row>
    <row r="104" spans="1:3" ht="14">
      <c r="A104" s="5"/>
      <c r="B104" s="4"/>
      <c r="C104" s="4"/>
    </row>
    <row r="105" spans="1:3" ht="14">
      <c r="A105" s="5"/>
      <c r="B105" s="4"/>
      <c r="C105" s="4"/>
    </row>
    <row r="106" spans="1:3" ht="14">
      <c r="A106" s="5"/>
      <c r="B106" s="4"/>
      <c r="C106" s="4"/>
    </row>
    <row r="107" spans="1:3" ht="14">
      <c r="A107" s="5"/>
      <c r="B107" s="4"/>
      <c r="C107" s="4"/>
    </row>
    <row r="108" spans="1:3" ht="14">
      <c r="A108" s="5"/>
      <c r="B108" s="4"/>
      <c r="C108" s="4"/>
    </row>
    <row r="109" spans="1:3" ht="14">
      <c r="A109" s="5"/>
      <c r="B109" s="4"/>
      <c r="C109" s="4"/>
    </row>
    <row r="110" spans="1:3" ht="14">
      <c r="A110" s="5"/>
      <c r="B110" s="4"/>
      <c r="C110" s="4"/>
    </row>
    <row r="111" spans="1:3" ht="14">
      <c r="A111" s="5"/>
      <c r="B111" s="4"/>
      <c r="C111" s="4"/>
    </row>
    <row r="112" spans="1:3" ht="14">
      <c r="A112" s="5"/>
      <c r="B112" s="4"/>
      <c r="C112" s="4"/>
    </row>
    <row r="113" spans="1:3" ht="14">
      <c r="A113" s="5"/>
      <c r="B113" s="4"/>
      <c r="C113" s="4"/>
    </row>
    <row r="114" spans="1:3" ht="14">
      <c r="A114" s="5"/>
      <c r="B114" s="4"/>
      <c r="C114" s="4"/>
    </row>
    <row r="115" spans="1:3" ht="14">
      <c r="A115" s="5"/>
      <c r="B115" s="4"/>
      <c r="C115" s="4"/>
    </row>
    <row r="116" spans="1:3" ht="14">
      <c r="A116" s="5"/>
      <c r="B116" s="4"/>
      <c r="C116" s="4"/>
    </row>
    <row r="117" spans="1:3" ht="14">
      <c r="A117" s="5"/>
      <c r="B117" s="4"/>
      <c r="C117" s="4"/>
    </row>
    <row r="118" spans="1:3" ht="14">
      <c r="A118" s="5"/>
      <c r="B118" s="4"/>
      <c r="C118" s="4"/>
    </row>
    <row r="119" spans="1:3" ht="14">
      <c r="A119" s="5"/>
      <c r="B119" s="4"/>
      <c r="C119" s="4"/>
    </row>
    <row r="120" spans="1:3" ht="14">
      <c r="A120" s="5"/>
      <c r="B120" s="4"/>
      <c r="C120" s="4"/>
    </row>
    <row r="121" spans="1:3" ht="14">
      <c r="A121" s="5"/>
      <c r="B121" s="4"/>
      <c r="C121" s="4"/>
    </row>
    <row r="122" spans="1:3" ht="14">
      <c r="A122" s="5"/>
      <c r="B122" s="4"/>
      <c r="C122" s="4"/>
    </row>
    <row r="123" spans="1:3" ht="14">
      <c r="A123" s="5"/>
      <c r="B123" s="4"/>
      <c r="C123" s="4"/>
    </row>
    <row r="124" spans="1:3" ht="14">
      <c r="A124" s="5"/>
      <c r="B124" s="4"/>
      <c r="C124" s="4"/>
    </row>
    <row r="125" spans="1:3" ht="14">
      <c r="A125" s="5"/>
      <c r="B125" s="4"/>
      <c r="C125" s="4"/>
    </row>
    <row r="126" spans="1:3" ht="14">
      <c r="A126" s="5"/>
      <c r="B126" s="4"/>
      <c r="C126" s="4"/>
    </row>
    <row r="127" spans="1:3" ht="14">
      <c r="A127" s="5"/>
      <c r="B127" s="4"/>
      <c r="C127" s="4"/>
    </row>
    <row r="128" spans="1:3" ht="14">
      <c r="A128" s="5"/>
      <c r="B128" s="4"/>
      <c r="C128" s="4"/>
    </row>
    <row r="129" spans="1:3" ht="14">
      <c r="A129" s="5"/>
      <c r="B129" s="4"/>
      <c r="C129" s="4"/>
    </row>
    <row r="130" spans="1:3" ht="14">
      <c r="A130" s="5"/>
      <c r="B130" s="4"/>
      <c r="C130" s="4"/>
    </row>
    <row r="131" spans="1:3" ht="14">
      <c r="A131" s="5"/>
      <c r="B131" s="4"/>
      <c r="C131" s="4"/>
    </row>
    <row r="132" spans="1:3" ht="14">
      <c r="A132" s="5"/>
      <c r="B132" s="4"/>
      <c r="C132" s="4"/>
    </row>
    <row r="133" spans="1:3" ht="14">
      <c r="A133" s="5"/>
      <c r="B133" s="4"/>
      <c r="C133" s="4"/>
    </row>
    <row r="134" spans="1:3" ht="14">
      <c r="A134" s="5"/>
      <c r="B134" s="4"/>
      <c r="C134" s="4"/>
    </row>
    <row r="135" spans="1:3" ht="14">
      <c r="A135" s="5"/>
      <c r="B135" s="4"/>
      <c r="C135" s="4"/>
    </row>
    <row r="136" spans="1:3" ht="14">
      <c r="A136" s="5"/>
      <c r="B136" s="4"/>
      <c r="C136" s="4"/>
    </row>
    <row r="137" spans="1:3" ht="14">
      <c r="A137" s="5"/>
      <c r="B137" s="4"/>
      <c r="C137" s="4"/>
    </row>
    <row r="138" spans="1:3" ht="14">
      <c r="A138" s="5"/>
      <c r="B138" s="4"/>
      <c r="C138" s="4"/>
    </row>
    <row r="139" spans="1:3" ht="14">
      <c r="A139" s="5"/>
      <c r="B139" s="4"/>
      <c r="C139" s="4"/>
    </row>
    <row r="140" spans="1:3" ht="14">
      <c r="A140" s="5"/>
      <c r="B140" s="4"/>
      <c r="C140" s="4"/>
    </row>
    <row r="141" spans="1:3" ht="14">
      <c r="A141" s="5"/>
      <c r="B141" s="4"/>
      <c r="C141" s="4"/>
    </row>
    <row r="142" spans="1:3" ht="14">
      <c r="A142" s="5"/>
      <c r="B142" s="4"/>
      <c r="C142" s="4"/>
    </row>
    <row r="143" spans="1:3" ht="14">
      <c r="A143" s="5"/>
      <c r="B143" s="4"/>
      <c r="C143" s="4"/>
    </row>
    <row r="144" spans="1:3" ht="14">
      <c r="A144" s="5"/>
      <c r="B144" s="4"/>
      <c r="C144" s="4"/>
    </row>
    <row r="145" spans="1:3" ht="14">
      <c r="A145" s="5"/>
      <c r="B145" s="4"/>
      <c r="C145" s="4"/>
    </row>
    <row r="146" spans="1:3" ht="14">
      <c r="A146" s="5"/>
      <c r="B146" s="4"/>
      <c r="C146" s="4"/>
    </row>
    <row r="147" spans="1:3" ht="14">
      <c r="A147" s="5"/>
      <c r="B147" s="4"/>
      <c r="C147" s="4"/>
    </row>
    <row r="148" spans="1:3" ht="14">
      <c r="A148" s="5"/>
      <c r="B148" s="4"/>
      <c r="C148" s="4"/>
    </row>
    <row r="149" spans="1:3" ht="14">
      <c r="A149" s="5"/>
      <c r="B149" s="4"/>
      <c r="C149" s="4"/>
    </row>
    <row r="150" spans="1:3" ht="14">
      <c r="A150" s="5"/>
      <c r="B150" s="4"/>
      <c r="C150" s="4"/>
    </row>
    <row r="151" spans="1:3" ht="14">
      <c r="A151" s="5"/>
      <c r="B151" s="4"/>
      <c r="C151" s="4"/>
    </row>
    <row r="152" spans="1:3" ht="14">
      <c r="A152" s="5"/>
      <c r="B152" s="4"/>
      <c r="C152" s="4"/>
    </row>
    <row r="153" spans="1:3" ht="14">
      <c r="A153" s="5"/>
      <c r="B153" s="4"/>
      <c r="C153" s="4"/>
    </row>
    <row r="154" spans="1:3" ht="14">
      <c r="A154" s="5"/>
      <c r="B154" s="4"/>
      <c r="C154" s="4"/>
    </row>
    <row r="155" spans="1:3" ht="14">
      <c r="A155" s="5"/>
      <c r="B155" s="4"/>
      <c r="C155" s="4"/>
    </row>
    <row r="156" spans="1:3" ht="14">
      <c r="A156" s="5"/>
      <c r="B156" s="4"/>
      <c r="C156" s="4"/>
    </row>
    <row r="157" spans="1:3" ht="14">
      <c r="A157" s="5"/>
      <c r="B157" s="4"/>
      <c r="C157" s="4"/>
    </row>
    <row r="158" spans="1:3" ht="14">
      <c r="A158" s="5"/>
      <c r="B158" s="4"/>
      <c r="C158" s="4"/>
    </row>
    <row r="159" spans="1:3" ht="14">
      <c r="A159" s="5"/>
      <c r="B159" s="4"/>
      <c r="C159" s="4"/>
    </row>
    <row r="160" spans="1:3" ht="14">
      <c r="A160" s="5"/>
      <c r="B160" s="4"/>
      <c r="C160" s="4"/>
    </row>
    <row r="161" spans="1:3" ht="14">
      <c r="A161" s="5"/>
      <c r="B161" s="4"/>
      <c r="C161" s="4"/>
    </row>
    <row r="162" spans="1:3" ht="14">
      <c r="A162" s="5"/>
      <c r="B162" s="4"/>
      <c r="C162" s="4"/>
    </row>
    <row r="163" spans="1:3" ht="14">
      <c r="A163" s="5"/>
      <c r="B163" s="4"/>
      <c r="C163" s="4"/>
    </row>
    <row r="164" spans="1:3" ht="14">
      <c r="A164" s="5"/>
      <c r="B164" s="4"/>
      <c r="C164" s="4"/>
    </row>
    <row r="165" spans="1:3" ht="14">
      <c r="A165" s="5"/>
      <c r="B165" s="4"/>
      <c r="C165" s="4"/>
    </row>
    <row r="166" spans="1:3" ht="14">
      <c r="A166" s="5"/>
      <c r="B166" s="4"/>
      <c r="C166" s="4"/>
    </row>
    <row r="167" spans="1:3" ht="14">
      <c r="A167" s="5"/>
      <c r="B167" s="4"/>
      <c r="C167" s="4"/>
    </row>
    <row r="168" spans="1:3" ht="14">
      <c r="A168" s="5"/>
      <c r="B168" s="4"/>
      <c r="C168" s="4"/>
    </row>
    <row r="169" spans="1:3" ht="14">
      <c r="A169" s="5"/>
      <c r="B169" s="4"/>
      <c r="C169" s="4"/>
    </row>
    <row r="170" spans="1:3" ht="14">
      <c r="A170" s="5"/>
      <c r="B170" s="4"/>
      <c r="C170" s="4"/>
    </row>
    <row r="171" spans="1:3" ht="14">
      <c r="A171" s="5"/>
      <c r="B171" s="4"/>
      <c r="C171" s="4"/>
    </row>
    <row r="172" spans="1:3" ht="14">
      <c r="A172" s="5"/>
      <c r="B172" s="4"/>
      <c r="C172" s="4"/>
    </row>
    <row r="173" spans="1:3" ht="14">
      <c r="A173" s="5"/>
      <c r="B173" s="4"/>
      <c r="C173" s="4"/>
    </row>
    <row r="174" spans="1:3" ht="14">
      <c r="A174" s="5"/>
      <c r="B174" s="4"/>
      <c r="C174" s="4"/>
    </row>
    <row r="175" spans="1:3" ht="14">
      <c r="A175" s="5"/>
      <c r="B175" s="4"/>
      <c r="C175" s="4"/>
    </row>
    <row r="176" spans="1:3" ht="14">
      <c r="A176" s="5"/>
      <c r="B176" s="4"/>
      <c r="C176" s="4"/>
    </row>
    <row r="177" spans="1:3" ht="14">
      <c r="A177" s="5"/>
      <c r="B177" s="4"/>
      <c r="C177" s="4"/>
    </row>
    <row r="178" spans="1:3" ht="14">
      <c r="A178" s="5"/>
      <c r="B178" s="4"/>
      <c r="C178" s="4"/>
    </row>
    <row r="179" spans="1:3" ht="14">
      <c r="A179" s="5"/>
      <c r="B179" s="4"/>
      <c r="C179" s="4"/>
    </row>
    <row r="180" spans="1:3" ht="14">
      <c r="A180" s="5"/>
      <c r="B180" s="4"/>
      <c r="C180" s="4"/>
    </row>
    <row r="181" spans="1:3" ht="14">
      <c r="A181" s="5"/>
      <c r="B181" s="4"/>
      <c r="C181" s="4"/>
    </row>
    <row r="182" spans="1:3" ht="14">
      <c r="A182" s="5"/>
      <c r="B182" s="4"/>
      <c r="C182" s="4"/>
    </row>
    <row r="183" spans="1:3" ht="14">
      <c r="A183" s="5"/>
      <c r="B183" s="4"/>
      <c r="C183" s="4"/>
    </row>
    <row r="184" spans="1:3" ht="14">
      <c r="A184" s="5"/>
      <c r="B184" s="4"/>
      <c r="C184" s="4"/>
    </row>
    <row r="185" spans="1:3" ht="14">
      <c r="A185" s="5"/>
      <c r="B185" s="4"/>
      <c r="C185" s="4"/>
    </row>
    <row r="186" spans="1:3" ht="14">
      <c r="A186" s="5"/>
      <c r="B186" s="4"/>
      <c r="C186" s="4"/>
    </row>
    <row r="187" spans="1:3" ht="14">
      <c r="A187" s="5"/>
      <c r="B187" s="4"/>
      <c r="C187" s="4"/>
    </row>
    <row r="188" spans="1:3" ht="14">
      <c r="A188" s="5"/>
      <c r="B188" s="4"/>
      <c r="C188" s="4"/>
    </row>
    <row r="189" spans="1:3" ht="14">
      <c r="A189" s="5"/>
      <c r="B189" s="4"/>
      <c r="C189" s="4"/>
    </row>
    <row r="190" spans="1:3" ht="14">
      <c r="A190" s="5"/>
      <c r="B190" s="4"/>
      <c r="C190" s="4"/>
    </row>
    <row r="191" spans="1:3" ht="14">
      <c r="A191" s="5"/>
      <c r="B191" s="4"/>
      <c r="C191" s="4"/>
    </row>
    <row r="192" spans="1:3" ht="14">
      <c r="A192" s="5"/>
      <c r="B192" s="4"/>
      <c r="C192" s="4"/>
    </row>
    <row r="193" spans="1:3" ht="14">
      <c r="A193" s="5"/>
      <c r="B193" s="4"/>
      <c r="C193" s="4"/>
    </row>
    <row r="194" spans="1:3" ht="14">
      <c r="A194" s="5"/>
      <c r="B194" s="4"/>
      <c r="C194" s="4"/>
    </row>
    <row r="195" spans="1:3" ht="14">
      <c r="A195" s="5"/>
      <c r="B195" s="4"/>
      <c r="C195" s="4"/>
    </row>
    <row r="196" spans="1:3" ht="14">
      <c r="A196" s="5"/>
      <c r="B196" s="4"/>
      <c r="C196" s="4"/>
    </row>
    <row r="197" spans="1:3" ht="14">
      <c r="A197" s="5"/>
      <c r="B197" s="4"/>
      <c r="C197" s="4"/>
    </row>
    <row r="198" spans="1:3" ht="14">
      <c r="A198" s="5"/>
      <c r="B198" s="4"/>
      <c r="C198" s="4"/>
    </row>
    <row r="199" spans="1:3" ht="14">
      <c r="A199" s="5"/>
      <c r="B199" s="4"/>
      <c r="C199" s="4"/>
    </row>
    <row r="200" spans="1:3" ht="14">
      <c r="A200" s="5"/>
      <c r="B200" s="4"/>
      <c r="C200" s="4"/>
    </row>
    <row r="201" spans="1:3" ht="14">
      <c r="A201" s="5"/>
      <c r="B201" s="4"/>
      <c r="C201" s="4"/>
    </row>
    <row r="202" spans="1:3" ht="14">
      <c r="A202" s="5"/>
      <c r="B202" s="4"/>
      <c r="C202" s="4"/>
    </row>
    <row r="203" spans="1:3" ht="14">
      <c r="A203" s="5"/>
      <c r="B203" s="4"/>
      <c r="C203" s="4"/>
    </row>
    <row r="204" spans="1:3" ht="14">
      <c r="A204" s="5"/>
      <c r="B204" s="4"/>
      <c r="C204" s="4"/>
    </row>
    <row r="205" spans="1:3" ht="14">
      <c r="A205" s="5"/>
      <c r="B205" s="4"/>
      <c r="C205" s="4"/>
    </row>
    <row r="206" spans="1:3" ht="14">
      <c r="A206" s="5"/>
      <c r="B206" s="4"/>
      <c r="C206" s="4"/>
    </row>
    <row r="207" spans="1:3" ht="14">
      <c r="A207" s="5"/>
      <c r="B207" s="4"/>
      <c r="C207" s="4"/>
    </row>
    <row r="208" spans="1:3" ht="14">
      <c r="A208" s="5"/>
      <c r="B208" s="4"/>
      <c r="C208" s="4"/>
    </row>
    <row r="209" spans="1:3" ht="14">
      <c r="A209" s="5"/>
      <c r="B209" s="4"/>
      <c r="C209" s="4"/>
    </row>
    <row r="210" spans="1:3" ht="14">
      <c r="A210" s="5"/>
      <c r="B210" s="4"/>
      <c r="C210" s="4"/>
    </row>
    <row r="211" spans="1:3" ht="14">
      <c r="A211" s="5"/>
      <c r="B211" s="4"/>
      <c r="C211" s="4"/>
    </row>
    <row r="212" spans="1:3" ht="14">
      <c r="A212" s="5"/>
      <c r="B212" s="4"/>
      <c r="C212" s="4"/>
    </row>
    <row r="213" spans="1:3" ht="14">
      <c r="A213" s="5"/>
      <c r="B213" s="4"/>
      <c r="C213" s="4"/>
    </row>
    <row r="214" spans="1:3" ht="14">
      <c r="A214" s="5"/>
      <c r="B214" s="4"/>
      <c r="C214" s="4"/>
    </row>
    <row r="215" spans="1:3" ht="14">
      <c r="A215" s="5"/>
      <c r="B215" s="4"/>
      <c r="C215" s="4"/>
    </row>
    <row r="216" spans="1:3" ht="14">
      <c r="A216" s="5"/>
      <c r="B216" s="4"/>
      <c r="C216" s="4"/>
    </row>
    <row r="217" spans="1:3" ht="14">
      <c r="A217" s="5"/>
      <c r="B217" s="4"/>
      <c r="C217" s="4"/>
    </row>
    <row r="218" spans="1:3" ht="14">
      <c r="A218" s="5"/>
      <c r="B218" s="4"/>
      <c r="C218" s="4"/>
    </row>
    <row r="219" spans="1:3" ht="14">
      <c r="A219" s="5"/>
      <c r="B219" s="4"/>
      <c r="C219" s="4"/>
    </row>
    <row r="220" spans="1:3" ht="14">
      <c r="A220" s="5"/>
      <c r="B220" s="4"/>
      <c r="C220" s="4"/>
    </row>
    <row r="221" spans="1:3" ht="14">
      <c r="A221" s="5"/>
      <c r="B221" s="4"/>
      <c r="C221" s="4"/>
    </row>
    <row r="222" spans="1:3" ht="14">
      <c r="A222" s="5"/>
      <c r="B222" s="4"/>
      <c r="C222" s="4"/>
    </row>
    <row r="223" spans="1:3" ht="14">
      <c r="A223" s="5"/>
      <c r="B223" s="4"/>
      <c r="C223" s="4"/>
    </row>
    <row r="224" spans="1:3" ht="14">
      <c r="A224" s="5"/>
      <c r="B224" s="4"/>
      <c r="C224" s="4"/>
    </row>
    <row r="225" spans="1:3" ht="14">
      <c r="A225" s="5"/>
      <c r="B225" s="4"/>
      <c r="C225" s="4"/>
    </row>
    <row r="226" spans="1:3" ht="14">
      <c r="A226" s="5"/>
      <c r="B226" s="4"/>
      <c r="C226" s="4"/>
    </row>
    <row r="227" spans="1:3" ht="14">
      <c r="A227" s="5"/>
      <c r="B227" s="4"/>
      <c r="C227" s="4"/>
    </row>
    <row r="228" spans="1:3" ht="14">
      <c r="A228" s="5"/>
      <c r="B228" s="4"/>
      <c r="C228" s="4"/>
    </row>
    <row r="229" spans="1:3" ht="14">
      <c r="A229" s="5"/>
      <c r="B229" s="4"/>
      <c r="C229" s="4"/>
    </row>
    <row r="230" spans="1:3" ht="14">
      <c r="A230" s="5"/>
      <c r="B230" s="4"/>
      <c r="C230" s="4"/>
    </row>
    <row r="231" spans="1:3" ht="14">
      <c r="A231" s="5"/>
      <c r="B231" s="4"/>
      <c r="C231" s="4"/>
    </row>
    <row r="232" spans="1:3" ht="14">
      <c r="A232" s="5"/>
      <c r="B232" s="4"/>
      <c r="C232" s="4"/>
    </row>
    <row r="233" spans="1:3" ht="14">
      <c r="A233" s="5"/>
      <c r="B233" s="4"/>
      <c r="C233" s="4"/>
    </row>
    <row r="234" spans="1:3" ht="14">
      <c r="A234" s="5"/>
      <c r="B234" s="4"/>
      <c r="C234" s="4"/>
    </row>
    <row r="235" spans="1:3" ht="14">
      <c r="A235" s="5"/>
      <c r="B235" s="4"/>
      <c r="C235" s="4"/>
    </row>
    <row r="236" spans="1:3" ht="14">
      <c r="A236" s="5"/>
      <c r="B236" s="4"/>
      <c r="C236" s="4"/>
    </row>
    <row r="237" spans="1:3" ht="14">
      <c r="A237" s="5"/>
      <c r="B237" s="4"/>
      <c r="C237" s="4"/>
    </row>
    <row r="238" spans="1:3" ht="14">
      <c r="A238" s="5"/>
      <c r="B238" s="4"/>
      <c r="C238" s="4"/>
    </row>
    <row r="239" spans="1:3" ht="14">
      <c r="A239" s="5"/>
      <c r="B239" s="4"/>
      <c r="C239" s="4"/>
    </row>
    <row r="240" spans="1:3" ht="14">
      <c r="A240" s="5"/>
      <c r="B240" s="4"/>
      <c r="C240" s="4"/>
    </row>
    <row r="241" spans="1:3" ht="14">
      <c r="A241" s="5"/>
      <c r="B241" s="4"/>
      <c r="C241" s="4"/>
    </row>
    <row r="242" spans="1:3" ht="14">
      <c r="A242" s="5"/>
      <c r="B242" s="4"/>
      <c r="C242" s="4"/>
    </row>
    <row r="243" spans="1:3" ht="14">
      <c r="A243" s="5"/>
      <c r="B243" s="4"/>
      <c r="C243" s="4"/>
    </row>
    <row r="244" spans="1:3" ht="14">
      <c r="A244" s="5"/>
      <c r="B244" s="4"/>
      <c r="C244" s="4"/>
    </row>
    <row r="245" spans="1:3" ht="14">
      <c r="A245" s="5"/>
      <c r="B245" s="4"/>
      <c r="C245" s="4"/>
    </row>
    <row r="246" spans="1:3" ht="14">
      <c r="A246" s="5"/>
      <c r="B246" s="4"/>
      <c r="C246" s="4"/>
    </row>
    <row r="247" spans="1:3" ht="14">
      <c r="A247" s="5"/>
      <c r="B247" s="4"/>
      <c r="C247" s="4"/>
    </row>
    <row r="248" spans="1:3" ht="14">
      <c r="A248" s="5"/>
      <c r="B248" s="4"/>
      <c r="C248" s="4"/>
    </row>
    <row r="249" spans="1:3" ht="14">
      <c r="A249" s="5"/>
      <c r="B249" s="4"/>
      <c r="C249" s="4"/>
    </row>
    <row r="250" spans="1:3" ht="14">
      <c r="A250" s="5"/>
      <c r="B250" s="4"/>
      <c r="C250" s="4"/>
    </row>
    <row r="251" spans="1:3" ht="14">
      <c r="A251" s="5"/>
      <c r="B251" s="4"/>
      <c r="C251" s="4"/>
    </row>
    <row r="252" spans="1:3" ht="14">
      <c r="A252" s="5"/>
      <c r="B252" s="4"/>
      <c r="C252" s="4"/>
    </row>
    <row r="253" spans="1:3" ht="14">
      <c r="A253" s="5"/>
      <c r="B253" s="4"/>
      <c r="C253" s="4"/>
    </row>
    <row r="254" spans="1:3" ht="14">
      <c r="A254" s="5"/>
      <c r="B254" s="4"/>
      <c r="C254" s="4"/>
    </row>
    <row r="255" spans="1:3" ht="14">
      <c r="A255" s="5"/>
      <c r="B255" s="4"/>
      <c r="C255" s="4"/>
    </row>
    <row r="256" spans="1:3" ht="14">
      <c r="A256" s="5"/>
      <c r="B256" s="4"/>
      <c r="C256" s="4"/>
    </row>
    <row r="257" spans="1:3" ht="14">
      <c r="A257" s="5"/>
      <c r="B257" s="4"/>
      <c r="C257" s="4"/>
    </row>
    <row r="258" spans="1:3" ht="14">
      <c r="A258" s="5"/>
      <c r="B258" s="4"/>
      <c r="C258" s="4"/>
    </row>
    <row r="259" spans="1:3" ht="14">
      <c r="A259" s="5"/>
      <c r="B259" s="4"/>
      <c r="C259" s="4"/>
    </row>
    <row r="260" spans="1:3" ht="14">
      <c r="A260" s="5"/>
      <c r="B260" s="4"/>
      <c r="C260" s="4"/>
    </row>
    <row r="261" spans="1:3" ht="14">
      <c r="A261" s="5"/>
      <c r="B261" s="4"/>
      <c r="C261" s="4"/>
    </row>
    <row r="262" spans="1:3" ht="14">
      <c r="A262" s="5"/>
      <c r="B262" s="4"/>
      <c r="C262" s="4"/>
    </row>
    <row r="263" spans="1:3" ht="14">
      <c r="A263" s="5"/>
      <c r="B263" s="4"/>
      <c r="C263" s="4"/>
    </row>
    <row r="264" spans="1:3" ht="14">
      <c r="A264" s="5"/>
      <c r="B264" s="4"/>
      <c r="C264" s="4"/>
    </row>
    <row r="265" spans="1:3" ht="14">
      <c r="A265" s="5"/>
      <c r="B265" s="4"/>
      <c r="C265" s="4"/>
    </row>
    <row r="266" spans="1:3" ht="14">
      <c r="A266" s="5"/>
      <c r="B266" s="4"/>
      <c r="C266" s="4"/>
    </row>
    <row r="267" spans="1:3" ht="14">
      <c r="A267" s="5"/>
      <c r="B267" s="4"/>
      <c r="C267" s="4"/>
    </row>
    <row r="268" spans="1:3" ht="14">
      <c r="A268" s="5"/>
      <c r="B268" s="4"/>
      <c r="C268" s="4"/>
    </row>
    <row r="269" spans="1:3" ht="14">
      <c r="A269" s="5"/>
      <c r="B269" s="4"/>
      <c r="C269" s="4"/>
    </row>
    <row r="270" spans="1:3" ht="14">
      <c r="A270" s="5"/>
      <c r="B270" s="4"/>
      <c r="C270" s="4"/>
    </row>
    <row r="271" spans="1:3" ht="14">
      <c r="A271" s="5"/>
      <c r="B271" s="4"/>
      <c r="C271" s="4"/>
    </row>
    <row r="272" spans="1:3" ht="14">
      <c r="A272" s="5"/>
      <c r="B272" s="4"/>
      <c r="C272" s="4"/>
    </row>
    <row r="273" spans="1:3" ht="14">
      <c r="A273" s="5"/>
      <c r="B273" s="4"/>
      <c r="C273" s="4"/>
    </row>
    <row r="274" spans="1:3" ht="14">
      <c r="A274" s="5"/>
      <c r="B274" s="4"/>
      <c r="C274" s="4"/>
    </row>
    <row r="275" spans="1:3" ht="14">
      <c r="A275" s="5"/>
      <c r="B275" s="4"/>
      <c r="C275" s="4"/>
    </row>
    <row r="276" spans="1:3" ht="14">
      <c r="A276" s="5"/>
      <c r="B276" s="4"/>
      <c r="C276" s="4"/>
    </row>
    <row r="277" spans="1:3" ht="14">
      <c r="A277" s="5"/>
      <c r="B277" s="4"/>
      <c r="C277" s="4"/>
    </row>
    <row r="278" spans="1:3" ht="14">
      <c r="A278" s="5"/>
      <c r="B278" s="4"/>
      <c r="C278" s="4"/>
    </row>
    <row r="279" spans="1:3" ht="14">
      <c r="A279" s="5"/>
      <c r="B279" s="4"/>
      <c r="C279" s="4"/>
    </row>
    <row r="280" spans="1:3" ht="14">
      <c r="A280" s="5"/>
      <c r="B280" s="4"/>
      <c r="C280" s="4"/>
    </row>
    <row r="281" spans="1:3" ht="14">
      <c r="A281" s="5"/>
      <c r="B281" s="4"/>
      <c r="C281" s="4"/>
    </row>
    <row r="282" spans="1:3" ht="14">
      <c r="A282" s="5"/>
      <c r="B282" s="4"/>
      <c r="C282" s="4"/>
    </row>
    <row r="283" spans="1:3" ht="14">
      <c r="A283" s="5"/>
      <c r="B283" s="4"/>
      <c r="C283" s="4"/>
    </row>
    <row r="284" spans="1:3" ht="14">
      <c r="A284" s="5"/>
      <c r="B284" s="4"/>
      <c r="C284" s="4"/>
    </row>
    <row r="285" spans="1:3" ht="14">
      <c r="A285" s="5"/>
      <c r="B285" s="4"/>
      <c r="C285" s="4"/>
    </row>
    <row r="286" spans="1:3" ht="14">
      <c r="A286" s="5"/>
      <c r="B286" s="4"/>
      <c r="C286" s="4"/>
    </row>
    <row r="287" spans="1:3" ht="14">
      <c r="A287" s="5"/>
      <c r="B287" s="4"/>
      <c r="C287" s="4"/>
    </row>
    <row r="288" spans="1:3" ht="14">
      <c r="A288" s="5"/>
      <c r="B288" s="4"/>
      <c r="C288" s="4"/>
    </row>
    <row r="289" spans="1:3" ht="14">
      <c r="A289" s="5"/>
      <c r="B289" s="4"/>
      <c r="C289" s="4"/>
    </row>
    <row r="290" spans="1:3" ht="14">
      <c r="A290" s="5"/>
      <c r="B290" s="4"/>
      <c r="C290" s="4"/>
    </row>
    <row r="291" spans="1:3" ht="14">
      <c r="A291" s="5"/>
      <c r="B291" s="4"/>
      <c r="C291" s="4"/>
    </row>
    <row r="292" spans="1:3" ht="14">
      <c r="A292" s="5"/>
      <c r="B292" s="4"/>
      <c r="C292" s="4"/>
    </row>
    <row r="293" spans="1:3" ht="14">
      <c r="A293" s="5"/>
      <c r="B293" s="4"/>
      <c r="C293" s="4"/>
    </row>
    <row r="294" spans="1:3" ht="14">
      <c r="A294" s="5"/>
      <c r="B294" s="4"/>
      <c r="C294" s="4"/>
    </row>
    <row r="295" spans="1:3" ht="14">
      <c r="A295" s="5"/>
      <c r="B295" s="4"/>
      <c r="C295" s="4"/>
    </row>
    <row r="296" spans="1:3" ht="14">
      <c r="A296" s="5"/>
      <c r="B296" s="4"/>
      <c r="C296" s="4"/>
    </row>
    <row r="297" spans="1:3" ht="14">
      <c r="A297" s="5"/>
      <c r="B297" s="4"/>
      <c r="C297" s="4"/>
    </row>
    <row r="298" spans="1:3" ht="14">
      <c r="A298" s="5"/>
      <c r="B298" s="4"/>
      <c r="C298" s="4"/>
    </row>
    <row r="299" spans="1:3" ht="14">
      <c r="A299" s="5"/>
      <c r="B299" s="4"/>
      <c r="C299" s="4"/>
    </row>
    <row r="300" spans="1:3" ht="14">
      <c r="A300" s="5"/>
      <c r="B300" s="4"/>
      <c r="C300" s="4"/>
    </row>
    <row r="301" spans="1:3" ht="14">
      <c r="A301" s="5"/>
      <c r="B301" s="4"/>
      <c r="C301" s="4"/>
    </row>
    <row r="302" spans="1:3" ht="14">
      <c r="A302" s="5"/>
      <c r="B302" s="4"/>
      <c r="C302" s="4"/>
    </row>
    <row r="303" spans="1:3" ht="14">
      <c r="A303" s="5"/>
      <c r="B303" s="4"/>
      <c r="C303" s="4"/>
    </row>
    <row r="304" spans="1:3" ht="14">
      <c r="A304" s="5"/>
      <c r="B304" s="4"/>
      <c r="C304" s="4"/>
    </row>
    <row r="305" spans="1:3" ht="14">
      <c r="A305" s="5"/>
      <c r="B305" s="4"/>
      <c r="C305" s="4"/>
    </row>
    <row r="306" spans="1:3" ht="14">
      <c r="A306" s="5"/>
      <c r="B306" s="4"/>
      <c r="C306" s="4"/>
    </row>
    <row r="307" spans="1:3" ht="14">
      <c r="A307" s="5"/>
      <c r="B307" s="4"/>
      <c r="C307" s="4"/>
    </row>
    <row r="308" spans="1:3" ht="14">
      <c r="A308" s="5"/>
      <c r="B308" s="4"/>
      <c r="C308" s="4"/>
    </row>
    <row r="309" spans="1:3" ht="14">
      <c r="A309" s="5"/>
      <c r="B309" s="4"/>
      <c r="C309" s="4"/>
    </row>
    <row r="310" spans="1:3" ht="14">
      <c r="A310" s="5"/>
      <c r="B310" s="4"/>
      <c r="C310" s="4"/>
    </row>
    <row r="311" spans="1:3" ht="14">
      <c r="A311" s="5"/>
      <c r="B311" s="4"/>
      <c r="C311" s="4"/>
    </row>
    <row r="312" spans="1:3" ht="14">
      <c r="A312" s="5"/>
      <c r="B312" s="4"/>
      <c r="C312" s="4"/>
    </row>
    <row r="313" spans="1:3" ht="14">
      <c r="A313" s="5"/>
      <c r="B313" s="4"/>
      <c r="C313" s="4"/>
    </row>
    <row r="314" spans="1:3" ht="14">
      <c r="A314" s="5"/>
      <c r="B314" s="4"/>
      <c r="C314" s="4"/>
    </row>
    <row r="315" spans="1:3" ht="14">
      <c r="A315" s="5"/>
      <c r="B315" s="4"/>
      <c r="C315" s="4"/>
    </row>
    <row r="316" spans="1:3" ht="14">
      <c r="A316" s="5"/>
      <c r="B316" s="4"/>
      <c r="C316" s="4"/>
    </row>
    <row r="317" spans="1:3" ht="14">
      <c r="A317" s="5"/>
      <c r="B317" s="4"/>
      <c r="C317" s="4"/>
    </row>
    <row r="318" spans="1:3" ht="14">
      <c r="A318" s="5"/>
      <c r="B318" s="4"/>
      <c r="C318" s="4"/>
    </row>
    <row r="319" spans="1:3" ht="14">
      <c r="A319" s="5"/>
      <c r="B319" s="4"/>
      <c r="C319" s="4"/>
    </row>
    <row r="320" spans="1:3" ht="14">
      <c r="A320" s="5"/>
      <c r="B320" s="4"/>
      <c r="C320" s="4"/>
    </row>
    <row r="321" spans="1:3" ht="14">
      <c r="A321" s="5"/>
      <c r="B321" s="4"/>
      <c r="C321" s="4"/>
    </row>
    <row r="322" spans="1:3" ht="14">
      <c r="A322" s="5"/>
      <c r="B322" s="4"/>
      <c r="C322" s="4"/>
    </row>
    <row r="323" spans="1:3" ht="14">
      <c r="A323" s="5"/>
      <c r="B323" s="4"/>
      <c r="C323" s="4"/>
    </row>
    <row r="324" spans="1:3" ht="14">
      <c r="A324" s="5"/>
      <c r="B324" s="4"/>
      <c r="C324" s="4"/>
    </row>
    <row r="325" spans="1:3" ht="14">
      <c r="A325" s="5"/>
      <c r="B325" s="4"/>
      <c r="C325" s="4"/>
    </row>
    <row r="326" spans="1:3" ht="14">
      <c r="A326" s="5"/>
      <c r="B326" s="4"/>
      <c r="C326" s="4"/>
    </row>
    <row r="327" spans="1:3" ht="14">
      <c r="A327" s="5"/>
      <c r="B327" s="4"/>
      <c r="C327" s="4"/>
    </row>
    <row r="328" spans="1:3" ht="14">
      <c r="A328" s="5"/>
      <c r="B328" s="4"/>
      <c r="C328" s="4"/>
    </row>
    <row r="329" spans="1:3" ht="14">
      <c r="A329" s="5"/>
      <c r="B329" s="4"/>
      <c r="C329" s="4"/>
    </row>
    <row r="330" spans="1:3" ht="14">
      <c r="A330" s="5"/>
      <c r="B330" s="4"/>
      <c r="C330" s="4"/>
    </row>
    <row r="331" spans="1:3" ht="14">
      <c r="A331" s="5"/>
      <c r="B331" s="4"/>
      <c r="C331" s="4"/>
    </row>
    <row r="332" spans="1:3" ht="14">
      <c r="A332" s="5"/>
      <c r="B332" s="4"/>
      <c r="C332" s="4"/>
    </row>
    <row r="333" spans="1:3" ht="14">
      <c r="A333" s="5"/>
      <c r="B333" s="4"/>
      <c r="C333" s="4"/>
    </row>
    <row r="334" spans="1:3" ht="14">
      <c r="A334" s="5"/>
      <c r="B334" s="4"/>
      <c r="C334" s="4"/>
    </row>
    <row r="335" spans="1:3" ht="14">
      <c r="A335" s="5"/>
      <c r="B335" s="4"/>
      <c r="C335" s="4"/>
    </row>
    <row r="336" spans="1:3" ht="14">
      <c r="A336" s="5"/>
      <c r="B336" s="4"/>
      <c r="C336" s="4"/>
    </row>
    <row r="337" spans="1:3" ht="14">
      <c r="A337" s="5"/>
      <c r="B337" s="4"/>
      <c r="C337" s="4"/>
    </row>
    <row r="338" spans="1:3" ht="14">
      <c r="A338" s="5"/>
      <c r="B338" s="4"/>
      <c r="C338" s="4"/>
    </row>
    <row r="339" spans="1:3" ht="14">
      <c r="A339" s="5"/>
      <c r="B339" s="4"/>
      <c r="C339" s="4"/>
    </row>
    <row r="340" spans="1:3" ht="14">
      <c r="A340" s="5"/>
      <c r="B340" s="4"/>
      <c r="C340" s="4"/>
    </row>
    <row r="341" spans="1:3" ht="14">
      <c r="A341" s="5"/>
      <c r="B341" s="4"/>
      <c r="C341" s="4"/>
    </row>
    <row r="342" spans="1:3" ht="14">
      <c r="A342" s="5"/>
      <c r="B342" s="4"/>
      <c r="C342" s="4"/>
    </row>
    <row r="343" spans="1:3" ht="14">
      <c r="A343" s="5"/>
      <c r="B343" s="4"/>
      <c r="C343" s="4"/>
    </row>
    <row r="344" spans="1:3" ht="14">
      <c r="A344" s="5"/>
      <c r="B344" s="4"/>
      <c r="C344" s="4"/>
    </row>
    <row r="345" spans="1:3" ht="14">
      <c r="A345" s="5"/>
      <c r="B345" s="4"/>
      <c r="C345" s="4"/>
    </row>
    <row r="346" spans="1:3" ht="14">
      <c r="A346" s="5"/>
      <c r="B346" s="4"/>
      <c r="C346" s="4"/>
    </row>
    <row r="347" spans="1:3" ht="14">
      <c r="A347" s="5"/>
      <c r="B347" s="4"/>
      <c r="C347" s="4"/>
    </row>
    <row r="348" spans="1:3" ht="14">
      <c r="A348" s="5"/>
      <c r="B348" s="4"/>
      <c r="C348" s="4"/>
    </row>
    <row r="349" spans="1:3" ht="14">
      <c r="A349" s="5"/>
      <c r="B349" s="4"/>
      <c r="C349" s="4"/>
    </row>
    <row r="350" spans="1:3" ht="14">
      <c r="A350" s="5"/>
      <c r="B350" s="4"/>
      <c r="C350" s="4"/>
    </row>
    <row r="351" spans="1:3" ht="14">
      <c r="A351" s="5"/>
      <c r="B351" s="4"/>
      <c r="C351" s="4"/>
    </row>
    <row r="352" spans="1:3" ht="14">
      <c r="A352" s="5"/>
      <c r="B352" s="4"/>
      <c r="C352" s="4"/>
    </row>
    <row r="353" spans="1:3" ht="14">
      <c r="A353" s="5"/>
      <c r="B353" s="4"/>
      <c r="C353" s="4"/>
    </row>
    <row r="354" spans="1:3" ht="14">
      <c r="A354" s="5"/>
      <c r="B354" s="4"/>
      <c r="C354" s="4"/>
    </row>
    <row r="355" spans="1:3" ht="14">
      <c r="A355" s="5"/>
      <c r="B355" s="4"/>
      <c r="C355" s="4"/>
    </row>
    <row r="356" spans="1:3" ht="14">
      <c r="A356" s="5"/>
      <c r="B356" s="4"/>
      <c r="C356" s="4"/>
    </row>
    <row r="357" spans="1:3" ht="14">
      <c r="A357" s="5"/>
      <c r="B357" s="4"/>
      <c r="C357" s="4"/>
    </row>
    <row r="358" spans="1:3" ht="14">
      <c r="A358" s="5"/>
      <c r="B358" s="4"/>
      <c r="C358" s="4"/>
    </row>
    <row r="359" spans="1:3" ht="14">
      <c r="A359" s="5"/>
      <c r="B359" s="4"/>
      <c r="C359" s="4"/>
    </row>
    <row r="360" spans="1:3" ht="14">
      <c r="A360" s="5"/>
      <c r="B360" s="4"/>
      <c r="C360" s="4"/>
    </row>
    <row r="361" spans="1:3" ht="14">
      <c r="A361" s="5"/>
      <c r="B361" s="4"/>
      <c r="C361" s="4"/>
    </row>
    <row r="362" spans="1:3" ht="14">
      <c r="A362" s="5"/>
      <c r="B362" s="4"/>
      <c r="C362" s="4"/>
    </row>
    <row r="363" spans="1:3" ht="14">
      <c r="A363" s="5"/>
      <c r="B363" s="4"/>
      <c r="C363" s="4"/>
    </row>
    <row r="364" spans="1:3" ht="14">
      <c r="A364" s="5"/>
      <c r="B364" s="4"/>
      <c r="C364" s="4"/>
    </row>
    <row r="365" spans="1:3" ht="14">
      <c r="A365" s="5"/>
      <c r="B365" s="4"/>
      <c r="C365" s="4"/>
    </row>
    <row r="366" spans="1:3" ht="14">
      <c r="A366" s="5"/>
      <c r="B366" s="4"/>
      <c r="C366" s="4"/>
    </row>
    <row r="367" spans="1:3" ht="14">
      <c r="A367" s="5"/>
      <c r="B367" s="4"/>
      <c r="C367" s="4"/>
    </row>
    <row r="368" spans="1:3" ht="14">
      <c r="A368" s="5"/>
      <c r="B368" s="4"/>
      <c r="C368" s="4"/>
    </row>
    <row r="369" spans="1:3" ht="14">
      <c r="A369" s="5"/>
      <c r="B369" s="4"/>
      <c r="C369" s="4"/>
    </row>
    <row r="370" spans="1:3" ht="14">
      <c r="A370" s="5"/>
      <c r="B370" s="4"/>
      <c r="C370" s="4"/>
    </row>
    <row r="371" spans="1:3" ht="14">
      <c r="A371" s="5"/>
      <c r="B371" s="4"/>
      <c r="C371" s="4"/>
    </row>
    <row r="372" spans="1:3" ht="14">
      <c r="A372" s="5"/>
      <c r="B372" s="4"/>
      <c r="C372" s="4"/>
    </row>
    <row r="373" spans="1:3" ht="14">
      <c r="A373" s="5"/>
      <c r="B373" s="4"/>
      <c r="C373" s="4"/>
    </row>
    <row r="374" spans="1:3" ht="14">
      <c r="A374" s="5"/>
      <c r="B374" s="4"/>
      <c r="C374" s="4"/>
    </row>
    <row r="375" spans="1:3" ht="14">
      <c r="A375" s="5"/>
      <c r="B375" s="4"/>
      <c r="C375" s="4"/>
    </row>
    <row r="376" spans="1:3" ht="14">
      <c r="A376" s="5"/>
      <c r="B376" s="4"/>
      <c r="C376" s="4"/>
    </row>
    <row r="377" spans="1:3" ht="14">
      <c r="A377" s="5"/>
      <c r="B377" s="4"/>
      <c r="C377" s="4"/>
    </row>
    <row r="378" spans="1:3" ht="14">
      <c r="A378" s="5"/>
      <c r="B378" s="4"/>
      <c r="C378" s="4"/>
    </row>
    <row r="379" spans="1:3" ht="14">
      <c r="A379" s="5"/>
      <c r="B379" s="4"/>
      <c r="C379" s="4"/>
    </row>
    <row r="380" spans="1:3" ht="14">
      <c r="A380" s="5"/>
      <c r="B380" s="4"/>
      <c r="C380" s="4"/>
    </row>
    <row r="381" spans="1:3" ht="14">
      <c r="A381" s="5"/>
      <c r="B381" s="4"/>
      <c r="C381" s="4"/>
    </row>
    <row r="382" spans="1:3" ht="14">
      <c r="A382" s="5"/>
      <c r="B382" s="4"/>
      <c r="C382" s="4"/>
    </row>
    <row r="383" spans="1:3" ht="14">
      <c r="A383" s="5"/>
      <c r="B383" s="4"/>
      <c r="C383" s="4"/>
    </row>
    <row r="384" spans="1:3" ht="14">
      <c r="A384" s="5"/>
      <c r="B384" s="4"/>
      <c r="C384" s="4"/>
    </row>
    <row r="385" spans="1:3" ht="14">
      <c r="A385" s="5"/>
      <c r="B385" s="4"/>
      <c r="C385" s="4"/>
    </row>
    <row r="386" spans="1:3" ht="14">
      <c r="A386" s="5"/>
      <c r="B386" s="4"/>
      <c r="C386" s="4"/>
    </row>
    <row r="387" spans="1:3" ht="14">
      <c r="A387" s="5"/>
      <c r="B387" s="4"/>
      <c r="C387" s="4"/>
    </row>
    <row r="388" spans="1:3" ht="14">
      <c r="A388" s="5"/>
      <c r="B388" s="4"/>
      <c r="C388" s="4"/>
    </row>
    <row r="389" spans="1:3" ht="14">
      <c r="A389" s="5"/>
      <c r="B389" s="4"/>
      <c r="C389" s="4"/>
    </row>
    <row r="390" spans="1:3" ht="14">
      <c r="A390" s="5"/>
      <c r="B390" s="4"/>
      <c r="C390" s="4"/>
    </row>
    <row r="391" spans="1:3" ht="14">
      <c r="A391" s="5"/>
      <c r="B391" s="4"/>
      <c r="C391" s="4"/>
    </row>
    <row r="392" spans="1:3" ht="14">
      <c r="A392" s="5"/>
      <c r="B392" s="4"/>
      <c r="C392" s="4"/>
    </row>
    <row r="393" spans="1:3" ht="14">
      <c r="A393" s="5"/>
      <c r="B393" s="4"/>
      <c r="C393" s="4"/>
    </row>
    <row r="394" spans="1:3" ht="14">
      <c r="A394" s="5"/>
      <c r="B394" s="4"/>
      <c r="C394" s="4"/>
    </row>
    <row r="395" spans="1:3" ht="14">
      <c r="A395" s="5"/>
      <c r="B395" s="4"/>
      <c r="C395" s="4"/>
    </row>
    <row r="396" spans="1:3" ht="14">
      <c r="A396" s="5"/>
      <c r="B396" s="4"/>
      <c r="C396" s="4"/>
    </row>
    <row r="397" spans="1:3" ht="14">
      <c r="A397" s="5"/>
      <c r="B397" s="4"/>
      <c r="C397" s="4"/>
    </row>
    <row r="398" spans="1:3" ht="14">
      <c r="A398" s="5"/>
      <c r="B398" s="4"/>
      <c r="C398" s="4"/>
    </row>
    <row r="399" spans="1:3" ht="14">
      <c r="A399" s="5"/>
      <c r="B399" s="4"/>
      <c r="C399" s="4"/>
    </row>
    <row r="400" spans="1:3" ht="14">
      <c r="A400" s="5"/>
      <c r="B400" s="4"/>
      <c r="C400" s="4"/>
    </row>
    <row r="401" spans="1:3" ht="14">
      <c r="A401" s="5"/>
      <c r="B401" s="4"/>
      <c r="C401" s="4"/>
    </row>
    <row r="402" spans="1:3" ht="14">
      <c r="A402" s="5"/>
      <c r="B402" s="4"/>
      <c r="C402" s="4"/>
    </row>
    <row r="403" spans="1:3" ht="14">
      <c r="A403" s="5"/>
      <c r="B403" s="4"/>
      <c r="C403" s="4"/>
    </row>
    <row r="404" spans="1:3" ht="14">
      <c r="A404" s="5"/>
      <c r="B404" s="4"/>
      <c r="C404" s="4"/>
    </row>
    <row r="405" spans="1:3" ht="14">
      <c r="A405" s="5"/>
      <c r="B405" s="4"/>
      <c r="C405" s="4"/>
    </row>
    <row r="406" spans="1:3" ht="14">
      <c r="A406" s="5"/>
      <c r="B406" s="4"/>
      <c r="C406" s="4"/>
    </row>
    <row r="407" spans="1:3" ht="14">
      <c r="A407" s="5"/>
      <c r="B407" s="4"/>
      <c r="C407" s="4"/>
    </row>
    <row r="408" spans="1:3" ht="14">
      <c r="A408" s="5"/>
      <c r="B408" s="4"/>
      <c r="C408" s="4"/>
    </row>
    <row r="409" spans="1:3" ht="14">
      <c r="A409" s="5"/>
      <c r="B409" s="4"/>
      <c r="C409" s="4"/>
    </row>
    <row r="410" spans="1:3" ht="14">
      <c r="A410" s="5"/>
      <c r="B410" s="4"/>
      <c r="C410" s="4"/>
    </row>
    <row r="411" spans="1:3" ht="14">
      <c r="A411" s="5"/>
      <c r="B411" s="4"/>
      <c r="C411" s="4"/>
    </row>
    <row r="412" spans="1:3" ht="14">
      <c r="A412" s="5"/>
      <c r="B412" s="4"/>
      <c r="C412" s="4"/>
    </row>
    <row r="413" spans="1:3" ht="14">
      <c r="A413" s="5"/>
      <c r="B413" s="4"/>
      <c r="C413" s="4"/>
    </row>
    <row r="414" spans="1:3" ht="14">
      <c r="A414" s="5"/>
      <c r="B414" s="4"/>
      <c r="C414" s="4"/>
    </row>
    <row r="415" spans="1:3" ht="14">
      <c r="A415" s="5"/>
      <c r="B415" s="4"/>
      <c r="C415" s="4"/>
    </row>
    <row r="416" spans="1:3" ht="14">
      <c r="A416" s="5"/>
      <c r="B416" s="4"/>
      <c r="C416" s="4"/>
    </row>
    <row r="417" spans="1:3" ht="14">
      <c r="A417" s="5"/>
      <c r="B417" s="4"/>
      <c r="C417" s="4"/>
    </row>
    <row r="418" spans="1:3" ht="14">
      <c r="A418" s="5"/>
      <c r="B418" s="4"/>
      <c r="C418" s="4"/>
    </row>
    <row r="419" spans="1:3" ht="14">
      <c r="A419" s="5"/>
      <c r="B419" s="4"/>
      <c r="C419" s="4"/>
    </row>
    <row r="420" spans="1:3" ht="14">
      <c r="A420" s="5"/>
      <c r="B420" s="4"/>
      <c r="C420" s="4"/>
    </row>
    <row r="421" spans="1:3" ht="14">
      <c r="A421" s="5"/>
      <c r="B421" s="4"/>
      <c r="C421" s="4"/>
    </row>
    <row r="422" spans="1:3" ht="14">
      <c r="A422" s="5"/>
      <c r="B422" s="4"/>
      <c r="C422" s="4"/>
    </row>
    <row r="423" spans="1:3" ht="14">
      <c r="A423" s="5"/>
      <c r="B423" s="4"/>
      <c r="C423" s="4"/>
    </row>
    <row r="424" spans="1:3" ht="14">
      <c r="A424" s="5"/>
      <c r="B424" s="4"/>
      <c r="C424" s="4"/>
    </row>
    <row r="425" spans="1:3" ht="14">
      <c r="A425" s="5"/>
      <c r="B425" s="4"/>
      <c r="C425" s="4"/>
    </row>
    <row r="426" spans="1:3" ht="14">
      <c r="A426" s="5"/>
      <c r="B426" s="4"/>
      <c r="C426" s="4"/>
    </row>
    <row r="427" spans="1:3" ht="14">
      <c r="A427" s="5"/>
      <c r="B427" s="4"/>
      <c r="C427" s="4"/>
    </row>
    <row r="428" spans="1:3" ht="14">
      <c r="A428" s="5"/>
      <c r="B428" s="4"/>
      <c r="C428" s="4"/>
    </row>
    <row r="429" spans="1:3" ht="14">
      <c r="A429" s="5"/>
      <c r="B429" s="4"/>
      <c r="C429" s="4"/>
    </row>
    <row r="430" spans="1:3" ht="14">
      <c r="A430" s="5"/>
      <c r="B430" s="4"/>
      <c r="C430" s="4"/>
    </row>
    <row r="431" spans="1:3" ht="14">
      <c r="A431" s="5"/>
      <c r="B431" s="4"/>
      <c r="C431" s="4"/>
    </row>
    <row r="432" spans="1:3" ht="14">
      <c r="A432" s="5"/>
      <c r="B432" s="4"/>
      <c r="C432" s="4"/>
    </row>
    <row r="433" spans="1:3" ht="14">
      <c r="A433" s="5"/>
      <c r="B433" s="4"/>
      <c r="C433" s="4"/>
    </row>
    <row r="434" spans="1:3" ht="14">
      <c r="A434" s="5"/>
      <c r="B434" s="4"/>
      <c r="C434" s="4"/>
    </row>
    <row r="435" spans="1:3" ht="14">
      <c r="A435" s="5"/>
      <c r="B435" s="4"/>
      <c r="C435" s="4"/>
    </row>
    <row r="436" spans="1:3" ht="14">
      <c r="A436" s="5"/>
      <c r="B436" s="4"/>
      <c r="C436" s="4"/>
    </row>
    <row r="437" spans="1:3" ht="14">
      <c r="A437" s="5"/>
      <c r="B437" s="4"/>
      <c r="C437" s="4"/>
    </row>
    <row r="438" spans="1:3" ht="14">
      <c r="A438" s="5"/>
      <c r="B438" s="4"/>
      <c r="C438" s="4"/>
    </row>
    <row r="439" spans="1:3" ht="14">
      <c r="A439" s="5"/>
      <c r="B439" s="4"/>
      <c r="C439" s="4"/>
    </row>
    <row r="440" spans="1:3" ht="14">
      <c r="A440" s="5"/>
      <c r="B440" s="4"/>
      <c r="C440" s="4"/>
    </row>
    <row r="441" spans="1:3" ht="14">
      <c r="A441" s="5"/>
      <c r="B441" s="4"/>
      <c r="C441" s="4"/>
    </row>
    <row r="442" spans="1:3" ht="14">
      <c r="A442" s="5"/>
      <c r="B442" s="4"/>
      <c r="C442" s="4"/>
    </row>
    <row r="443" spans="1:3" ht="14">
      <c r="A443" s="5"/>
      <c r="B443" s="4"/>
      <c r="C443" s="4"/>
    </row>
    <row r="444" spans="1:3" ht="14">
      <c r="A444" s="5"/>
      <c r="B444" s="4"/>
      <c r="C444" s="4"/>
    </row>
    <row r="445" spans="1:3" ht="14">
      <c r="A445" s="5"/>
      <c r="B445" s="4"/>
      <c r="C445" s="4"/>
    </row>
    <row r="446" spans="1:3" ht="14">
      <c r="A446" s="5"/>
      <c r="B446" s="4"/>
      <c r="C446" s="4"/>
    </row>
    <row r="447" spans="1:3" ht="14">
      <c r="A447" s="5"/>
      <c r="B447" s="4"/>
      <c r="C447" s="4"/>
    </row>
    <row r="448" spans="1:3" ht="14">
      <c r="A448" s="5"/>
      <c r="B448" s="4"/>
      <c r="C448" s="4"/>
    </row>
    <row r="449" spans="1:3" ht="14">
      <c r="A449" s="5"/>
      <c r="B449" s="4"/>
      <c r="C449" s="4"/>
    </row>
    <row r="450" spans="1:3" ht="14">
      <c r="A450" s="5"/>
      <c r="B450" s="4"/>
      <c r="C450" s="4"/>
    </row>
    <row r="451" spans="1:3" ht="14">
      <c r="A451" s="5"/>
      <c r="B451" s="4"/>
      <c r="C451" s="4"/>
    </row>
    <row r="452" spans="1:3" ht="14">
      <c r="A452" s="5"/>
      <c r="B452" s="4"/>
      <c r="C452" s="4"/>
    </row>
    <row r="453" spans="1:3" ht="14">
      <c r="A453" s="5"/>
      <c r="B453" s="4"/>
      <c r="C453" s="4"/>
    </row>
    <row r="454" spans="1:3" ht="14">
      <c r="A454" s="5"/>
      <c r="B454" s="4"/>
      <c r="C454" s="4"/>
    </row>
    <row r="455" spans="1:3" ht="14">
      <c r="A455" s="5"/>
      <c r="B455" s="4"/>
      <c r="C455" s="4"/>
    </row>
    <row r="456" spans="1:3" ht="14">
      <c r="A456" s="5"/>
      <c r="B456" s="4"/>
      <c r="C456" s="4"/>
    </row>
    <row r="457" spans="1:3" ht="14">
      <c r="A457" s="5"/>
      <c r="B457" s="4"/>
      <c r="C457" s="4"/>
    </row>
    <row r="458" spans="1:3" ht="14">
      <c r="A458" s="5"/>
      <c r="B458" s="4"/>
      <c r="C458" s="4"/>
    </row>
    <row r="459" spans="1:3" ht="14">
      <c r="A459" s="5"/>
      <c r="B459" s="4"/>
      <c r="C459" s="4"/>
    </row>
    <row r="460" spans="1:3" ht="14">
      <c r="A460" s="5"/>
      <c r="B460" s="4"/>
      <c r="C460" s="4"/>
    </row>
    <row r="461" spans="1:3" ht="14">
      <c r="A461" s="5"/>
      <c r="B461" s="4"/>
      <c r="C461" s="4"/>
    </row>
    <row r="462" spans="1:3" ht="14">
      <c r="A462" s="5"/>
      <c r="B462" s="4"/>
      <c r="C462" s="4"/>
    </row>
    <row r="463" spans="1:3" ht="14">
      <c r="A463" s="5"/>
      <c r="B463" s="4"/>
      <c r="C463" s="4"/>
    </row>
    <row r="464" spans="1:3" ht="14">
      <c r="A464" s="5"/>
      <c r="B464" s="4"/>
      <c r="C464" s="4"/>
    </row>
    <row r="465" spans="1:3" ht="14">
      <c r="A465" s="5"/>
      <c r="B465" s="4"/>
      <c r="C465" s="4"/>
    </row>
    <row r="466" spans="1:3" ht="14">
      <c r="A466" s="5"/>
      <c r="B466" s="4"/>
      <c r="C466" s="4"/>
    </row>
    <row r="467" spans="1:3" ht="14">
      <c r="A467" s="5"/>
      <c r="B467" s="4"/>
      <c r="C467" s="4"/>
    </row>
    <row r="468" spans="1:3" ht="14">
      <c r="A468" s="5"/>
      <c r="B468" s="4"/>
      <c r="C468" s="4"/>
    </row>
    <row r="469" spans="1:3" ht="14">
      <c r="A469" s="5"/>
      <c r="B469" s="4"/>
      <c r="C469" s="4"/>
    </row>
    <row r="470" spans="1:3" ht="14">
      <c r="A470" s="5"/>
      <c r="B470" s="4"/>
      <c r="C470" s="4"/>
    </row>
    <row r="471" spans="1:3" ht="14">
      <c r="A471" s="5"/>
      <c r="B471" s="4"/>
      <c r="C471" s="4"/>
    </row>
    <row r="472" spans="1:3" ht="14">
      <c r="A472" s="5"/>
      <c r="B472" s="4"/>
      <c r="C472" s="4"/>
    </row>
    <row r="473" spans="1:3" ht="14">
      <c r="A473" s="5"/>
      <c r="B473" s="4"/>
      <c r="C473" s="4"/>
    </row>
    <row r="474" spans="1:3" ht="14">
      <c r="A474" s="5"/>
      <c r="B474" s="4"/>
      <c r="C474" s="4"/>
    </row>
    <row r="475" spans="1:3" ht="14">
      <c r="A475" s="5"/>
      <c r="B475" s="4"/>
      <c r="C475" s="4"/>
    </row>
    <row r="476" spans="1:3" ht="14">
      <c r="A476" s="5"/>
      <c r="B476" s="4"/>
      <c r="C476" s="4"/>
    </row>
    <row r="477" spans="1:3" ht="14">
      <c r="A477" s="5"/>
      <c r="B477" s="4"/>
      <c r="C477" s="4"/>
    </row>
    <row r="478" spans="1:3" ht="14">
      <c r="A478" s="5"/>
      <c r="B478" s="4"/>
      <c r="C478" s="4"/>
    </row>
    <row r="479" spans="1:3" ht="14">
      <c r="A479" s="5"/>
      <c r="B479" s="4"/>
      <c r="C479" s="4"/>
    </row>
    <row r="480" spans="1:3" ht="14">
      <c r="A480" s="5"/>
      <c r="B480" s="4"/>
      <c r="C480" s="4"/>
    </row>
    <row r="481" spans="1:3" ht="14">
      <c r="A481" s="5"/>
      <c r="B481" s="4"/>
      <c r="C481" s="4"/>
    </row>
    <row r="482" spans="1:3" ht="14">
      <c r="A482" s="5"/>
      <c r="B482" s="4"/>
      <c r="C482" s="4"/>
    </row>
    <row r="483" spans="1:3" ht="14">
      <c r="A483" s="5"/>
      <c r="B483" s="4"/>
      <c r="C483" s="4"/>
    </row>
    <row r="484" spans="1:3" ht="14">
      <c r="A484" s="5"/>
      <c r="B484" s="4"/>
      <c r="C484" s="4"/>
    </row>
    <row r="485" spans="1:3" ht="14">
      <c r="A485" s="5"/>
      <c r="B485" s="4"/>
      <c r="C485" s="4"/>
    </row>
    <row r="486" spans="1:3" ht="14">
      <c r="A486" s="5"/>
      <c r="B486" s="4"/>
      <c r="C486" s="4"/>
    </row>
    <row r="487" spans="1:3" ht="14">
      <c r="A487" s="5"/>
      <c r="B487" s="4"/>
      <c r="C487" s="4"/>
    </row>
    <row r="488" spans="1:3" ht="14">
      <c r="A488" s="5"/>
      <c r="B488" s="4"/>
      <c r="C488" s="4"/>
    </row>
    <row r="489" spans="1:3" ht="14">
      <c r="A489" s="5"/>
      <c r="B489" s="4"/>
      <c r="C489" s="4"/>
    </row>
    <row r="490" spans="1:3" ht="14">
      <c r="A490" s="5"/>
      <c r="B490" s="4"/>
      <c r="C490" s="4"/>
    </row>
    <row r="491" spans="1:3" ht="14">
      <c r="A491" s="5"/>
      <c r="B491" s="4"/>
      <c r="C491" s="4"/>
    </row>
    <row r="492" spans="1:3" ht="14">
      <c r="A492" s="5"/>
      <c r="B492" s="4"/>
      <c r="C492" s="4"/>
    </row>
    <row r="493" spans="1:3" ht="14">
      <c r="A493" s="5"/>
      <c r="B493" s="4"/>
      <c r="C493" s="4"/>
    </row>
    <row r="494" spans="1:3" ht="14">
      <c r="A494" s="5"/>
      <c r="B494" s="4"/>
      <c r="C494" s="4"/>
    </row>
    <row r="495" spans="1:3" ht="14">
      <c r="A495" s="5"/>
      <c r="B495" s="4"/>
      <c r="C495" s="4"/>
    </row>
    <row r="496" spans="1:3" ht="14">
      <c r="A496" s="5"/>
      <c r="B496" s="4"/>
      <c r="C496" s="4"/>
    </row>
    <row r="497" spans="1:3" ht="14">
      <c r="A497" s="5"/>
      <c r="B497" s="4"/>
      <c r="C497" s="4"/>
    </row>
    <row r="498" spans="1:3" ht="14">
      <c r="A498" s="5"/>
      <c r="B498" s="4"/>
      <c r="C498" s="4"/>
    </row>
    <row r="499" spans="1:3" ht="14">
      <c r="A499" s="5"/>
      <c r="B499" s="4"/>
      <c r="C499" s="4"/>
    </row>
    <row r="500" spans="1:3" ht="14">
      <c r="A500" s="5"/>
      <c r="B500" s="4"/>
      <c r="C500" s="4"/>
    </row>
    <row r="501" spans="1:3" ht="14">
      <c r="A501" s="5"/>
      <c r="B501" s="4"/>
      <c r="C501" s="4"/>
    </row>
    <row r="502" spans="1:3" ht="14">
      <c r="A502" s="5"/>
      <c r="B502" s="4"/>
      <c r="C502" s="4"/>
    </row>
    <row r="503" spans="1:3" ht="14">
      <c r="A503" s="5"/>
      <c r="B503" s="4"/>
      <c r="C503" s="4"/>
    </row>
    <row r="504" spans="1:3" ht="14">
      <c r="A504" s="5"/>
      <c r="B504" s="4"/>
      <c r="C504" s="4"/>
    </row>
    <row r="505" spans="1:3" ht="14">
      <c r="A505" s="5"/>
      <c r="B505" s="4"/>
      <c r="C505" s="4"/>
    </row>
    <row r="506" spans="1:3" ht="14">
      <c r="A506" s="5"/>
      <c r="B506" s="4"/>
      <c r="C506" s="4"/>
    </row>
    <row r="507" spans="1:3" ht="14">
      <c r="A507" s="5"/>
      <c r="B507" s="4"/>
      <c r="C507" s="4"/>
    </row>
    <row r="508" spans="1:3" ht="14">
      <c r="A508" s="5"/>
      <c r="B508" s="4"/>
      <c r="C508" s="4"/>
    </row>
    <row r="509" spans="1:3" ht="14">
      <c r="A509" s="5"/>
      <c r="B509" s="4"/>
      <c r="C509" s="4"/>
    </row>
    <row r="510" spans="1:3" ht="14">
      <c r="A510" s="5"/>
      <c r="B510" s="4"/>
      <c r="C510" s="4"/>
    </row>
    <row r="511" spans="1:3" ht="14">
      <c r="A511" s="5"/>
      <c r="B511" s="4"/>
      <c r="C511" s="4"/>
    </row>
    <row r="512" spans="1:3" ht="14">
      <c r="A512" s="5"/>
      <c r="B512" s="4"/>
      <c r="C512" s="4"/>
    </row>
    <row r="513" spans="1:3" ht="14">
      <c r="A513" s="5"/>
      <c r="B513" s="4"/>
      <c r="C513" s="4"/>
    </row>
    <row r="514" spans="1:3" ht="14">
      <c r="A514" s="5"/>
      <c r="B514" s="4"/>
      <c r="C514" s="4"/>
    </row>
    <row r="515" spans="1:3" ht="14">
      <c r="A515" s="5"/>
      <c r="B515" s="4"/>
      <c r="C515" s="4"/>
    </row>
    <row r="516" spans="1:3" ht="14">
      <c r="A516" s="5"/>
      <c r="B516" s="4"/>
      <c r="C516" s="4"/>
    </row>
    <row r="517" spans="1:3" ht="14">
      <c r="A517" s="5"/>
      <c r="B517" s="4"/>
      <c r="C517" s="4"/>
    </row>
    <row r="518" spans="1:3" ht="14">
      <c r="A518" s="5"/>
      <c r="B518" s="4"/>
      <c r="C518" s="4"/>
    </row>
    <row r="519" spans="1:3" ht="14">
      <c r="A519" s="5"/>
      <c r="B519" s="4"/>
      <c r="C519" s="4"/>
    </row>
    <row r="520" spans="1:3" ht="14">
      <c r="A520" s="5"/>
      <c r="B520" s="4"/>
      <c r="C520" s="4"/>
    </row>
    <row r="521" spans="1:3" ht="14">
      <c r="A521" s="5"/>
      <c r="B521" s="4"/>
      <c r="C521" s="4"/>
    </row>
    <row r="522" spans="1:3" ht="14">
      <c r="A522" s="5"/>
      <c r="B522" s="4"/>
      <c r="C522" s="4"/>
    </row>
    <row r="523" spans="1:3" ht="14">
      <c r="A523" s="5"/>
      <c r="B523" s="4"/>
      <c r="C523" s="4"/>
    </row>
    <row r="524" spans="1:3" ht="14">
      <c r="A524" s="5"/>
      <c r="B524" s="4"/>
      <c r="C524" s="4"/>
    </row>
    <row r="525" spans="1:3" ht="14">
      <c r="A525" s="5"/>
      <c r="B525" s="4"/>
      <c r="C525" s="4"/>
    </row>
    <row r="526" spans="1:3" ht="14">
      <c r="A526" s="5"/>
      <c r="B526" s="4"/>
      <c r="C526" s="4"/>
    </row>
    <row r="527" spans="1:3" ht="14">
      <c r="A527" s="5"/>
      <c r="B527" s="4"/>
      <c r="C527" s="4"/>
    </row>
    <row r="528" spans="1:3" ht="14">
      <c r="A528" s="5"/>
      <c r="B528" s="4"/>
      <c r="C528" s="4"/>
    </row>
    <row r="529" spans="1:3" ht="14">
      <c r="A529" s="5"/>
      <c r="B529" s="4"/>
      <c r="C529" s="4"/>
    </row>
    <row r="530" spans="1:3" ht="14">
      <c r="A530" s="5"/>
      <c r="B530" s="4"/>
      <c r="C530" s="4"/>
    </row>
    <row r="531" spans="1:3" ht="14">
      <c r="A531" s="5"/>
      <c r="B531" s="4"/>
      <c r="C531" s="4"/>
    </row>
    <row r="532" spans="1:3" ht="14">
      <c r="A532" s="5"/>
      <c r="B532" s="4"/>
      <c r="C532" s="4"/>
    </row>
    <row r="533" spans="1:3" ht="14">
      <c r="A533" s="5"/>
      <c r="B533" s="4"/>
      <c r="C533" s="4"/>
    </row>
    <row r="534" spans="1:3" ht="14">
      <c r="A534" s="5"/>
      <c r="B534" s="4"/>
      <c r="C534" s="4"/>
    </row>
    <row r="535" spans="1:3" ht="14">
      <c r="A535" s="5"/>
      <c r="B535" s="4"/>
      <c r="C535" s="4"/>
    </row>
    <row r="536" spans="1:3" ht="14">
      <c r="A536" s="5"/>
      <c r="B536" s="4"/>
      <c r="C536" s="4"/>
    </row>
    <row r="537" spans="1:3" ht="14">
      <c r="A537" s="5"/>
      <c r="B537" s="4"/>
      <c r="C537" s="4"/>
    </row>
    <row r="538" spans="1:3" ht="14">
      <c r="A538" s="5"/>
      <c r="B538" s="4"/>
      <c r="C538" s="4"/>
    </row>
    <row r="539" spans="1:3" ht="14">
      <c r="A539" s="5"/>
      <c r="B539" s="4"/>
      <c r="C539" s="4"/>
    </row>
    <row r="540" spans="1:3" ht="14">
      <c r="A540" s="5"/>
      <c r="B540" s="4"/>
      <c r="C540" s="4"/>
    </row>
    <row r="541" spans="1:3" ht="14">
      <c r="A541" s="5"/>
      <c r="B541" s="4"/>
      <c r="C541" s="4"/>
    </row>
    <row r="542" spans="1:3" ht="14">
      <c r="A542" s="5"/>
      <c r="B542" s="4"/>
      <c r="C542" s="4"/>
    </row>
    <row r="543" spans="1:3" ht="14">
      <c r="A543" s="5"/>
      <c r="B543" s="4"/>
      <c r="C543" s="4"/>
    </row>
    <row r="544" spans="1:3" ht="14">
      <c r="A544" s="5"/>
      <c r="B544" s="4"/>
      <c r="C544" s="4"/>
    </row>
    <row r="545" spans="1:3" ht="14">
      <c r="A545" s="5"/>
      <c r="B545" s="4"/>
      <c r="C545" s="4"/>
    </row>
    <row r="546" spans="1:3" ht="14">
      <c r="A546" s="5"/>
      <c r="B546" s="4"/>
      <c r="C546" s="4"/>
    </row>
    <row r="547" spans="1:3" ht="14">
      <c r="A547" s="5"/>
      <c r="B547" s="4"/>
      <c r="C547" s="4"/>
    </row>
    <row r="548" spans="1:3" ht="14">
      <c r="A548" s="5"/>
      <c r="B548" s="4"/>
      <c r="C548" s="4"/>
    </row>
    <row r="549" spans="1:3" ht="14">
      <c r="A549" s="5"/>
      <c r="B549" s="4"/>
      <c r="C549" s="4"/>
    </row>
    <row r="550" spans="1:3" ht="14">
      <c r="A550" s="5"/>
      <c r="B550" s="4"/>
      <c r="C550" s="4"/>
    </row>
    <row r="551" spans="1:3" ht="14">
      <c r="A551" s="5"/>
      <c r="B551" s="4"/>
      <c r="C551" s="4"/>
    </row>
    <row r="552" spans="1:3" ht="14">
      <c r="A552" s="5"/>
      <c r="B552" s="4"/>
      <c r="C552" s="4"/>
    </row>
    <row r="553" spans="1:3" ht="14">
      <c r="A553" s="5"/>
      <c r="B553" s="4"/>
      <c r="C553" s="4"/>
    </row>
    <row r="554" spans="1:3" ht="14">
      <c r="A554" s="5"/>
      <c r="B554" s="4"/>
      <c r="C554" s="4"/>
    </row>
    <row r="555" spans="1:3" ht="14">
      <c r="A555" s="5"/>
      <c r="B555" s="4"/>
      <c r="C555" s="4"/>
    </row>
    <row r="556" spans="1:3" ht="14">
      <c r="A556" s="5"/>
      <c r="B556" s="4"/>
      <c r="C556" s="4"/>
    </row>
    <row r="557" spans="1:3" ht="14">
      <c r="A557" s="5"/>
      <c r="B557" s="4"/>
      <c r="C557" s="4"/>
    </row>
    <row r="558" spans="1:3" ht="14">
      <c r="A558" s="5"/>
      <c r="B558" s="4"/>
      <c r="C558" s="4"/>
    </row>
    <row r="559" spans="1:3" ht="14">
      <c r="A559" s="5"/>
      <c r="B559" s="4"/>
      <c r="C559" s="4"/>
    </row>
    <row r="560" spans="1:3" ht="14">
      <c r="A560" s="5"/>
      <c r="B560" s="4"/>
      <c r="C560" s="4"/>
    </row>
    <row r="561" spans="1:3" ht="14">
      <c r="A561" s="5"/>
      <c r="B561" s="4"/>
      <c r="C561" s="4"/>
    </row>
    <row r="562" spans="1:3" ht="14">
      <c r="A562" s="5"/>
      <c r="B562" s="4"/>
      <c r="C562" s="4"/>
    </row>
    <row r="563" spans="1:3" ht="14">
      <c r="A563" s="5"/>
      <c r="B563" s="4"/>
      <c r="C563" s="4"/>
    </row>
    <row r="564" spans="1:3" ht="14">
      <c r="A564" s="5"/>
      <c r="B564" s="4"/>
      <c r="C564" s="4"/>
    </row>
    <row r="565" spans="1:3" ht="14">
      <c r="A565" s="5"/>
      <c r="B565" s="4"/>
      <c r="C565" s="4"/>
    </row>
    <row r="566" spans="1:3" ht="14">
      <c r="A566" s="5"/>
      <c r="B566" s="4"/>
      <c r="C566" s="4"/>
    </row>
    <row r="567" spans="1:3" ht="14">
      <c r="A567" s="5"/>
      <c r="B567" s="4"/>
      <c r="C567" s="4"/>
    </row>
    <row r="568" spans="1:3" ht="14">
      <c r="A568" s="5"/>
      <c r="B568" s="4"/>
      <c r="C568" s="4"/>
    </row>
    <row r="569" spans="1:3" ht="14">
      <c r="A569" s="5"/>
      <c r="B569" s="4"/>
      <c r="C569" s="4"/>
    </row>
    <row r="570" spans="1:3" ht="14">
      <c r="A570" s="5"/>
      <c r="B570" s="4"/>
      <c r="C570" s="4"/>
    </row>
    <row r="571" spans="1:3" ht="14">
      <c r="A571" s="5"/>
      <c r="B571" s="4"/>
      <c r="C571" s="4"/>
    </row>
    <row r="572" spans="1:3" ht="14">
      <c r="A572" s="5"/>
      <c r="B572" s="4"/>
      <c r="C572" s="4"/>
    </row>
    <row r="573" spans="1:3" ht="14">
      <c r="A573" s="5"/>
      <c r="B573" s="4"/>
      <c r="C573" s="4"/>
    </row>
    <row r="574" spans="1:3" ht="14">
      <c r="A574" s="5"/>
      <c r="B574" s="4"/>
      <c r="C574" s="4"/>
    </row>
    <row r="575" spans="1:3" ht="14">
      <c r="A575" s="5"/>
      <c r="B575" s="4"/>
      <c r="C575" s="4"/>
    </row>
    <row r="576" spans="1:3" ht="14">
      <c r="A576" s="5"/>
      <c r="B576" s="4"/>
      <c r="C576" s="4"/>
    </row>
    <row r="577" spans="1:3" ht="14">
      <c r="A577" s="5"/>
      <c r="B577" s="4"/>
      <c r="C577" s="4"/>
    </row>
    <row r="578" spans="1:3" ht="14">
      <c r="A578" s="5"/>
      <c r="B578" s="4"/>
      <c r="C578" s="4"/>
    </row>
    <row r="579" spans="1:3" ht="14">
      <c r="A579" s="5"/>
      <c r="B579" s="4"/>
      <c r="C579" s="4"/>
    </row>
    <row r="580" spans="1:3" ht="14">
      <c r="A580" s="5"/>
      <c r="B580" s="4"/>
      <c r="C580" s="4"/>
    </row>
    <row r="581" spans="1:3" ht="14">
      <c r="A581" s="5"/>
      <c r="B581" s="4"/>
      <c r="C581" s="4"/>
    </row>
    <row r="582" spans="1:3" ht="14">
      <c r="A582" s="5"/>
      <c r="B582" s="4"/>
      <c r="C582" s="4"/>
    </row>
    <row r="583" spans="1:3" ht="14">
      <c r="A583" s="5"/>
      <c r="B583" s="4"/>
      <c r="C583" s="4"/>
    </row>
    <row r="584" spans="1:3" ht="14">
      <c r="A584" s="5"/>
      <c r="B584" s="4"/>
      <c r="C584" s="4"/>
    </row>
    <row r="585" spans="1:3" ht="14">
      <c r="A585" s="5"/>
      <c r="B585" s="4"/>
      <c r="C585" s="4"/>
    </row>
    <row r="586" spans="1:3" ht="14">
      <c r="A586" s="5"/>
      <c r="B586" s="4"/>
      <c r="C586" s="4"/>
    </row>
    <row r="587" spans="1:3" ht="14">
      <c r="A587" s="5"/>
      <c r="B587" s="4"/>
      <c r="C587" s="4"/>
    </row>
    <row r="588" spans="1:3" ht="14">
      <c r="A588" s="5"/>
      <c r="B588" s="4"/>
      <c r="C588" s="4"/>
    </row>
    <row r="589" spans="1:3" ht="14">
      <c r="A589" s="5"/>
      <c r="B589" s="4"/>
      <c r="C589" s="4"/>
    </row>
    <row r="590" spans="1:3" ht="14">
      <c r="A590" s="5"/>
      <c r="B590" s="4"/>
      <c r="C590" s="4"/>
    </row>
    <row r="591" spans="1:3" ht="14">
      <c r="A591" s="5"/>
      <c r="B591" s="4"/>
      <c r="C591" s="4"/>
    </row>
    <row r="592" spans="1:3" ht="14">
      <c r="A592" s="5"/>
      <c r="B592" s="4"/>
      <c r="C592" s="4"/>
    </row>
    <row r="593" spans="1:3" ht="14">
      <c r="A593" s="5"/>
      <c r="B593" s="4"/>
      <c r="C593" s="4"/>
    </row>
    <row r="594" spans="1:3" ht="14">
      <c r="A594" s="5"/>
      <c r="B594" s="4"/>
      <c r="C594" s="4"/>
    </row>
    <row r="595" spans="1:3" ht="14">
      <c r="A595" s="5"/>
      <c r="B595" s="4"/>
      <c r="C595" s="4"/>
    </row>
    <row r="596" spans="1:3" ht="14">
      <c r="A596" s="5"/>
      <c r="B596" s="4"/>
      <c r="C596" s="4"/>
    </row>
    <row r="597" spans="1:3" ht="14">
      <c r="A597" s="5"/>
      <c r="B597" s="4"/>
      <c r="C597" s="4"/>
    </row>
    <row r="598" spans="1:3" ht="14">
      <c r="A598" s="5"/>
      <c r="B598" s="4"/>
      <c r="C598" s="4"/>
    </row>
    <row r="599" spans="1:3" ht="14">
      <c r="A599" s="5"/>
      <c r="B599" s="4"/>
      <c r="C599" s="4"/>
    </row>
    <row r="600" spans="1:3" ht="14">
      <c r="A600" s="5"/>
      <c r="B600" s="4"/>
      <c r="C600" s="4"/>
    </row>
    <row r="601" spans="1:3" ht="14">
      <c r="A601" s="5"/>
      <c r="B601" s="4"/>
      <c r="C601" s="4"/>
    </row>
    <row r="602" spans="1:3" ht="14">
      <c r="A602" s="5"/>
      <c r="B602" s="4"/>
      <c r="C602" s="4"/>
    </row>
    <row r="603" spans="1:3" ht="14">
      <c r="A603" s="5"/>
      <c r="B603" s="4"/>
      <c r="C603" s="4"/>
    </row>
    <row r="604" spans="1:3" ht="14">
      <c r="A604" s="5"/>
      <c r="B604" s="4"/>
      <c r="C604" s="4"/>
    </row>
    <row r="605" spans="1:3" ht="14">
      <c r="A605" s="5"/>
      <c r="B605" s="4"/>
      <c r="C605" s="4"/>
    </row>
    <row r="606" spans="1:3" ht="14">
      <c r="A606" s="5"/>
      <c r="B606" s="4"/>
      <c r="C606" s="4"/>
    </row>
    <row r="607" spans="1:3" ht="14">
      <c r="A607" s="5"/>
      <c r="B607" s="4"/>
      <c r="C607" s="4"/>
    </row>
    <row r="608" spans="1:3" ht="14">
      <c r="A608" s="5"/>
      <c r="B608" s="4"/>
      <c r="C608" s="4"/>
    </row>
    <row r="609" spans="1:3" ht="14">
      <c r="A609" s="5"/>
      <c r="B609" s="4"/>
      <c r="C609" s="4"/>
    </row>
    <row r="610" spans="1:3" ht="14">
      <c r="A610" s="5"/>
      <c r="B610" s="4"/>
      <c r="C610" s="4"/>
    </row>
    <row r="611" spans="1:3" ht="14">
      <c r="A611" s="5"/>
      <c r="B611" s="4"/>
      <c r="C611" s="4"/>
    </row>
    <row r="612" spans="1:3" ht="14">
      <c r="A612" s="5"/>
      <c r="B612" s="4"/>
      <c r="C612" s="4"/>
    </row>
    <row r="613" spans="1:3" ht="14">
      <c r="A613" s="5"/>
      <c r="B613" s="4"/>
      <c r="C613" s="4"/>
    </row>
    <row r="614" spans="1:3" ht="14">
      <c r="A614" s="5"/>
      <c r="B614" s="4"/>
      <c r="C614" s="4"/>
    </row>
    <row r="615" spans="1:3" ht="14">
      <c r="A615" s="5"/>
      <c r="B615" s="4"/>
      <c r="C615" s="4"/>
    </row>
    <row r="616" spans="1:3" ht="14">
      <c r="A616" s="5"/>
      <c r="B616" s="4"/>
      <c r="C616" s="4"/>
    </row>
    <row r="617" spans="1:3" ht="14">
      <c r="A617" s="5"/>
      <c r="B617" s="4"/>
      <c r="C617" s="4"/>
    </row>
    <row r="618" spans="1:3" ht="14">
      <c r="A618" s="5"/>
      <c r="B618" s="4"/>
      <c r="C618" s="4"/>
    </row>
    <row r="619" spans="1:3" ht="14">
      <c r="A619" s="5"/>
      <c r="B619" s="4"/>
      <c r="C619" s="4"/>
    </row>
    <row r="620" spans="1:3" ht="14">
      <c r="A620" s="5"/>
      <c r="B620" s="4"/>
      <c r="C620" s="4"/>
    </row>
    <row r="621" spans="1:3" ht="14">
      <c r="A621" s="5"/>
      <c r="B621" s="4"/>
      <c r="C621" s="4"/>
    </row>
    <row r="622" spans="1:3" ht="14">
      <c r="A622" s="5"/>
      <c r="B622" s="4"/>
      <c r="C622" s="4"/>
    </row>
    <row r="623" spans="1:3" ht="14">
      <c r="A623" s="5"/>
      <c r="B623" s="4"/>
      <c r="C623" s="4"/>
    </row>
    <row r="624" spans="1:3" ht="14">
      <c r="A624" s="5"/>
      <c r="B624" s="4"/>
      <c r="C624" s="4"/>
    </row>
    <row r="625" spans="1:3" ht="14">
      <c r="A625" s="5"/>
      <c r="B625" s="4"/>
      <c r="C625" s="4"/>
    </row>
    <row r="626" spans="1:3" ht="14">
      <c r="A626" s="5"/>
      <c r="B626" s="4"/>
      <c r="C626" s="4"/>
    </row>
    <row r="627" spans="1:3" ht="14">
      <c r="A627" s="5"/>
      <c r="B627" s="4"/>
      <c r="C627" s="4"/>
    </row>
    <row r="628" spans="1:3" ht="14">
      <c r="A628" s="5"/>
      <c r="B628" s="4"/>
      <c r="C628" s="4"/>
    </row>
    <row r="629" spans="1:3" ht="14">
      <c r="A629" s="5"/>
      <c r="B629" s="4"/>
      <c r="C629" s="4"/>
    </row>
    <row r="630" spans="1:3" ht="14">
      <c r="A630" s="5"/>
      <c r="B630" s="4"/>
      <c r="C630" s="4"/>
    </row>
    <row r="631" spans="1:3" ht="14">
      <c r="A631" s="5"/>
      <c r="B631" s="4"/>
      <c r="C631" s="4"/>
    </row>
    <row r="632" spans="1:3" ht="14">
      <c r="A632" s="5"/>
      <c r="B632" s="4"/>
      <c r="C632" s="4"/>
    </row>
    <row r="633" spans="1:3" ht="14">
      <c r="A633" s="5"/>
      <c r="B633" s="4"/>
      <c r="C633" s="4"/>
    </row>
    <row r="634" spans="1:3" ht="14">
      <c r="A634" s="5"/>
      <c r="B634" s="4"/>
      <c r="C634" s="4"/>
    </row>
    <row r="635" spans="1:3" ht="14">
      <c r="A635" s="5"/>
      <c r="B635" s="4"/>
      <c r="C635" s="4"/>
    </row>
    <row r="636" spans="1:3" ht="14">
      <c r="A636" s="5"/>
      <c r="B636" s="4"/>
      <c r="C636" s="4"/>
    </row>
    <row r="637" spans="1:3" ht="14">
      <c r="A637" s="5"/>
      <c r="B637" s="4"/>
      <c r="C637" s="4"/>
    </row>
    <row r="638" spans="1:3" ht="14">
      <c r="A638" s="5"/>
      <c r="B638" s="4"/>
      <c r="C638" s="4"/>
    </row>
    <row r="639" spans="1:3" ht="14">
      <c r="A639" s="5"/>
      <c r="B639" s="4"/>
      <c r="C639" s="4"/>
    </row>
    <row r="640" spans="1:3" ht="14">
      <c r="A640" s="5"/>
      <c r="B640" s="4"/>
      <c r="C640" s="4"/>
    </row>
    <row r="641" spans="1:3" ht="14">
      <c r="A641" s="5"/>
      <c r="B641" s="4"/>
      <c r="C641" s="4"/>
    </row>
    <row r="642" spans="1:3" ht="14">
      <c r="A642" s="5"/>
      <c r="B642" s="4"/>
      <c r="C642" s="4"/>
    </row>
    <row r="643" spans="1:3" ht="14">
      <c r="A643" s="5"/>
      <c r="B643" s="4"/>
      <c r="C643" s="4"/>
    </row>
    <row r="644" spans="1:3" ht="14">
      <c r="A644" s="5"/>
      <c r="B644" s="4"/>
      <c r="C644" s="4"/>
    </row>
    <row r="645" spans="1:3" ht="14">
      <c r="A645" s="5"/>
      <c r="B645" s="4"/>
      <c r="C645" s="4"/>
    </row>
    <row r="646" spans="1:3" ht="14">
      <c r="A646" s="5"/>
      <c r="B646" s="4"/>
      <c r="C646" s="4"/>
    </row>
    <row r="647" spans="1:3" ht="14">
      <c r="A647" s="5"/>
      <c r="B647" s="4"/>
      <c r="C647" s="4"/>
    </row>
    <row r="648" spans="1:3" ht="14">
      <c r="A648" s="5"/>
      <c r="B648" s="4"/>
      <c r="C648" s="4"/>
    </row>
    <row r="649" spans="1:3" ht="14">
      <c r="A649" s="5"/>
      <c r="B649" s="4"/>
      <c r="C649" s="4"/>
    </row>
    <row r="650" spans="1:3" ht="14">
      <c r="A650" s="5"/>
      <c r="B650" s="4"/>
      <c r="C650" s="4"/>
    </row>
    <row r="651" spans="1:3" ht="14">
      <c r="A651" s="5"/>
      <c r="B651" s="4"/>
      <c r="C651" s="4"/>
    </row>
    <row r="652" spans="1:3" ht="14">
      <c r="A652" s="5"/>
      <c r="B652" s="4"/>
      <c r="C652" s="4"/>
    </row>
    <row r="653" spans="1:3" ht="14">
      <c r="A653" s="5"/>
      <c r="B653" s="4"/>
      <c r="C653" s="4"/>
    </row>
    <row r="654" spans="1:3" ht="14">
      <c r="A654" s="5"/>
      <c r="B654" s="4"/>
      <c r="C654" s="4"/>
    </row>
    <row r="655" spans="1:3" ht="14">
      <c r="A655" s="5"/>
      <c r="B655" s="4"/>
      <c r="C655" s="4"/>
    </row>
    <row r="656" spans="1:3" ht="14">
      <c r="A656" s="5"/>
      <c r="B656" s="4"/>
      <c r="C656" s="4"/>
    </row>
    <row r="657" spans="1:3" ht="14">
      <c r="A657" s="5"/>
      <c r="B657" s="4"/>
      <c r="C657" s="4"/>
    </row>
    <row r="658" spans="1:3" ht="14">
      <c r="A658" s="5"/>
      <c r="B658" s="4"/>
      <c r="C658" s="4"/>
    </row>
    <row r="659" spans="1:3" ht="14">
      <c r="A659" s="5"/>
      <c r="B659" s="4"/>
      <c r="C659" s="4"/>
    </row>
    <row r="660" spans="1:3" ht="14">
      <c r="A660" s="5"/>
      <c r="B660" s="4"/>
      <c r="C660" s="4"/>
    </row>
    <row r="661" spans="1:3" ht="14">
      <c r="A661" s="5"/>
      <c r="B661" s="4"/>
      <c r="C661" s="4"/>
    </row>
    <row r="662" spans="1:3" ht="14">
      <c r="A662" s="5"/>
      <c r="B662" s="4"/>
      <c r="C662" s="4"/>
    </row>
    <row r="663" spans="1:3" ht="14">
      <c r="A663" s="5"/>
      <c r="B663" s="4"/>
      <c r="C663" s="4"/>
    </row>
    <row r="664" spans="1:3" ht="14">
      <c r="A664" s="5"/>
      <c r="B664" s="4"/>
      <c r="C664" s="4"/>
    </row>
    <row r="665" spans="1:3" ht="14">
      <c r="A665" s="5"/>
      <c r="B665" s="4"/>
      <c r="C665" s="4"/>
    </row>
    <row r="666" spans="1:3" ht="14">
      <c r="A666" s="5"/>
      <c r="B666" s="4"/>
      <c r="C666" s="4"/>
    </row>
    <row r="667" spans="1:3" ht="14">
      <c r="A667" s="5"/>
      <c r="B667" s="4"/>
      <c r="C667" s="4"/>
    </row>
    <row r="668" spans="1:3" ht="14">
      <c r="A668" s="5"/>
      <c r="B668" s="4"/>
      <c r="C668" s="4"/>
    </row>
    <row r="669" spans="1:3" ht="14">
      <c r="A669" s="5"/>
      <c r="B669" s="4"/>
      <c r="C669" s="4"/>
    </row>
    <row r="670" spans="1:3" ht="14">
      <c r="A670" s="5"/>
      <c r="B670" s="4"/>
      <c r="C670" s="4"/>
    </row>
    <row r="671" spans="1:3" ht="14">
      <c r="A671" s="5"/>
      <c r="B671" s="4"/>
      <c r="C671" s="4"/>
    </row>
    <row r="672" spans="1:3" ht="14">
      <c r="A672" s="5"/>
      <c r="B672" s="4"/>
      <c r="C672" s="4"/>
    </row>
    <row r="673" spans="1:3" ht="14">
      <c r="A673" s="5"/>
      <c r="B673" s="4"/>
      <c r="C673" s="4"/>
    </row>
    <row r="674" spans="1:3" ht="14">
      <c r="A674" s="5"/>
      <c r="B674" s="4"/>
      <c r="C674" s="4"/>
    </row>
    <row r="675" spans="1:3" ht="14">
      <c r="A675" s="5"/>
      <c r="B675" s="4"/>
      <c r="C675" s="4"/>
    </row>
    <row r="676" spans="1:3" ht="14">
      <c r="A676" s="5"/>
      <c r="B676" s="4"/>
      <c r="C676" s="4"/>
    </row>
    <row r="677" spans="1:3" ht="14">
      <c r="A677" s="5"/>
      <c r="B677" s="4"/>
      <c r="C677" s="4"/>
    </row>
    <row r="678" spans="1:3" ht="14">
      <c r="A678" s="5"/>
      <c r="B678" s="4"/>
      <c r="C678" s="4"/>
    </row>
    <row r="679" spans="1:3" ht="14">
      <c r="A679" s="5"/>
      <c r="B679" s="4"/>
      <c r="C679" s="4"/>
    </row>
    <row r="680" spans="1:3" ht="14">
      <c r="A680" s="5"/>
      <c r="B680" s="4"/>
      <c r="C680" s="4"/>
    </row>
    <row r="681" spans="1:3" ht="14">
      <c r="A681" s="5"/>
      <c r="B681" s="4"/>
      <c r="C681" s="4"/>
    </row>
    <row r="682" spans="1:3" ht="14">
      <c r="A682" s="5"/>
      <c r="B682" s="4"/>
      <c r="C682" s="4"/>
    </row>
    <row r="683" spans="1:3" ht="14">
      <c r="A683" s="5"/>
      <c r="B683" s="4"/>
      <c r="C683" s="4"/>
    </row>
    <row r="684" spans="1:3" ht="14">
      <c r="A684" s="5"/>
      <c r="B684" s="4"/>
      <c r="C684" s="4"/>
    </row>
    <row r="685" spans="1:3" ht="14">
      <c r="A685" s="5"/>
      <c r="B685" s="4"/>
      <c r="C685" s="4"/>
    </row>
    <row r="686" spans="1:3" ht="14">
      <c r="A686" s="5"/>
      <c r="B686" s="4"/>
      <c r="C686" s="4"/>
    </row>
    <row r="687" spans="1:3" ht="14">
      <c r="A687" s="5"/>
      <c r="B687" s="4"/>
      <c r="C687" s="4"/>
    </row>
    <row r="688" spans="1:3" ht="14">
      <c r="A688" s="5"/>
      <c r="B688" s="4"/>
      <c r="C688" s="4"/>
    </row>
    <row r="689" spans="1:3" ht="14">
      <c r="A689" s="5"/>
      <c r="B689" s="4"/>
      <c r="C689" s="4"/>
    </row>
    <row r="690" spans="1:3" ht="14">
      <c r="A690" s="5"/>
      <c r="B690" s="4"/>
      <c r="C690" s="4"/>
    </row>
    <row r="691" spans="1:3" ht="14">
      <c r="A691" s="5"/>
      <c r="B691" s="4"/>
      <c r="C691" s="4"/>
    </row>
    <row r="692" spans="1:3" ht="14">
      <c r="A692" s="5"/>
      <c r="B692" s="4"/>
      <c r="C692" s="4"/>
    </row>
    <row r="693" spans="1:3" ht="14">
      <c r="A693" s="5"/>
      <c r="B693" s="4"/>
      <c r="C693" s="4"/>
    </row>
    <row r="694" spans="1:3" ht="14">
      <c r="A694" s="5"/>
      <c r="B694" s="4"/>
      <c r="C694" s="4"/>
    </row>
    <row r="695" spans="1:3" ht="14">
      <c r="A695" s="5"/>
      <c r="B695" s="4"/>
      <c r="C695" s="4"/>
    </row>
    <row r="696" spans="1:3" ht="14">
      <c r="A696" s="5"/>
      <c r="B696" s="4"/>
      <c r="C696" s="4"/>
    </row>
    <row r="697" spans="1:3" ht="14">
      <c r="A697" s="5"/>
      <c r="B697" s="4"/>
      <c r="C697" s="4"/>
    </row>
    <row r="698" spans="1:3" ht="14">
      <c r="A698" s="5"/>
      <c r="B698" s="4"/>
      <c r="C698" s="4"/>
    </row>
    <row r="699" spans="1:3" ht="14">
      <c r="A699" s="5"/>
      <c r="B699" s="4"/>
      <c r="C699" s="4"/>
    </row>
    <row r="700" spans="1:3" ht="14">
      <c r="A700" s="5"/>
      <c r="B700" s="4"/>
      <c r="C700" s="4"/>
    </row>
    <row r="701" spans="1:3" ht="14">
      <c r="A701" s="5"/>
      <c r="B701" s="4"/>
      <c r="C701" s="4"/>
    </row>
    <row r="702" spans="1:3" ht="14">
      <c r="A702" s="5"/>
      <c r="B702" s="4"/>
      <c r="C702" s="4"/>
    </row>
    <row r="703" spans="1:3" ht="14">
      <c r="A703" s="5"/>
      <c r="B703" s="4"/>
      <c r="C703" s="4"/>
    </row>
    <row r="704" spans="1:3" ht="14">
      <c r="A704" s="5"/>
      <c r="B704" s="4"/>
      <c r="C704" s="4"/>
    </row>
    <row r="705" spans="1:3" ht="14">
      <c r="A705" s="5"/>
      <c r="B705" s="4"/>
      <c r="C705" s="4"/>
    </row>
    <row r="706" spans="1:3" ht="14">
      <c r="A706" s="5"/>
      <c r="B706" s="4"/>
      <c r="C706" s="4"/>
    </row>
    <row r="707" spans="1:3" ht="14">
      <c r="A707" s="5"/>
      <c r="B707" s="4"/>
      <c r="C707" s="4"/>
    </row>
    <row r="708" spans="1:3" ht="14">
      <c r="A708" s="5"/>
      <c r="B708" s="4"/>
      <c r="C708" s="4"/>
    </row>
    <row r="709" spans="1:3" ht="14">
      <c r="A709" s="5"/>
      <c r="B709" s="4"/>
      <c r="C709" s="4"/>
    </row>
    <row r="710" spans="1:3" ht="14">
      <c r="A710" s="5"/>
      <c r="B710" s="4"/>
      <c r="C710" s="4"/>
    </row>
    <row r="711" spans="1:3" ht="14">
      <c r="A711" s="5"/>
      <c r="B711" s="4"/>
      <c r="C711" s="4"/>
    </row>
    <row r="712" spans="1:3" ht="14">
      <c r="A712" s="5"/>
      <c r="B712" s="4"/>
      <c r="C712" s="4"/>
    </row>
    <row r="713" spans="1:3" ht="14">
      <c r="A713" s="5"/>
      <c r="B713" s="4"/>
      <c r="C713" s="4"/>
    </row>
    <row r="714" spans="1:3" ht="14">
      <c r="A714" s="5"/>
      <c r="B714" s="4"/>
      <c r="C714" s="4"/>
    </row>
    <row r="715" spans="1:3" ht="14">
      <c r="A715" s="5"/>
      <c r="B715" s="4"/>
      <c r="C715" s="4"/>
    </row>
    <row r="716" spans="1:3" ht="14">
      <c r="A716" s="5"/>
      <c r="B716" s="4"/>
      <c r="C716" s="4"/>
    </row>
    <row r="717" spans="1:3" ht="14">
      <c r="A717" s="5"/>
      <c r="B717" s="4"/>
      <c r="C717" s="4"/>
    </row>
    <row r="718" spans="1:3" ht="14">
      <c r="A718" s="5"/>
      <c r="B718" s="4"/>
      <c r="C718" s="4"/>
    </row>
    <row r="719" spans="1:3" ht="14">
      <c r="A719" s="5"/>
      <c r="B719" s="4"/>
      <c r="C719" s="4"/>
    </row>
    <row r="720" spans="1:3" ht="14">
      <c r="A720" s="5"/>
      <c r="B720" s="4"/>
      <c r="C720" s="4"/>
    </row>
    <row r="721" spans="1:3" ht="14">
      <c r="A721" s="5"/>
      <c r="B721" s="4"/>
      <c r="C721" s="4"/>
    </row>
    <row r="722" spans="1:3" ht="14">
      <c r="A722" s="5"/>
      <c r="B722" s="4"/>
      <c r="C722" s="4"/>
    </row>
    <row r="723" spans="1:3" ht="14">
      <c r="A723" s="5"/>
      <c r="B723" s="4"/>
      <c r="C723" s="4"/>
    </row>
    <row r="724" spans="1:3" ht="14">
      <c r="A724" s="5"/>
      <c r="B724" s="4"/>
      <c r="C724" s="4"/>
    </row>
    <row r="725" spans="1:3" ht="14">
      <c r="A725" s="5"/>
      <c r="B725" s="4"/>
      <c r="C725" s="4"/>
    </row>
    <row r="726" spans="1:3" ht="14">
      <c r="A726" s="5"/>
      <c r="B726" s="4"/>
      <c r="C726" s="4"/>
    </row>
    <row r="727" spans="1:3" ht="14">
      <c r="A727" s="5"/>
      <c r="B727" s="4"/>
      <c r="C727" s="4"/>
    </row>
    <row r="728" spans="1:3" ht="14">
      <c r="A728" s="5"/>
      <c r="B728" s="4"/>
      <c r="C728" s="4"/>
    </row>
    <row r="729" spans="1:3" ht="14">
      <c r="A729" s="5"/>
      <c r="B729" s="4"/>
      <c r="C729" s="4"/>
    </row>
    <row r="730" spans="1:3" ht="14">
      <c r="A730" s="5"/>
      <c r="B730" s="4"/>
      <c r="C730" s="4"/>
    </row>
    <row r="731" spans="1:3" ht="14">
      <c r="A731" s="5"/>
      <c r="B731" s="4"/>
      <c r="C731" s="4"/>
    </row>
    <row r="732" spans="1:3" ht="14">
      <c r="A732" s="5"/>
      <c r="B732" s="4"/>
      <c r="C732" s="4"/>
    </row>
    <row r="733" spans="1:3" ht="14">
      <c r="A733" s="5"/>
      <c r="B733" s="4"/>
      <c r="C733" s="4"/>
    </row>
    <row r="734" spans="1:3" ht="14">
      <c r="A734" s="5"/>
      <c r="B734" s="4"/>
      <c r="C734" s="4"/>
    </row>
    <row r="735" spans="1:3" ht="14">
      <c r="A735" s="5"/>
      <c r="B735" s="4"/>
      <c r="C735" s="4"/>
    </row>
    <row r="736" spans="1:3" ht="14">
      <c r="A736" s="5"/>
      <c r="B736" s="4"/>
      <c r="C736" s="4"/>
    </row>
    <row r="737" spans="1:3" ht="14">
      <c r="A737" s="5"/>
      <c r="B737" s="4"/>
      <c r="C737" s="4"/>
    </row>
    <row r="738" spans="1:3" ht="14">
      <c r="A738" s="5"/>
      <c r="B738" s="4"/>
      <c r="C738" s="4"/>
    </row>
    <row r="739" spans="1:3" ht="14">
      <c r="A739" s="5"/>
      <c r="B739" s="4"/>
      <c r="C739" s="4"/>
    </row>
    <row r="740" spans="1:3" ht="14">
      <c r="A740" s="5"/>
      <c r="B740" s="4"/>
      <c r="C740" s="4"/>
    </row>
    <row r="741" spans="1:3" ht="14">
      <c r="A741" s="5"/>
      <c r="B741" s="4"/>
      <c r="C741" s="4"/>
    </row>
    <row r="742" spans="1:3" ht="14">
      <c r="A742" s="5"/>
      <c r="B742" s="4"/>
      <c r="C742" s="4"/>
    </row>
    <row r="743" spans="1:3" ht="14">
      <c r="A743" s="5"/>
      <c r="B743" s="4"/>
      <c r="C743" s="4"/>
    </row>
    <row r="744" spans="1:3" ht="14">
      <c r="A744" s="5"/>
      <c r="B744" s="4"/>
      <c r="C744" s="4"/>
    </row>
    <row r="745" spans="1:3" ht="14">
      <c r="A745" s="5"/>
      <c r="B745" s="4"/>
      <c r="C745" s="4"/>
    </row>
    <row r="746" spans="1:3" ht="14">
      <c r="A746" s="5"/>
      <c r="B746" s="4"/>
      <c r="C746" s="4"/>
    </row>
    <row r="747" spans="1:3" ht="14">
      <c r="A747" s="5"/>
      <c r="B747" s="4"/>
      <c r="C747" s="4"/>
    </row>
    <row r="748" spans="1:3" ht="14">
      <c r="A748" s="5"/>
      <c r="B748" s="4"/>
      <c r="C748" s="4"/>
    </row>
    <row r="749" spans="1:3" ht="14">
      <c r="A749" s="5"/>
      <c r="B749" s="4"/>
      <c r="C749" s="4"/>
    </row>
    <row r="750" spans="1:3" ht="14">
      <c r="A750" s="5"/>
      <c r="B750" s="4"/>
      <c r="C750" s="4"/>
    </row>
    <row r="751" spans="1:3" ht="14">
      <c r="A751" s="5"/>
      <c r="B751" s="4"/>
      <c r="C751" s="4"/>
    </row>
    <row r="752" spans="1:3" ht="14">
      <c r="A752" s="5"/>
      <c r="B752" s="4"/>
      <c r="C752" s="4"/>
    </row>
    <row r="753" spans="1:3" ht="14">
      <c r="A753" s="5"/>
      <c r="B753" s="4"/>
      <c r="C753" s="4"/>
    </row>
    <row r="754" spans="1:3" ht="14">
      <c r="A754" s="5"/>
      <c r="B754" s="4"/>
      <c r="C754" s="4"/>
    </row>
    <row r="755" spans="1:3" ht="14">
      <c r="A755" s="5"/>
      <c r="B755" s="4"/>
      <c r="C755" s="4"/>
    </row>
    <row r="756" spans="1:3" ht="14">
      <c r="A756" s="5"/>
      <c r="B756" s="4"/>
      <c r="C756" s="4"/>
    </row>
    <row r="757" spans="1:3" ht="14">
      <c r="A757" s="5"/>
      <c r="B757" s="4"/>
      <c r="C757" s="4"/>
    </row>
    <row r="758" spans="1:3" ht="14">
      <c r="A758" s="5"/>
      <c r="B758" s="4"/>
      <c r="C758" s="4"/>
    </row>
    <row r="759" spans="1:3" ht="14">
      <c r="A759" s="5"/>
      <c r="B759" s="4"/>
      <c r="C759" s="4"/>
    </row>
    <row r="760" spans="1:3" ht="14">
      <c r="A760" s="5"/>
      <c r="B760" s="4"/>
      <c r="C760" s="4"/>
    </row>
    <row r="761" spans="1:3" ht="14">
      <c r="A761" s="5"/>
      <c r="B761" s="4"/>
      <c r="C761" s="4"/>
    </row>
    <row r="762" spans="1:3" ht="14">
      <c r="A762" s="5"/>
      <c r="B762" s="4"/>
      <c r="C762" s="4"/>
    </row>
    <row r="763" spans="1:3" ht="14">
      <c r="A763" s="5"/>
      <c r="B763" s="4"/>
      <c r="C763" s="4"/>
    </row>
    <row r="764" spans="1:3" ht="14">
      <c r="A764" s="5"/>
      <c r="B764" s="4"/>
      <c r="C764" s="4"/>
    </row>
    <row r="765" spans="1:3" ht="14">
      <c r="A765" s="5"/>
      <c r="B765" s="4"/>
      <c r="C765" s="4"/>
    </row>
    <row r="766" spans="1:3" ht="14">
      <c r="A766" s="5"/>
      <c r="B766" s="4"/>
      <c r="C766" s="4"/>
    </row>
    <row r="767" spans="1:3" ht="14">
      <c r="A767" s="5"/>
      <c r="B767" s="4"/>
      <c r="C767" s="4"/>
    </row>
    <row r="768" spans="1:3" ht="14">
      <c r="A768" s="5"/>
      <c r="B768" s="4"/>
      <c r="C768" s="4"/>
    </row>
    <row r="769" spans="1:3" ht="14">
      <c r="A769" s="5"/>
      <c r="B769" s="4"/>
      <c r="C769" s="4"/>
    </row>
    <row r="770" spans="1:3" ht="14">
      <c r="A770" s="5"/>
      <c r="B770" s="4"/>
      <c r="C770" s="4"/>
    </row>
    <row r="771" spans="1:3" ht="14">
      <c r="A771" s="5"/>
      <c r="B771" s="4"/>
      <c r="C771" s="4"/>
    </row>
    <row r="772" spans="1:3" ht="14">
      <c r="A772" s="5"/>
      <c r="B772" s="4"/>
      <c r="C772" s="4"/>
    </row>
    <row r="773" spans="1:3" ht="14">
      <c r="A773" s="5"/>
      <c r="B773" s="4"/>
      <c r="C773" s="4"/>
    </row>
    <row r="774" spans="1:3" ht="14">
      <c r="A774" s="5"/>
      <c r="B774" s="4"/>
      <c r="C774" s="4"/>
    </row>
    <row r="775" spans="1:3" ht="14">
      <c r="A775" s="5"/>
      <c r="B775" s="4"/>
      <c r="C775" s="4"/>
    </row>
    <row r="776" spans="1:3" ht="14">
      <c r="A776" s="5"/>
      <c r="B776" s="4"/>
      <c r="C776" s="4"/>
    </row>
    <row r="777" spans="1:3" ht="14">
      <c r="A777" s="5"/>
      <c r="B777" s="4"/>
      <c r="C777" s="4"/>
    </row>
    <row r="778" spans="1:3" ht="14">
      <c r="A778" s="5"/>
      <c r="B778" s="4"/>
      <c r="C778" s="4"/>
    </row>
    <row r="779" spans="1:3" ht="14">
      <c r="A779" s="5"/>
      <c r="B779" s="4"/>
      <c r="C779" s="4"/>
    </row>
    <row r="780" spans="1:3" ht="14">
      <c r="A780" s="5"/>
      <c r="B780" s="4"/>
      <c r="C780" s="4"/>
    </row>
    <row r="781" spans="1:3" ht="14">
      <c r="A781" s="5"/>
      <c r="B781" s="4"/>
      <c r="C781" s="4"/>
    </row>
    <row r="782" spans="1:3" ht="14">
      <c r="A782" s="5"/>
      <c r="B782" s="4"/>
      <c r="C782" s="4"/>
    </row>
    <row r="783" spans="1:3" ht="14">
      <c r="A783" s="5"/>
      <c r="B783" s="4"/>
      <c r="C783" s="4"/>
    </row>
    <row r="784" spans="1:3" ht="14">
      <c r="A784" s="5"/>
      <c r="B784" s="4"/>
      <c r="C784" s="4"/>
    </row>
    <row r="785" spans="1:3" ht="14">
      <c r="A785" s="5"/>
      <c r="B785" s="4"/>
      <c r="C785" s="4"/>
    </row>
    <row r="786" spans="1:3" ht="14">
      <c r="A786" s="5"/>
      <c r="B786" s="4"/>
      <c r="C786" s="4"/>
    </row>
    <row r="787" spans="1:3" ht="14">
      <c r="A787" s="5"/>
      <c r="B787" s="4"/>
      <c r="C787" s="4"/>
    </row>
    <row r="788" spans="1:3" ht="14">
      <c r="A788" s="5"/>
      <c r="B788" s="4"/>
      <c r="C788" s="4"/>
    </row>
    <row r="789" spans="1:3" ht="14">
      <c r="A789" s="5"/>
      <c r="B789" s="4"/>
      <c r="C789" s="4"/>
    </row>
    <row r="790" spans="1:3" ht="14">
      <c r="A790" s="5"/>
      <c r="B790" s="4"/>
      <c r="C790" s="4"/>
    </row>
    <row r="791" spans="1:3" ht="14">
      <c r="A791" s="5"/>
      <c r="B791" s="4"/>
      <c r="C791" s="4"/>
    </row>
    <row r="792" spans="1:3" ht="14">
      <c r="A792" s="5"/>
      <c r="B792" s="4"/>
      <c r="C792" s="4"/>
    </row>
    <row r="793" spans="1:3" ht="14">
      <c r="A793" s="5"/>
      <c r="B793" s="4"/>
      <c r="C793" s="4"/>
    </row>
    <row r="794" spans="1:3" ht="14">
      <c r="A794" s="5"/>
      <c r="B794" s="4"/>
      <c r="C794" s="4"/>
    </row>
    <row r="795" spans="1:3" ht="14">
      <c r="A795" s="5"/>
      <c r="B795" s="4"/>
      <c r="C795" s="4"/>
    </row>
    <row r="796" spans="1:3" ht="14">
      <c r="A796" s="5"/>
      <c r="B796" s="4"/>
      <c r="C796" s="4"/>
    </row>
    <row r="797" spans="1:3" ht="14">
      <c r="A797" s="5"/>
      <c r="B797" s="4"/>
      <c r="C797" s="4"/>
    </row>
    <row r="798" spans="1:3" ht="14">
      <c r="A798" s="5"/>
      <c r="B798" s="4"/>
      <c r="C798" s="4"/>
    </row>
    <row r="799" spans="1:3" ht="14">
      <c r="A799" s="5"/>
      <c r="B799" s="4"/>
      <c r="C799" s="4"/>
    </row>
    <row r="800" spans="1:3" ht="14">
      <c r="A800" s="5"/>
      <c r="B800" s="4"/>
      <c r="C800" s="4"/>
    </row>
    <row r="801" spans="1:3" ht="14">
      <c r="A801" s="5"/>
      <c r="B801" s="4"/>
      <c r="C801" s="4"/>
    </row>
    <row r="802" spans="1:3" ht="14">
      <c r="A802" s="5"/>
      <c r="B802" s="4"/>
      <c r="C802" s="4"/>
    </row>
    <row r="803" spans="1:3" ht="14">
      <c r="A803" s="5"/>
      <c r="B803" s="4"/>
      <c r="C803" s="4"/>
    </row>
    <row r="804" spans="1:3" ht="14">
      <c r="A804" s="5"/>
      <c r="B804" s="4"/>
      <c r="C804" s="4"/>
    </row>
    <row r="805" spans="1:3" ht="14">
      <c r="A805" s="5"/>
      <c r="B805" s="4"/>
      <c r="C805" s="4"/>
    </row>
    <row r="806" spans="1:3" ht="14">
      <c r="A806" s="5"/>
      <c r="B806" s="4"/>
      <c r="C806" s="4"/>
    </row>
    <row r="807" spans="1:3" ht="14">
      <c r="A807" s="5"/>
      <c r="B807" s="4"/>
      <c r="C807" s="4"/>
    </row>
    <row r="808" spans="1:3" ht="14">
      <c r="A808" s="5"/>
      <c r="B808" s="4"/>
      <c r="C808" s="4"/>
    </row>
    <row r="809" spans="1:3" ht="14">
      <c r="A809" s="5"/>
      <c r="B809" s="4"/>
      <c r="C809" s="4"/>
    </row>
    <row r="810" spans="1:3" ht="14">
      <c r="A810" s="5"/>
      <c r="B810" s="4"/>
      <c r="C810" s="4"/>
    </row>
    <row r="811" spans="1:3" ht="14">
      <c r="A811" s="5"/>
      <c r="B811" s="4"/>
      <c r="C811" s="4"/>
    </row>
    <row r="812" spans="1:3" ht="14">
      <c r="A812" s="5"/>
      <c r="B812" s="4"/>
      <c r="C812" s="4"/>
    </row>
    <row r="813" spans="1:3" ht="14">
      <c r="A813" s="5"/>
      <c r="B813" s="4"/>
      <c r="C813" s="4"/>
    </row>
    <row r="814" spans="1:3" ht="14">
      <c r="A814" s="5"/>
      <c r="B814" s="4"/>
      <c r="C814" s="4"/>
    </row>
    <row r="815" spans="1:3" ht="14">
      <c r="A815" s="5"/>
      <c r="B815" s="4"/>
      <c r="C815" s="4"/>
    </row>
    <row r="816" spans="1:3" ht="14">
      <c r="A816" s="5"/>
      <c r="B816" s="4"/>
      <c r="C816" s="4"/>
    </row>
    <row r="817" spans="1:3" ht="14">
      <c r="A817" s="5"/>
      <c r="B817" s="4"/>
      <c r="C817" s="4"/>
    </row>
    <row r="818" spans="1:3" ht="14">
      <c r="A818" s="5"/>
      <c r="B818" s="4"/>
      <c r="C818" s="4"/>
    </row>
    <row r="819" spans="1:3" ht="14">
      <c r="A819" s="5"/>
      <c r="B819" s="4"/>
      <c r="C819" s="4"/>
    </row>
    <row r="820" spans="1:3" ht="14">
      <c r="A820" s="5"/>
      <c r="B820" s="4"/>
      <c r="C820" s="4"/>
    </row>
    <row r="821" spans="1:3" ht="14">
      <c r="A821" s="5"/>
      <c r="B821" s="4"/>
      <c r="C821" s="4"/>
    </row>
    <row r="822" spans="1:3" ht="14">
      <c r="A822" s="5"/>
      <c r="B822" s="4"/>
      <c r="C822" s="4"/>
    </row>
    <row r="823" spans="1:3" ht="14">
      <c r="A823" s="5"/>
      <c r="B823" s="4"/>
      <c r="C823" s="4"/>
    </row>
    <row r="824" spans="1:3" ht="14">
      <c r="A824" s="5"/>
      <c r="B824" s="4"/>
      <c r="C824" s="4"/>
    </row>
    <row r="825" spans="1:3" ht="14">
      <c r="A825" s="5"/>
      <c r="B825" s="4"/>
      <c r="C825" s="4"/>
    </row>
    <row r="826" spans="1:3" ht="14">
      <c r="A826" s="5"/>
      <c r="B826" s="4"/>
      <c r="C826" s="4"/>
    </row>
    <row r="827" spans="1:3" ht="14">
      <c r="A827" s="5"/>
      <c r="B827" s="4"/>
      <c r="C827" s="4"/>
    </row>
    <row r="828" spans="1:3" ht="14">
      <c r="A828" s="5"/>
      <c r="B828" s="4"/>
      <c r="C828" s="4"/>
    </row>
    <row r="829" spans="1:3" ht="14">
      <c r="A829" s="5"/>
      <c r="B829" s="4"/>
      <c r="C829" s="4"/>
    </row>
    <row r="830" spans="1:3" ht="14">
      <c r="A830" s="5"/>
      <c r="B830" s="4"/>
      <c r="C830" s="4"/>
    </row>
    <row r="831" spans="1:3" ht="14">
      <c r="A831" s="5"/>
      <c r="B831" s="4"/>
      <c r="C831" s="4"/>
    </row>
    <row r="832" spans="1:3" ht="14">
      <c r="A832" s="5"/>
      <c r="B832" s="4"/>
      <c r="C832" s="4"/>
    </row>
    <row r="833" spans="1:3" ht="14">
      <c r="A833" s="5"/>
      <c r="B833" s="4"/>
      <c r="C833" s="4"/>
    </row>
    <row r="834" spans="1:3" ht="14">
      <c r="A834" s="5"/>
      <c r="B834" s="4"/>
      <c r="C834" s="4"/>
    </row>
    <row r="835" spans="1:3" ht="14">
      <c r="A835" s="5"/>
      <c r="B835" s="4"/>
      <c r="C835" s="4"/>
    </row>
    <row r="836" spans="1:3" ht="14">
      <c r="A836" s="5"/>
      <c r="B836" s="4"/>
      <c r="C836" s="4"/>
    </row>
    <row r="837" spans="1:3" ht="14">
      <c r="A837" s="5"/>
      <c r="B837" s="4"/>
      <c r="C837" s="4"/>
    </row>
    <row r="838" spans="1:3" ht="14">
      <c r="A838" s="5"/>
      <c r="B838" s="4"/>
      <c r="C838" s="4"/>
    </row>
    <row r="839" spans="1:3" ht="14">
      <c r="A839" s="5"/>
      <c r="B839" s="4"/>
      <c r="C839" s="4"/>
    </row>
    <row r="840" spans="1:3" ht="14">
      <c r="A840" s="5"/>
      <c r="B840" s="4"/>
      <c r="C840" s="4"/>
    </row>
    <row r="841" spans="1:3" ht="14">
      <c r="A841" s="5"/>
      <c r="B841" s="4"/>
      <c r="C841" s="4"/>
    </row>
    <row r="842" spans="1:3" ht="14">
      <c r="A842" s="5"/>
      <c r="B842" s="4"/>
      <c r="C842" s="4"/>
    </row>
    <row r="843" spans="1:3" ht="14">
      <c r="A843" s="5"/>
      <c r="B843" s="4"/>
      <c r="C843" s="4"/>
    </row>
    <row r="844" spans="1:3" ht="14">
      <c r="A844" s="5"/>
      <c r="B844" s="4"/>
      <c r="C844" s="4"/>
    </row>
    <row r="845" spans="1:3" ht="14">
      <c r="A845" s="5"/>
      <c r="B845" s="4"/>
      <c r="C845" s="4"/>
    </row>
    <row r="846" spans="1:3" ht="14">
      <c r="A846" s="5"/>
      <c r="B846" s="4"/>
      <c r="C846" s="4"/>
    </row>
    <row r="847" spans="1:3" ht="14">
      <c r="A847" s="5"/>
      <c r="B847" s="4"/>
      <c r="C847" s="4"/>
    </row>
    <row r="848" spans="1:3" ht="14">
      <c r="A848" s="5"/>
      <c r="B848" s="4"/>
      <c r="C848" s="4"/>
    </row>
    <row r="849" spans="1:3" ht="14">
      <c r="A849" s="5"/>
      <c r="B849" s="4"/>
      <c r="C849" s="4"/>
    </row>
    <row r="850" spans="1:3" ht="14">
      <c r="A850" s="5"/>
      <c r="B850" s="4"/>
      <c r="C850" s="4"/>
    </row>
    <row r="851" spans="1:3" ht="14">
      <c r="A851" s="5"/>
      <c r="B851" s="4"/>
      <c r="C851" s="4"/>
    </row>
    <row r="852" spans="1:3" ht="14">
      <c r="A852" s="5"/>
      <c r="B852" s="4"/>
      <c r="C852" s="4"/>
    </row>
    <row r="853" spans="1:3" ht="14">
      <c r="A853" s="5"/>
      <c r="B853" s="4"/>
      <c r="C853" s="4"/>
    </row>
    <row r="854" spans="1:3" ht="14">
      <c r="A854" s="5"/>
      <c r="B854" s="4"/>
      <c r="C854" s="4"/>
    </row>
    <row r="855" spans="1:3" ht="14">
      <c r="A855" s="5"/>
      <c r="B855" s="4"/>
      <c r="C855" s="4"/>
    </row>
    <row r="856" spans="1:3" ht="14">
      <c r="A856" s="5"/>
      <c r="B856" s="4"/>
      <c r="C856" s="4"/>
    </row>
    <row r="857" spans="1:3" ht="14">
      <c r="A857" s="5"/>
      <c r="B857" s="4"/>
      <c r="C857" s="4"/>
    </row>
    <row r="858" spans="1:3" ht="14">
      <c r="A858" s="5"/>
      <c r="B858" s="4"/>
      <c r="C858" s="4"/>
    </row>
    <row r="859" spans="1:3" ht="14">
      <c r="A859" s="5"/>
      <c r="B859" s="4"/>
      <c r="C859" s="4"/>
    </row>
    <row r="860" spans="1:3" ht="14">
      <c r="A860" s="5"/>
      <c r="B860" s="4"/>
      <c r="C860" s="4"/>
    </row>
    <row r="861" spans="1:3" ht="14">
      <c r="A861" s="5"/>
      <c r="B861" s="4"/>
      <c r="C861" s="4"/>
    </row>
    <row r="862" spans="1:3" ht="14">
      <c r="A862" s="5"/>
      <c r="B862" s="4"/>
      <c r="C862" s="4"/>
    </row>
    <row r="863" spans="1:3" ht="14">
      <c r="A863" s="5"/>
      <c r="B863" s="4"/>
      <c r="C863" s="4"/>
    </row>
    <row r="864" spans="1:3" ht="14">
      <c r="A864" s="5"/>
      <c r="B864" s="4"/>
      <c r="C864" s="4"/>
    </row>
    <row r="865" spans="1:3" ht="14">
      <c r="A865" s="5"/>
      <c r="B865" s="4"/>
      <c r="C865" s="4"/>
    </row>
    <row r="866" spans="1:3" ht="14">
      <c r="A866" s="5"/>
      <c r="B866" s="4"/>
      <c r="C866" s="4"/>
    </row>
    <row r="867" spans="1:3" ht="14">
      <c r="A867" s="5"/>
      <c r="B867" s="4"/>
      <c r="C867" s="4"/>
    </row>
    <row r="868" spans="1:3" ht="14">
      <c r="A868" s="5"/>
      <c r="B868" s="4"/>
      <c r="C868" s="4"/>
    </row>
    <row r="869" spans="1:3" ht="14">
      <c r="A869" s="5"/>
      <c r="B869" s="4"/>
      <c r="C869" s="4"/>
    </row>
    <row r="870" spans="1:3" ht="14">
      <c r="A870" s="5"/>
      <c r="B870" s="4"/>
      <c r="C870" s="4"/>
    </row>
    <row r="871" spans="1:3" ht="14">
      <c r="A871" s="5"/>
      <c r="B871" s="4"/>
      <c r="C871" s="4"/>
    </row>
    <row r="872" spans="1:3" ht="14">
      <c r="A872" s="5"/>
      <c r="B872" s="4"/>
      <c r="C872" s="4"/>
    </row>
    <row r="873" spans="1:3" ht="14">
      <c r="A873" s="5"/>
      <c r="B873" s="4"/>
      <c r="C873" s="4"/>
    </row>
    <row r="874" spans="1:3" ht="14">
      <c r="A874" s="5"/>
      <c r="B874" s="4"/>
      <c r="C874" s="4"/>
    </row>
    <row r="875" spans="1:3" ht="14">
      <c r="A875" s="5"/>
      <c r="B875" s="4"/>
      <c r="C875" s="4"/>
    </row>
    <row r="876" spans="1:3" ht="14">
      <c r="A876" s="5"/>
      <c r="B876" s="4"/>
      <c r="C876" s="4"/>
    </row>
    <row r="877" spans="1:3" ht="14">
      <c r="A877" s="5"/>
      <c r="B877" s="4"/>
      <c r="C877" s="4"/>
    </row>
    <row r="878" spans="1:3" ht="14">
      <c r="A878" s="5"/>
      <c r="B878" s="4"/>
      <c r="C878" s="4"/>
    </row>
    <row r="879" spans="1:3" ht="14">
      <c r="A879" s="5"/>
      <c r="B879" s="4"/>
      <c r="C879" s="4"/>
    </row>
    <row r="880" spans="1:3" ht="14">
      <c r="A880" s="5"/>
      <c r="B880" s="4"/>
      <c r="C880" s="4"/>
    </row>
    <row r="881" spans="1:3" ht="14">
      <c r="A881" s="5"/>
      <c r="B881" s="4"/>
      <c r="C881" s="4"/>
    </row>
    <row r="882" spans="1:3" ht="14">
      <c r="A882" s="5"/>
      <c r="B882" s="4"/>
      <c r="C882" s="4"/>
    </row>
    <row r="883" spans="1:3" ht="14">
      <c r="A883" s="5"/>
      <c r="B883" s="4"/>
      <c r="C883" s="4"/>
    </row>
    <row r="884" spans="1:3" ht="14">
      <c r="A884" s="5"/>
      <c r="B884" s="4"/>
      <c r="C884" s="4"/>
    </row>
    <row r="885" spans="1:3" ht="14">
      <c r="A885" s="5"/>
      <c r="B885" s="4"/>
      <c r="C885" s="4"/>
    </row>
    <row r="886" spans="1:3" ht="14">
      <c r="A886" s="5"/>
      <c r="B886" s="4"/>
      <c r="C886" s="4"/>
    </row>
    <row r="887" spans="1:3" ht="14">
      <c r="A887" s="5"/>
      <c r="B887" s="4"/>
      <c r="C887" s="4"/>
    </row>
    <row r="888" spans="1:3" ht="14">
      <c r="A888" s="5"/>
      <c r="B888" s="4"/>
      <c r="C888" s="4"/>
    </row>
    <row r="889" spans="1:3" ht="14">
      <c r="A889" s="5"/>
      <c r="B889" s="4"/>
      <c r="C889" s="4"/>
    </row>
    <row r="890" spans="1:3" ht="14">
      <c r="A890" s="5"/>
      <c r="B890" s="4"/>
      <c r="C890" s="4"/>
    </row>
    <row r="891" spans="1:3" ht="14">
      <c r="A891" s="5"/>
      <c r="B891" s="4"/>
      <c r="C891" s="4"/>
    </row>
    <row r="892" spans="1:3" ht="14">
      <c r="A892" s="5"/>
      <c r="B892" s="4"/>
      <c r="C892" s="4"/>
    </row>
    <row r="893" spans="1:3" ht="14">
      <c r="A893" s="5"/>
      <c r="B893" s="4"/>
      <c r="C893" s="4"/>
    </row>
    <row r="894" spans="1:3" ht="14">
      <c r="A894" s="5"/>
      <c r="B894" s="4"/>
      <c r="C894" s="4"/>
    </row>
    <row r="895" spans="1:3" ht="14">
      <c r="A895" s="5"/>
      <c r="B895" s="4"/>
      <c r="C895" s="4"/>
    </row>
    <row r="896" spans="1:3" ht="14">
      <c r="A896" s="5"/>
      <c r="B896" s="4"/>
      <c r="C896" s="4"/>
    </row>
    <row r="897" spans="1:3" ht="14">
      <c r="A897" s="5"/>
      <c r="B897" s="4"/>
      <c r="C897" s="4"/>
    </row>
    <row r="898" spans="1:3" ht="14">
      <c r="A898" s="5"/>
      <c r="B898" s="4"/>
      <c r="C898" s="4"/>
    </row>
    <row r="899" spans="1:3" ht="14">
      <c r="A899" s="5"/>
      <c r="B899" s="4"/>
      <c r="C899" s="4"/>
    </row>
    <row r="900" spans="1:3" ht="14">
      <c r="A900" s="5"/>
      <c r="B900" s="4"/>
      <c r="C900" s="4"/>
    </row>
    <row r="901" spans="1:3" ht="14">
      <c r="A901" s="5"/>
      <c r="B901" s="4"/>
      <c r="C901" s="4"/>
    </row>
    <row r="902" spans="1:3" ht="14">
      <c r="A902" s="5"/>
      <c r="B902" s="4"/>
      <c r="C902" s="4"/>
    </row>
    <row r="903" spans="1:3" ht="14">
      <c r="A903" s="5"/>
      <c r="B903" s="4"/>
      <c r="C903" s="4"/>
    </row>
    <row r="904" spans="1:3" ht="14">
      <c r="A904" s="5"/>
      <c r="B904" s="4"/>
      <c r="C904" s="4"/>
    </row>
    <row r="905" spans="1:3" ht="14">
      <c r="A905" s="5"/>
      <c r="B905" s="4"/>
      <c r="C905" s="4"/>
    </row>
    <row r="906" spans="1:3" ht="14">
      <c r="A906" s="5"/>
      <c r="B906" s="4"/>
      <c r="C906" s="4"/>
    </row>
    <row r="907" spans="1:3" ht="14">
      <c r="A907" s="5"/>
      <c r="B907" s="4"/>
      <c r="C907" s="4"/>
    </row>
    <row r="908" spans="1:3" ht="14">
      <c r="A908" s="5"/>
      <c r="B908" s="4"/>
      <c r="C908" s="4"/>
    </row>
    <row r="909" spans="1:3" ht="14">
      <c r="A909" s="5"/>
      <c r="B909" s="4"/>
      <c r="C909" s="4"/>
    </row>
    <row r="910" spans="1:3" ht="14">
      <c r="A910" s="5"/>
      <c r="B910" s="4"/>
      <c r="C910" s="4"/>
    </row>
    <row r="911" spans="1:3" ht="14">
      <c r="A911" s="5"/>
      <c r="B911" s="4"/>
      <c r="C911" s="4"/>
    </row>
    <row r="912" spans="1:3" ht="14">
      <c r="A912" s="5"/>
      <c r="B912" s="4"/>
      <c r="C912" s="4"/>
    </row>
    <row r="913" spans="1:3" ht="14">
      <c r="A913" s="5"/>
      <c r="B913" s="4"/>
      <c r="C913" s="4"/>
    </row>
    <row r="914" spans="1:3" ht="14">
      <c r="A914" s="5"/>
      <c r="B914" s="4"/>
      <c r="C914" s="4"/>
    </row>
    <row r="915" spans="1:3" ht="14">
      <c r="A915" s="5"/>
      <c r="B915" s="4"/>
      <c r="C915" s="4"/>
    </row>
    <row r="916" spans="1:3" ht="14">
      <c r="A916" s="5"/>
      <c r="B916" s="4"/>
      <c r="C916" s="4"/>
    </row>
    <row r="917" spans="1:3" ht="14">
      <c r="A917" s="5"/>
      <c r="B917" s="4"/>
      <c r="C917" s="4"/>
    </row>
    <row r="918" spans="1:3" ht="14">
      <c r="A918" s="5"/>
      <c r="B918" s="4"/>
      <c r="C918" s="4"/>
    </row>
    <row r="919" spans="1:3" ht="14">
      <c r="A919" s="5"/>
      <c r="B919" s="4"/>
      <c r="C919" s="4"/>
    </row>
    <row r="920" spans="1:3" ht="14">
      <c r="A920" s="5"/>
      <c r="B920" s="4"/>
      <c r="C920" s="4"/>
    </row>
    <row r="921" spans="1:3" ht="14">
      <c r="A921" s="5"/>
      <c r="B921" s="4"/>
      <c r="C921" s="4"/>
    </row>
    <row r="922" spans="1:3" ht="14">
      <c r="A922" s="5"/>
      <c r="B922" s="4"/>
      <c r="C922" s="4"/>
    </row>
    <row r="923" spans="1:3" ht="14">
      <c r="A923" s="5"/>
      <c r="B923" s="4"/>
      <c r="C923" s="4"/>
    </row>
    <row r="924" spans="1:3" ht="14">
      <c r="A924" s="5"/>
      <c r="B924" s="4"/>
      <c r="C924" s="4"/>
    </row>
    <row r="925" spans="1:3" ht="14">
      <c r="A925" s="5"/>
      <c r="B925" s="4"/>
      <c r="C925" s="4"/>
    </row>
    <row r="926" spans="1:3" ht="14">
      <c r="A926" s="5"/>
      <c r="B926" s="4"/>
      <c r="C926" s="4"/>
    </row>
    <row r="927" spans="1:3" ht="14">
      <c r="A927" s="5"/>
      <c r="B927" s="4"/>
      <c r="C927" s="4"/>
    </row>
    <row r="928" spans="1:3" ht="14">
      <c r="A928" s="5"/>
      <c r="B928" s="4"/>
      <c r="C928" s="4"/>
    </row>
    <row r="929" spans="1:3" ht="14">
      <c r="A929" s="5"/>
      <c r="B929" s="4"/>
      <c r="C929" s="4"/>
    </row>
    <row r="930" spans="1:3" ht="14">
      <c r="A930" s="5"/>
      <c r="B930" s="4"/>
      <c r="C930" s="4"/>
    </row>
    <row r="931" spans="1:3" ht="14">
      <c r="A931" s="5"/>
      <c r="B931" s="4"/>
      <c r="C931" s="4"/>
    </row>
    <row r="932" spans="1:3" ht="14">
      <c r="A932" s="5"/>
      <c r="B932" s="4"/>
      <c r="C932" s="4"/>
    </row>
    <row r="933" spans="1:3" ht="14">
      <c r="A933" s="5"/>
      <c r="B933" s="4"/>
      <c r="C933" s="4"/>
    </row>
    <row r="934" spans="1:3" ht="14">
      <c r="A934" s="5"/>
      <c r="B934" s="4"/>
      <c r="C934" s="4"/>
    </row>
    <row r="935" spans="1:3" ht="14">
      <c r="A935" s="5"/>
      <c r="B935" s="4"/>
      <c r="C935" s="4"/>
    </row>
    <row r="936" spans="1:3" ht="14">
      <c r="A936" s="5"/>
      <c r="B936" s="4"/>
      <c r="C936" s="4"/>
    </row>
    <row r="937" spans="1:3" ht="14">
      <c r="A937" s="5"/>
      <c r="B937" s="4"/>
      <c r="C937" s="4"/>
    </row>
    <row r="938" spans="1:3" ht="14">
      <c r="A938" s="5"/>
      <c r="B938" s="4"/>
      <c r="C938" s="4"/>
    </row>
    <row r="939" spans="1:3" ht="14">
      <c r="A939" s="5"/>
      <c r="B939" s="4"/>
      <c r="C939" s="4"/>
    </row>
    <row r="940" spans="1:3" ht="14">
      <c r="A940" s="5"/>
      <c r="B940" s="4"/>
      <c r="C940" s="4"/>
    </row>
    <row r="941" spans="1:3" ht="14">
      <c r="A941" s="5"/>
      <c r="B941" s="4"/>
      <c r="C941" s="4"/>
    </row>
    <row r="942" spans="1:3" ht="14">
      <c r="A942" s="5"/>
      <c r="B942" s="4"/>
      <c r="C942" s="4"/>
    </row>
    <row r="943" spans="1:3" ht="14">
      <c r="A943" s="5"/>
      <c r="B943" s="4"/>
      <c r="C943" s="4"/>
    </row>
    <row r="944" spans="1:3" ht="14">
      <c r="A944" s="5"/>
      <c r="B944" s="4"/>
      <c r="C944" s="4"/>
    </row>
    <row r="945" spans="1:3" ht="14">
      <c r="A945" s="5"/>
      <c r="B945" s="4"/>
      <c r="C945" s="4"/>
    </row>
    <row r="946" spans="1:3" ht="14">
      <c r="A946" s="5"/>
      <c r="B946" s="4"/>
      <c r="C946" s="4"/>
    </row>
    <row r="947" spans="1:3" ht="14">
      <c r="A947" s="5"/>
      <c r="B947" s="4"/>
      <c r="C947" s="4"/>
    </row>
    <row r="948" spans="1:3" ht="14">
      <c r="A948" s="5"/>
      <c r="B948" s="4"/>
      <c r="C948" s="4"/>
    </row>
    <row r="949" spans="1:3" ht="14">
      <c r="A949" s="5"/>
      <c r="B949" s="4"/>
      <c r="C949" s="4"/>
    </row>
    <row r="950" spans="1:3" ht="14">
      <c r="A950" s="5"/>
      <c r="B950" s="4"/>
      <c r="C950" s="4"/>
    </row>
    <row r="951" spans="1:3" ht="14">
      <c r="A951" s="5"/>
      <c r="B951" s="4"/>
      <c r="C951" s="4"/>
    </row>
    <row r="952" spans="1:3" ht="14">
      <c r="A952" s="5"/>
      <c r="B952" s="4"/>
      <c r="C952" s="4"/>
    </row>
    <row r="953" spans="1:3" ht="14">
      <c r="A953" s="5"/>
      <c r="B953" s="4"/>
      <c r="C953" s="4"/>
    </row>
    <row r="954" spans="1:3" ht="14">
      <c r="A954" s="5"/>
      <c r="B954" s="4"/>
      <c r="C954" s="4"/>
    </row>
    <row r="955" spans="1:3" ht="14">
      <c r="A955" s="5"/>
      <c r="B955" s="4"/>
      <c r="C955" s="4"/>
    </row>
    <row r="956" spans="1:3" ht="14">
      <c r="A956" s="5"/>
      <c r="B956" s="4"/>
      <c r="C956" s="4"/>
    </row>
    <row r="957" spans="1:3" ht="14">
      <c r="A957" s="5"/>
      <c r="B957" s="4"/>
      <c r="C957" s="4"/>
    </row>
    <row r="958" spans="1:3" ht="14">
      <c r="A958" s="5"/>
      <c r="B958" s="4"/>
      <c r="C958" s="4"/>
    </row>
    <row r="959" spans="1:3" ht="14">
      <c r="A959" s="5"/>
      <c r="B959" s="4"/>
      <c r="C959" s="4"/>
    </row>
    <row r="960" spans="1:3" ht="14">
      <c r="A960" s="5"/>
      <c r="B960" s="4"/>
      <c r="C960" s="4"/>
    </row>
    <row r="961" spans="1:3" ht="14">
      <c r="A961" s="5"/>
      <c r="B961" s="4"/>
      <c r="C961" s="4"/>
    </row>
    <row r="962" spans="1:3" ht="14">
      <c r="A962" s="5"/>
      <c r="B962" s="4"/>
      <c r="C962" s="4"/>
    </row>
    <row r="963" spans="1:3" ht="14">
      <c r="A963" s="5"/>
      <c r="B963" s="4"/>
      <c r="C963" s="4"/>
    </row>
    <row r="964" spans="1:3" ht="14">
      <c r="A964" s="5"/>
      <c r="B964" s="4"/>
      <c r="C964" s="4"/>
    </row>
    <row r="965" spans="1:3" ht="14">
      <c r="A965" s="5"/>
      <c r="B965" s="4"/>
      <c r="C965" s="4"/>
    </row>
    <row r="966" spans="1:3" ht="14">
      <c r="A966" s="5"/>
      <c r="B966" s="4"/>
      <c r="C966" s="4"/>
    </row>
    <row r="967" spans="1:3" ht="14">
      <c r="A967" s="5"/>
      <c r="B967" s="4"/>
      <c r="C967" s="4"/>
    </row>
    <row r="968" spans="1:3" ht="14">
      <c r="A968" s="5"/>
      <c r="B968" s="4"/>
      <c r="C968" s="4"/>
    </row>
    <row r="969" spans="1:3" ht="14">
      <c r="A969" s="5"/>
      <c r="B969" s="4"/>
      <c r="C969" s="4"/>
    </row>
    <row r="970" spans="1:3" ht="14">
      <c r="A970" s="5"/>
      <c r="B970" s="4"/>
      <c r="C970" s="4"/>
    </row>
    <row r="971" spans="1:3" ht="14">
      <c r="A971" s="5"/>
      <c r="B971" s="4"/>
      <c r="C971" s="4"/>
    </row>
    <row r="972" spans="1:3" ht="14">
      <c r="A972" s="5"/>
      <c r="B972" s="4"/>
      <c r="C972" s="4"/>
    </row>
    <row r="973" spans="1:3" ht="14">
      <c r="A973" s="5"/>
      <c r="B973" s="4"/>
      <c r="C973" s="4"/>
    </row>
    <row r="974" spans="1:3" ht="14">
      <c r="A974" s="5"/>
      <c r="B974" s="4"/>
      <c r="C974" s="4"/>
    </row>
    <row r="975" spans="1:3" ht="14">
      <c r="A975" s="5"/>
      <c r="B975" s="4"/>
      <c r="C975" s="4"/>
    </row>
    <row r="976" spans="1:3" ht="14">
      <c r="A976" s="5"/>
      <c r="B976" s="4"/>
      <c r="C976" s="4"/>
    </row>
    <row r="977" spans="1:3" ht="14">
      <c r="A977" s="5"/>
      <c r="B977" s="4"/>
      <c r="C977" s="4"/>
    </row>
    <row r="978" spans="1:3" ht="14">
      <c r="A978" s="5"/>
      <c r="B978" s="4"/>
      <c r="C978" s="4"/>
    </row>
    <row r="979" spans="1:3" ht="14">
      <c r="A979" s="5"/>
      <c r="B979" s="4"/>
      <c r="C979" s="4"/>
    </row>
    <row r="980" spans="1:3" ht="14">
      <c r="A980" s="5"/>
      <c r="B980" s="4"/>
      <c r="C980" s="4"/>
    </row>
    <row r="981" spans="1:3" ht="14">
      <c r="A981" s="5"/>
      <c r="B981" s="4"/>
      <c r="C981" s="4"/>
    </row>
    <row r="982" spans="1:3" ht="14">
      <c r="A982" s="5"/>
      <c r="B982" s="4"/>
      <c r="C982" s="4"/>
    </row>
    <row r="983" spans="1:3" ht="14">
      <c r="A983" s="5"/>
      <c r="B983" s="4"/>
      <c r="C983" s="4"/>
    </row>
    <row r="984" spans="1:3" ht="14">
      <c r="A984" s="5"/>
      <c r="B984" s="4"/>
      <c r="C984" s="4"/>
    </row>
    <row r="985" spans="1:3" ht="14">
      <c r="A985" s="5"/>
      <c r="B985" s="4"/>
      <c r="C985" s="4"/>
    </row>
    <row r="986" spans="1:3" ht="14">
      <c r="A986" s="5"/>
      <c r="B986" s="4"/>
      <c r="C986" s="4"/>
    </row>
    <row r="987" spans="1:3" ht="14">
      <c r="A987" s="5"/>
      <c r="B987" s="4"/>
      <c r="C987" s="4"/>
    </row>
    <row r="988" spans="1:3" ht="14">
      <c r="A988" s="5"/>
      <c r="B988" s="4"/>
      <c r="C988" s="4"/>
    </row>
    <row r="989" spans="1:3" ht="14">
      <c r="A989" s="5"/>
      <c r="B989" s="4"/>
      <c r="C989" s="4"/>
    </row>
    <row r="990" spans="1:3" ht="14">
      <c r="A990" s="5"/>
      <c r="B990" s="4"/>
      <c r="C990" s="4"/>
    </row>
    <row r="991" spans="1:3" ht="14">
      <c r="A991" s="5"/>
      <c r="B991" s="4"/>
      <c r="C991" s="4"/>
    </row>
    <row r="992" spans="1:3" ht="14">
      <c r="A992" s="5"/>
      <c r="B992" s="4"/>
      <c r="C992" s="4"/>
    </row>
    <row r="993" spans="1:3" ht="14">
      <c r="A993" s="5"/>
      <c r="B993" s="4"/>
      <c r="C993" s="4"/>
    </row>
    <row r="994" spans="1:3" ht="14">
      <c r="A994" s="5"/>
      <c r="B994" s="4"/>
      <c r="C994" s="4"/>
    </row>
    <row r="995" spans="1:3" ht="14">
      <c r="A995" s="5"/>
      <c r="B995" s="4"/>
      <c r="C995" s="4"/>
    </row>
    <row r="996" spans="1:3" ht="14">
      <c r="A996" s="5"/>
      <c r="B996" s="4"/>
      <c r="C996" s="4"/>
    </row>
    <row r="997" spans="1:3" ht="14">
      <c r="A997" s="5"/>
      <c r="B997" s="4"/>
      <c r="C997" s="4"/>
    </row>
    <row r="998" spans="1:3" ht="14">
      <c r="A998" s="5"/>
      <c r="B998" s="4"/>
      <c r="C998" s="4"/>
    </row>
    <row r="999" spans="1:3" ht="14">
      <c r="A999" s="5"/>
      <c r="B999" s="4"/>
      <c r="C999" s="4"/>
    </row>
    <row r="1000" spans="1:3" ht="14">
      <c r="A1000" s="5"/>
      <c r="B1000" s="4"/>
      <c r="C1000" s="4"/>
    </row>
    <row r="1001" spans="1:3" ht="14">
      <c r="A1001" s="5"/>
      <c r="B1001" s="4"/>
      <c r="C1001" s="4"/>
    </row>
    <row r="1002" spans="1:3" ht="14">
      <c r="A1002" s="5"/>
      <c r="B1002" s="4"/>
      <c r="C1002" s="4"/>
    </row>
    <row r="1003" spans="1:3" ht="14">
      <c r="A1003" s="5"/>
      <c r="B1003" s="4"/>
      <c r="C1003" s="4"/>
    </row>
    <row r="1004" spans="1:3" ht="14">
      <c r="A1004" s="5"/>
      <c r="B1004" s="4"/>
      <c r="C1004" s="4"/>
    </row>
    <row r="1005" spans="1:3" ht="14">
      <c r="A1005" s="5"/>
      <c r="B1005" s="4"/>
      <c r="C1005" s="4"/>
    </row>
  </sheetData>
  <mergeCells count="4">
    <mergeCell ref="B34:C35"/>
    <mergeCell ref="B36:C36"/>
    <mergeCell ref="B37:C37"/>
    <mergeCell ref="B38:C38"/>
  </mergeCells>
  <hyperlinks>
    <hyperlink ref="L2" r:id="rId1" xr:uid="{06F41D4A-4D92-134B-A2BE-6268F1A7CEEF}"/>
    <hyperlink ref="L3" r:id="rId2" xr:uid="{0370CAEA-0415-2746-A86C-5C89B95C2333}"/>
    <hyperlink ref="L4" r:id="rId3" xr:uid="{1E311E3C-155B-D045-B1BB-88E08ED41615}"/>
    <hyperlink ref="L5" r:id="rId4" xr:uid="{C27336D4-5A69-3C4E-8913-25B954542EA2}"/>
    <hyperlink ref="L6" r:id="rId5" xr:uid="{C1C1E1CF-1E31-6B49-808A-DB6BC3C30FE3}"/>
    <hyperlink ref="L7" r:id="rId6" xr:uid="{A42CAFBD-548A-B74B-A7AE-E185754D036F}"/>
    <hyperlink ref="L8" r:id="rId7" xr:uid="{D75F1FE4-3407-7F4C-9F37-3F5B7ABAEF13}"/>
    <hyperlink ref="L9" r:id="rId8" xr:uid="{DCC4C3FD-6E3C-0647-96C3-2C58BF76C0BE}"/>
    <hyperlink ref="L13" r:id="rId9" xr:uid="{08BEE5CF-3C89-CD4B-ABD0-57B40B19892B}"/>
    <hyperlink ref="L14" r:id="rId10" xr:uid="{A0F57818-48E4-0040-9764-94CF1FCB58D7}"/>
    <hyperlink ref="K15" r:id="rId11" xr:uid="{BC291E5E-4EDA-3C47-AB70-7099E0FF030E}"/>
    <hyperlink ref="L15" r:id="rId12" xr:uid="{32575600-FD4D-BE45-AD10-2521B05F5B68}"/>
    <hyperlink ref="L16" r:id="rId13" xr:uid="{AE807030-F252-FD45-AC2D-EB1A53910C1E}"/>
    <hyperlink ref="L17" r:id="rId14" xr:uid="{585E0B61-19E5-AA43-A10B-C404FF39E413}"/>
    <hyperlink ref="L18" r:id="rId15" xr:uid="{678A3852-B3A1-3C4B-A9A8-61B0B3542D72}"/>
    <hyperlink ref="L19" r:id="rId16" xr:uid="{9092FED6-9393-7143-B1C5-EB0AE3FFDD14}"/>
    <hyperlink ref="L20" r:id="rId17" xr:uid="{B774615C-CA17-3442-AD99-DFF06FC4FA72}"/>
    <hyperlink ref="L21" r:id="rId18" xr:uid="{E9069F9A-CB07-9B47-ABA8-46FF3C83AB84}"/>
    <hyperlink ref="L22" r:id="rId19" xr:uid="{2DBB3E4D-E226-6548-925A-7E6ECBFB98D6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AD68-C92C-3B4B-9536-B7D6C209D07B}">
  <dimension ref="A1:R304"/>
  <sheetViews>
    <sheetView tabSelected="1" zoomScale="75" zoomScaleNormal="100" workbookViewId="0">
      <pane ySplit="1" topLeftCell="A208" activePane="bottomLeft" state="frozen"/>
      <selection pane="bottomLeft" activeCell="F249" sqref="F249"/>
    </sheetView>
  </sheetViews>
  <sheetFormatPr baseColWidth="10" defaultRowHeight="16"/>
  <cols>
    <col min="2" max="3" width="10.83203125" customWidth="1"/>
    <col min="4" max="4" width="13.6640625" style="48" customWidth="1"/>
    <col min="6" max="7" width="11" customWidth="1"/>
    <col min="8" max="8" width="12.33203125" customWidth="1"/>
    <col min="9" max="9" width="16.1640625" customWidth="1"/>
    <col min="11" max="11" width="10.83203125" style="48" customWidth="1"/>
    <col min="12" max="12" width="13.1640625" style="48" customWidth="1"/>
    <col min="13" max="13" width="10.83203125" style="1" customWidth="1"/>
    <col min="17" max="18" width="10.83203125" style="1"/>
  </cols>
  <sheetData>
    <row r="1" spans="1:18">
      <c r="A1" t="s">
        <v>126</v>
      </c>
      <c r="B1" t="s">
        <v>95</v>
      </c>
      <c r="C1" t="s">
        <v>107</v>
      </c>
      <c r="D1" s="51" t="s">
        <v>97</v>
      </c>
      <c r="E1" t="s">
        <v>103</v>
      </c>
      <c r="F1" t="s">
        <v>98</v>
      </c>
      <c r="G1" t="s">
        <v>119</v>
      </c>
      <c r="H1" t="s">
        <v>125</v>
      </c>
      <c r="I1" t="s">
        <v>96</v>
      </c>
      <c r="J1" s="51" t="s">
        <v>102</v>
      </c>
      <c r="K1" s="51" t="s">
        <v>0</v>
      </c>
      <c r="L1" s="51" t="s">
        <v>127</v>
      </c>
      <c r="M1"/>
      <c r="Q1"/>
      <c r="R1"/>
    </row>
    <row r="2" spans="1:18">
      <c r="A2">
        <v>1</v>
      </c>
      <c r="B2" t="s">
        <v>99</v>
      </c>
      <c r="C2" t="s">
        <v>92</v>
      </c>
      <c r="D2" s="48">
        <v>9.75</v>
      </c>
      <c r="E2" s="49">
        <v>44642</v>
      </c>
      <c r="F2" t="s">
        <v>100</v>
      </c>
      <c r="G2" t="s">
        <v>120</v>
      </c>
      <c r="H2">
        <v>1.1200000000000001</v>
      </c>
      <c r="I2">
        <f>60*Pay[[#This Row],[Time_Input]]</f>
        <v>67.2</v>
      </c>
      <c r="J2" s="48">
        <v>0</v>
      </c>
      <c r="K2" s="48">
        <f t="shared" ref="K2:K65" si="0">((I2/60)*D2 ) + J2</f>
        <v>10.920000000000002</v>
      </c>
      <c r="L2" s="48">
        <f>Pay[[#This Row],[Tips]]/Pay[[#This Row],[Time_Input]]</f>
        <v>0</v>
      </c>
      <c r="M2" s="2"/>
      <c r="N2" s="50"/>
      <c r="O2" s="2"/>
      <c r="P2" s="1"/>
      <c r="R2"/>
    </row>
    <row r="3" spans="1:18">
      <c r="A3">
        <v>2</v>
      </c>
      <c r="B3" t="s">
        <v>99</v>
      </c>
      <c r="C3" t="s">
        <v>92</v>
      </c>
      <c r="D3" s="48">
        <v>9.75</v>
      </c>
      <c r="E3" s="49">
        <v>44645</v>
      </c>
      <c r="F3" t="s">
        <v>111</v>
      </c>
      <c r="G3" t="s">
        <v>121</v>
      </c>
      <c r="H3">
        <v>4</v>
      </c>
      <c r="I3">
        <f>60*Pay[[#This Row],[Time_Input]]</f>
        <v>240</v>
      </c>
      <c r="J3" s="48">
        <v>0</v>
      </c>
      <c r="K3" s="48">
        <f t="shared" si="0"/>
        <v>39</v>
      </c>
      <c r="L3" s="48">
        <f>Pay[[#This Row],[Tips]]/Pay[[#This Row],[Time_Input]]</f>
        <v>0</v>
      </c>
      <c r="M3" s="2"/>
      <c r="N3" s="50"/>
      <c r="O3" s="2"/>
      <c r="P3" s="1"/>
      <c r="R3"/>
    </row>
    <row r="4" spans="1:18">
      <c r="A4">
        <v>3</v>
      </c>
      <c r="B4" t="s">
        <v>99</v>
      </c>
      <c r="C4" t="s">
        <v>92</v>
      </c>
      <c r="D4" s="48">
        <v>10.5</v>
      </c>
      <c r="E4" s="49">
        <v>44646</v>
      </c>
      <c r="F4" t="s">
        <v>104</v>
      </c>
      <c r="G4" t="s">
        <v>11</v>
      </c>
      <c r="H4">
        <f>Pay[[#This Row],[Time]]/60</f>
        <v>5.83</v>
      </c>
      <c r="I4">
        <f>5.83*60</f>
        <v>349.8</v>
      </c>
      <c r="J4" s="48">
        <v>0</v>
      </c>
      <c r="K4" s="48">
        <f t="shared" si="0"/>
        <v>61.215000000000003</v>
      </c>
      <c r="L4" s="48">
        <f>Pay[[#This Row],[Tips]]/Pay[[#This Row],[Time_Input]]</f>
        <v>0</v>
      </c>
      <c r="M4"/>
      <c r="N4" s="50"/>
      <c r="O4" s="2"/>
      <c r="P4" s="1"/>
      <c r="R4"/>
    </row>
    <row r="5" spans="1:18">
      <c r="A5">
        <v>4</v>
      </c>
      <c r="B5" t="s">
        <v>99</v>
      </c>
      <c r="C5" t="s">
        <v>92</v>
      </c>
      <c r="D5" s="48">
        <v>10.5</v>
      </c>
      <c r="E5" s="49">
        <v>44648</v>
      </c>
      <c r="F5" t="s">
        <v>106</v>
      </c>
      <c r="G5" t="s">
        <v>120</v>
      </c>
      <c r="H5">
        <f>Pay[[#This Row],[Time]]/60</f>
        <v>4.6500000000000004</v>
      </c>
      <c r="I5">
        <f>4.65*60</f>
        <v>279</v>
      </c>
      <c r="J5" s="48">
        <v>0</v>
      </c>
      <c r="K5" s="48">
        <f t="shared" si="0"/>
        <v>48.825000000000003</v>
      </c>
      <c r="L5" s="48">
        <f>Pay[[#This Row],[Tips]]/Pay[[#This Row],[Time_Input]]</f>
        <v>0</v>
      </c>
      <c r="M5"/>
      <c r="N5" s="50"/>
      <c r="O5" s="2"/>
      <c r="P5" s="1"/>
      <c r="R5"/>
    </row>
    <row r="6" spans="1:18">
      <c r="A6">
        <v>5</v>
      </c>
      <c r="B6" t="s">
        <v>99</v>
      </c>
      <c r="C6" t="s">
        <v>92</v>
      </c>
      <c r="D6" s="48">
        <v>10.5</v>
      </c>
      <c r="E6" s="49">
        <v>44650</v>
      </c>
      <c r="F6" t="s">
        <v>101</v>
      </c>
      <c r="G6" t="s">
        <v>120</v>
      </c>
      <c r="H6">
        <f>Pay[[#This Row],[Time]]/60</f>
        <v>3.11</v>
      </c>
      <c r="I6">
        <f>3.11*60</f>
        <v>186.6</v>
      </c>
      <c r="J6" s="48">
        <v>0</v>
      </c>
      <c r="K6" s="48">
        <f t="shared" si="0"/>
        <v>32.655000000000001</v>
      </c>
      <c r="L6" s="48">
        <f>Pay[[#This Row],[Tips]]/Pay[[#This Row],[Time_Input]]</f>
        <v>0</v>
      </c>
      <c r="M6"/>
      <c r="N6" s="50"/>
      <c r="O6" s="2"/>
      <c r="P6" s="1"/>
      <c r="R6"/>
    </row>
    <row r="7" spans="1:18">
      <c r="A7">
        <v>6</v>
      </c>
      <c r="B7" t="s">
        <v>99</v>
      </c>
      <c r="C7" t="s">
        <v>92</v>
      </c>
      <c r="D7" s="48">
        <v>10.5</v>
      </c>
      <c r="E7" s="49">
        <v>44651</v>
      </c>
      <c r="F7" t="s">
        <v>110</v>
      </c>
      <c r="G7" t="s">
        <v>11</v>
      </c>
      <c r="H7">
        <f>Pay[[#This Row],[Time]]/60</f>
        <v>3.25</v>
      </c>
      <c r="I7">
        <f>3.25*60</f>
        <v>195</v>
      </c>
      <c r="J7" s="48">
        <v>0</v>
      </c>
      <c r="K7" s="48">
        <f t="shared" si="0"/>
        <v>34.125</v>
      </c>
      <c r="L7" s="48">
        <f>Pay[[#This Row],[Tips]]/Pay[[#This Row],[Time_Input]]</f>
        <v>0</v>
      </c>
      <c r="M7"/>
      <c r="P7" s="1"/>
      <c r="R7"/>
    </row>
    <row r="8" spans="1:18">
      <c r="A8">
        <v>7</v>
      </c>
      <c r="B8" t="s">
        <v>99</v>
      </c>
      <c r="C8" t="s">
        <v>93</v>
      </c>
      <c r="D8" s="48">
        <v>10.5</v>
      </c>
      <c r="E8" s="49">
        <v>44652</v>
      </c>
      <c r="F8" t="s">
        <v>111</v>
      </c>
      <c r="G8" t="s">
        <v>121</v>
      </c>
      <c r="H8">
        <f>Pay[[#This Row],[Time]]/60</f>
        <v>5.86</v>
      </c>
      <c r="I8">
        <f>5.86*60</f>
        <v>351.6</v>
      </c>
      <c r="J8" s="48">
        <v>0</v>
      </c>
      <c r="K8" s="48">
        <f t="shared" si="0"/>
        <v>61.53</v>
      </c>
      <c r="L8" s="48">
        <f>Pay[[#This Row],[Tips]]/Pay[[#This Row],[Time_Input]]</f>
        <v>0</v>
      </c>
      <c r="M8"/>
      <c r="P8" s="1"/>
      <c r="R8"/>
    </row>
    <row r="9" spans="1:18">
      <c r="A9">
        <v>8</v>
      </c>
      <c r="B9" t="s">
        <v>99</v>
      </c>
      <c r="C9" t="s">
        <v>93</v>
      </c>
      <c r="D9" s="48">
        <v>10.5</v>
      </c>
      <c r="E9" s="49">
        <v>44654</v>
      </c>
      <c r="F9" t="s">
        <v>105</v>
      </c>
      <c r="G9" t="s">
        <v>120</v>
      </c>
      <c r="H9">
        <f>Pay[[#This Row],[Time]]/60</f>
        <v>6.59</v>
      </c>
      <c r="I9">
        <f>6.59*60</f>
        <v>395.4</v>
      </c>
      <c r="J9" s="48">
        <v>0</v>
      </c>
      <c r="K9" s="48">
        <f t="shared" si="0"/>
        <v>69.194999999999993</v>
      </c>
      <c r="L9" s="48">
        <f>Pay[[#This Row],[Tips]]/Pay[[#This Row],[Time_Input]]</f>
        <v>0</v>
      </c>
      <c r="M9"/>
      <c r="P9" s="1"/>
      <c r="R9"/>
    </row>
    <row r="10" spans="1:18">
      <c r="A10">
        <v>9</v>
      </c>
      <c r="B10" t="s">
        <v>112</v>
      </c>
      <c r="C10" t="s">
        <v>93</v>
      </c>
      <c r="D10" s="48">
        <v>10.5</v>
      </c>
      <c r="E10" s="49">
        <v>44656</v>
      </c>
      <c r="F10" t="s">
        <v>100</v>
      </c>
      <c r="G10" t="s">
        <v>122</v>
      </c>
      <c r="H10">
        <f>Pay[[#This Row],[Time]]/60</f>
        <v>6.12</v>
      </c>
      <c r="I10">
        <f>6.12*60</f>
        <v>367.2</v>
      </c>
      <c r="J10" s="48">
        <v>45.51</v>
      </c>
      <c r="K10" s="48">
        <f t="shared" si="0"/>
        <v>109.77000000000001</v>
      </c>
      <c r="L10" s="48">
        <f>Pay[[#This Row],[Tips]]/Pay[[#This Row],[Time_Input]]</f>
        <v>7.4362745098039209</v>
      </c>
      <c r="M10"/>
      <c r="P10" s="1"/>
      <c r="R10"/>
    </row>
    <row r="11" spans="1:18">
      <c r="A11">
        <v>10</v>
      </c>
      <c r="B11" t="s">
        <v>112</v>
      </c>
      <c r="C11" t="s">
        <v>93</v>
      </c>
      <c r="D11" s="48">
        <v>10.5</v>
      </c>
      <c r="E11" s="49">
        <v>44658</v>
      </c>
      <c r="F11" t="s">
        <v>110</v>
      </c>
      <c r="G11" t="s">
        <v>120</v>
      </c>
      <c r="H11">
        <f>Pay[[#This Row],[Time]]/60</f>
        <v>6.09</v>
      </c>
      <c r="I11">
        <f>60*6.09</f>
        <v>365.4</v>
      </c>
      <c r="J11" s="48">
        <v>58.11</v>
      </c>
      <c r="K11" s="48">
        <f t="shared" si="0"/>
        <v>122.05500000000001</v>
      </c>
      <c r="L11" s="48">
        <f>Pay[[#This Row],[Tips]]/Pay[[#This Row],[Time_Input]]</f>
        <v>9.5418719211822669</v>
      </c>
      <c r="M11"/>
      <c r="P11" s="1"/>
      <c r="R11"/>
    </row>
    <row r="12" spans="1:18">
      <c r="A12">
        <v>11</v>
      </c>
      <c r="B12" t="s">
        <v>112</v>
      </c>
      <c r="C12" t="s">
        <v>93</v>
      </c>
      <c r="D12" s="48">
        <v>10.5</v>
      </c>
      <c r="E12" s="49">
        <v>44660</v>
      </c>
      <c r="F12" t="s">
        <v>104</v>
      </c>
      <c r="G12" t="s">
        <v>121</v>
      </c>
      <c r="H12">
        <f>Pay[[#This Row],[Time]]/60</f>
        <v>6.62</v>
      </c>
      <c r="I12">
        <f>60*6.62</f>
        <v>397.2</v>
      </c>
      <c r="J12" s="48">
        <v>46.62</v>
      </c>
      <c r="K12" s="48">
        <f t="shared" si="0"/>
        <v>116.13</v>
      </c>
      <c r="L12" s="48">
        <f>Pay[[#This Row],[Tips]]/Pay[[#This Row],[Time_Input]]</f>
        <v>7.0422960725075523</v>
      </c>
      <c r="M12"/>
      <c r="P12" s="1"/>
      <c r="R12"/>
    </row>
    <row r="13" spans="1:18">
      <c r="A13">
        <v>12</v>
      </c>
      <c r="B13" t="s">
        <v>99</v>
      </c>
      <c r="C13" t="s">
        <v>93</v>
      </c>
      <c r="D13" s="48">
        <v>10.5</v>
      </c>
      <c r="E13" s="49">
        <v>44663</v>
      </c>
      <c r="F13" t="s">
        <v>100</v>
      </c>
      <c r="G13" t="s">
        <v>11</v>
      </c>
      <c r="H13">
        <v>1.75</v>
      </c>
      <c r="I13">
        <f t="shared" ref="I13:I35" si="1">60*H13</f>
        <v>105</v>
      </c>
      <c r="J13" s="48">
        <v>0</v>
      </c>
      <c r="K13" s="48">
        <f t="shared" si="0"/>
        <v>18.375</v>
      </c>
      <c r="L13" s="48">
        <f>Pay[[#This Row],[Tips]]/Pay[[#This Row],[Time_Input]]</f>
        <v>0</v>
      </c>
      <c r="M13"/>
      <c r="P13" s="1"/>
      <c r="R13"/>
    </row>
    <row r="14" spans="1:18">
      <c r="A14">
        <v>13</v>
      </c>
      <c r="B14" t="s">
        <v>112</v>
      </c>
      <c r="C14" t="s">
        <v>93</v>
      </c>
      <c r="D14" s="48">
        <v>10.5</v>
      </c>
      <c r="E14" s="49">
        <v>44665</v>
      </c>
      <c r="F14" t="s">
        <v>110</v>
      </c>
      <c r="G14" t="s">
        <v>120</v>
      </c>
      <c r="H14">
        <v>6.21</v>
      </c>
      <c r="I14">
        <f t="shared" si="1"/>
        <v>372.6</v>
      </c>
      <c r="J14" s="48">
        <v>58.66</v>
      </c>
      <c r="K14" s="48">
        <f t="shared" si="0"/>
        <v>123.86499999999999</v>
      </c>
      <c r="L14" s="48">
        <f>Pay[[#This Row],[Tips]]/Pay[[#This Row],[Time_Input]]</f>
        <v>9.4460547504025758</v>
      </c>
      <c r="M14"/>
      <c r="P14" s="1"/>
      <c r="R14"/>
    </row>
    <row r="15" spans="1:18">
      <c r="A15">
        <v>14</v>
      </c>
      <c r="B15" t="s">
        <v>112</v>
      </c>
      <c r="C15" t="s">
        <v>93</v>
      </c>
      <c r="D15" s="48">
        <v>10.5</v>
      </c>
      <c r="E15" s="49">
        <v>44667</v>
      </c>
      <c r="F15" t="s">
        <v>104</v>
      </c>
      <c r="G15" t="s">
        <v>121</v>
      </c>
      <c r="H15">
        <v>6.77</v>
      </c>
      <c r="I15">
        <f t="shared" si="1"/>
        <v>406.2</v>
      </c>
      <c r="J15" s="48">
        <v>64.739999999999995</v>
      </c>
      <c r="K15" s="48">
        <f t="shared" si="0"/>
        <v>135.82499999999999</v>
      </c>
      <c r="L15" s="48">
        <f>Pay[[#This Row],[Tips]]/Pay[[#This Row],[Time_Input]]</f>
        <v>9.5627769571639583</v>
      </c>
      <c r="M15"/>
      <c r="P15" s="1"/>
      <c r="R15"/>
    </row>
    <row r="16" spans="1:18">
      <c r="A16">
        <v>15</v>
      </c>
      <c r="B16" t="s">
        <v>112</v>
      </c>
      <c r="C16" t="s">
        <v>93</v>
      </c>
      <c r="D16" s="48">
        <v>10.5</v>
      </c>
      <c r="E16" s="49">
        <v>44670</v>
      </c>
      <c r="F16" t="s">
        <v>100</v>
      </c>
      <c r="G16" t="s">
        <v>120</v>
      </c>
      <c r="H16">
        <v>6.07</v>
      </c>
      <c r="I16">
        <f t="shared" si="1"/>
        <v>364.20000000000005</v>
      </c>
      <c r="J16" s="48">
        <v>40.14</v>
      </c>
      <c r="K16" s="48">
        <f t="shared" si="0"/>
        <v>103.87500000000001</v>
      </c>
      <c r="L16" s="48">
        <f>Pay[[#This Row],[Tips]]/Pay[[#This Row],[Time_Input]]</f>
        <v>6.6128500823723231</v>
      </c>
      <c r="M16"/>
      <c r="P16" s="1"/>
      <c r="R16"/>
    </row>
    <row r="17" spans="1:18">
      <c r="A17">
        <v>16</v>
      </c>
      <c r="B17" t="s">
        <v>112</v>
      </c>
      <c r="C17" t="s">
        <v>93</v>
      </c>
      <c r="D17" s="48">
        <v>10.5</v>
      </c>
      <c r="E17" s="49">
        <v>44674</v>
      </c>
      <c r="F17" t="s">
        <v>104</v>
      </c>
      <c r="G17" t="s">
        <v>121</v>
      </c>
      <c r="H17">
        <v>6.73</v>
      </c>
      <c r="I17">
        <f t="shared" si="1"/>
        <v>403.8</v>
      </c>
      <c r="J17" s="48">
        <v>56.77</v>
      </c>
      <c r="K17" s="48">
        <f t="shared" si="0"/>
        <v>127.435</v>
      </c>
      <c r="L17" s="48">
        <f>Pay[[#This Row],[Tips]]/Pay[[#This Row],[Time_Input]]</f>
        <v>8.4353640416047551</v>
      </c>
      <c r="M17"/>
      <c r="P17" s="1"/>
      <c r="R17"/>
    </row>
    <row r="18" spans="1:18">
      <c r="A18">
        <v>17</v>
      </c>
      <c r="B18" t="s">
        <v>112</v>
      </c>
      <c r="C18" t="s">
        <v>93</v>
      </c>
      <c r="D18" s="48">
        <v>10.5</v>
      </c>
      <c r="E18" s="49">
        <v>44675</v>
      </c>
      <c r="F18" t="s">
        <v>105</v>
      </c>
      <c r="G18" t="s">
        <v>120</v>
      </c>
      <c r="H18">
        <v>6.35</v>
      </c>
      <c r="I18">
        <f t="shared" si="1"/>
        <v>381</v>
      </c>
      <c r="J18" s="48">
        <v>62.71</v>
      </c>
      <c r="K18" s="48">
        <f t="shared" si="0"/>
        <v>129.38499999999999</v>
      </c>
      <c r="L18" s="48">
        <f>Pay[[#This Row],[Tips]]/Pay[[#This Row],[Time_Input]]</f>
        <v>9.8755905511811033</v>
      </c>
      <c r="M18"/>
      <c r="P18" s="1"/>
      <c r="R18"/>
    </row>
    <row r="19" spans="1:18">
      <c r="A19">
        <v>18</v>
      </c>
      <c r="B19" t="s">
        <v>118</v>
      </c>
      <c r="C19" t="s">
        <v>93</v>
      </c>
      <c r="D19" s="48">
        <v>10.5</v>
      </c>
      <c r="E19" s="49">
        <v>44677</v>
      </c>
      <c r="F19" t="s">
        <v>100</v>
      </c>
      <c r="G19" t="s">
        <v>11</v>
      </c>
      <c r="H19">
        <v>0.33</v>
      </c>
      <c r="I19">
        <f t="shared" si="1"/>
        <v>19.8</v>
      </c>
      <c r="J19" s="48">
        <v>0</v>
      </c>
      <c r="K19" s="48">
        <f t="shared" si="0"/>
        <v>3.4650000000000003</v>
      </c>
      <c r="L19" s="48">
        <f>Pay[[#This Row],[Tips]]/Pay[[#This Row],[Time_Input]]</f>
        <v>0</v>
      </c>
      <c r="M19"/>
      <c r="P19" s="1"/>
      <c r="R19"/>
    </row>
    <row r="20" spans="1:18">
      <c r="A20">
        <v>19</v>
      </c>
      <c r="B20" t="s">
        <v>112</v>
      </c>
      <c r="C20" t="s">
        <v>93</v>
      </c>
      <c r="D20" s="48">
        <v>10.5</v>
      </c>
      <c r="E20" s="49">
        <v>44677</v>
      </c>
      <c r="F20" t="s">
        <v>100</v>
      </c>
      <c r="G20" t="s">
        <v>120</v>
      </c>
      <c r="H20">
        <v>6.33</v>
      </c>
      <c r="I20">
        <f t="shared" si="1"/>
        <v>379.8</v>
      </c>
      <c r="J20" s="48">
        <v>51.78</v>
      </c>
      <c r="K20" s="48">
        <f t="shared" si="0"/>
        <v>118.245</v>
      </c>
      <c r="L20" s="48">
        <f>Pay[[#This Row],[Tips]]/Pay[[#This Row],[Time_Input]]</f>
        <v>8.1800947867298586</v>
      </c>
      <c r="M20"/>
      <c r="P20" s="1"/>
      <c r="R20"/>
    </row>
    <row r="21" spans="1:18">
      <c r="A21">
        <v>20</v>
      </c>
      <c r="B21" t="s">
        <v>112</v>
      </c>
      <c r="C21" t="s">
        <v>93</v>
      </c>
      <c r="D21" s="48">
        <v>10.5</v>
      </c>
      <c r="E21" s="49">
        <v>44681</v>
      </c>
      <c r="F21" t="s">
        <v>104</v>
      </c>
      <c r="G21" t="s">
        <v>121</v>
      </c>
      <c r="H21">
        <v>6.4</v>
      </c>
      <c r="I21">
        <f t="shared" si="1"/>
        <v>384</v>
      </c>
      <c r="J21" s="48">
        <v>50.4</v>
      </c>
      <c r="K21" s="48">
        <f t="shared" si="0"/>
        <v>117.6</v>
      </c>
      <c r="L21" s="48">
        <f>Pay[[#This Row],[Tips]]/Pay[[#This Row],[Time_Input]]</f>
        <v>7.8749999999999991</v>
      </c>
      <c r="M21"/>
      <c r="P21" s="1"/>
      <c r="R21"/>
    </row>
    <row r="22" spans="1:18">
      <c r="A22">
        <v>21</v>
      </c>
      <c r="B22" t="s">
        <v>112</v>
      </c>
      <c r="C22" t="s">
        <v>93</v>
      </c>
      <c r="D22" s="48">
        <v>10.5</v>
      </c>
      <c r="E22" s="49">
        <v>44682</v>
      </c>
      <c r="F22" t="s">
        <v>105</v>
      </c>
      <c r="G22" t="s">
        <v>121</v>
      </c>
      <c r="H22">
        <v>6.31</v>
      </c>
      <c r="I22">
        <f t="shared" si="1"/>
        <v>378.59999999999997</v>
      </c>
      <c r="J22" s="48">
        <v>56.77</v>
      </c>
      <c r="K22" s="48">
        <f t="shared" si="0"/>
        <v>123.02500000000001</v>
      </c>
      <c r="L22" s="48">
        <f>Pay[[#This Row],[Tips]]/Pay[[#This Row],[Time_Input]]</f>
        <v>8.9968304278922364</v>
      </c>
      <c r="M22"/>
      <c r="P22" s="1"/>
      <c r="R22"/>
    </row>
    <row r="23" spans="1:18">
      <c r="A23">
        <v>22</v>
      </c>
      <c r="B23" t="s">
        <v>112</v>
      </c>
      <c r="C23" t="s">
        <v>93</v>
      </c>
      <c r="D23" s="48">
        <v>10.5</v>
      </c>
      <c r="E23" s="49">
        <v>44684</v>
      </c>
      <c r="F23" t="s">
        <v>100</v>
      </c>
      <c r="G23" t="s">
        <v>121</v>
      </c>
      <c r="H23">
        <v>5.95</v>
      </c>
      <c r="I23">
        <f t="shared" si="1"/>
        <v>357</v>
      </c>
      <c r="J23" s="48">
        <v>29.01</v>
      </c>
      <c r="K23" s="48">
        <f t="shared" si="0"/>
        <v>91.484999999999999</v>
      </c>
      <c r="L23" s="48">
        <f>Pay[[#This Row],[Tips]]/Pay[[#This Row],[Time_Input]]</f>
        <v>4.8756302521008408</v>
      </c>
      <c r="M23"/>
      <c r="P23" s="1"/>
      <c r="R23"/>
    </row>
    <row r="24" spans="1:18">
      <c r="A24">
        <v>23</v>
      </c>
      <c r="B24" t="s">
        <v>118</v>
      </c>
      <c r="C24" t="s">
        <v>94</v>
      </c>
      <c r="D24" s="48">
        <v>10.5</v>
      </c>
      <c r="E24" s="49">
        <v>44687</v>
      </c>
      <c r="F24" t="s">
        <v>111</v>
      </c>
      <c r="G24" t="s">
        <v>11</v>
      </c>
      <c r="H24">
        <v>0.48</v>
      </c>
      <c r="I24">
        <f t="shared" si="1"/>
        <v>28.799999999999997</v>
      </c>
      <c r="J24" s="48">
        <v>0</v>
      </c>
      <c r="K24" s="48">
        <f t="shared" si="0"/>
        <v>5.0399999999999991</v>
      </c>
      <c r="L24" s="48">
        <f>Pay[[#This Row],[Tips]]/Pay[[#This Row],[Time_Input]]</f>
        <v>0</v>
      </c>
      <c r="M24"/>
      <c r="P24" s="1"/>
      <c r="R24"/>
    </row>
    <row r="25" spans="1:18">
      <c r="A25">
        <v>24</v>
      </c>
      <c r="B25" t="s">
        <v>112</v>
      </c>
      <c r="C25" t="s">
        <v>94</v>
      </c>
      <c r="D25" s="48">
        <v>10.5</v>
      </c>
      <c r="E25" s="49">
        <v>44687</v>
      </c>
      <c r="F25" t="s">
        <v>111</v>
      </c>
      <c r="G25" t="s">
        <v>121</v>
      </c>
      <c r="H25">
        <v>6.39</v>
      </c>
      <c r="I25">
        <f t="shared" si="1"/>
        <v>383.4</v>
      </c>
      <c r="J25" s="48">
        <v>56</v>
      </c>
      <c r="K25" s="48">
        <f t="shared" si="0"/>
        <v>123.095</v>
      </c>
      <c r="L25" s="48">
        <f>Pay[[#This Row],[Tips]]/Pay[[#This Row],[Time_Input]]</f>
        <v>8.7636932707355246</v>
      </c>
      <c r="M25"/>
      <c r="P25" s="1"/>
      <c r="R25"/>
    </row>
    <row r="26" spans="1:18">
      <c r="A26">
        <v>25</v>
      </c>
      <c r="B26" t="s">
        <v>112</v>
      </c>
      <c r="C26" t="s">
        <v>94</v>
      </c>
      <c r="D26" s="48">
        <v>10.5</v>
      </c>
      <c r="E26" s="49">
        <v>44689</v>
      </c>
      <c r="F26" t="s">
        <v>105</v>
      </c>
      <c r="G26" t="s">
        <v>122</v>
      </c>
      <c r="H26">
        <v>6.12</v>
      </c>
      <c r="I26">
        <f t="shared" si="1"/>
        <v>367.2</v>
      </c>
      <c r="J26" s="48">
        <v>92.45</v>
      </c>
      <c r="K26" s="48">
        <f t="shared" si="0"/>
        <v>156.71</v>
      </c>
      <c r="L26" s="48">
        <f>Pay[[#This Row],[Tips]]/Pay[[#This Row],[Time_Input]]</f>
        <v>15.106209150326798</v>
      </c>
      <c r="M26"/>
      <c r="P26" s="1"/>
      <c r="R26"/>
    </row>
    <row r="27" spans="1:18">
      <c r="A27">
        <v>26</v>
      </c>
      <c r="B27" t="s">
        <v>118</v>
      </c>
      <c r="C27" t="s">
        <v>94</v>
      </c>
      <c r="D27" s="48">
        <v>10.5</v>
      </c>
      <c r="E27" s="49">
        <v>44690</v>
      </c>
      <c r="F27" t="s">
        <v>106</v>
      </c>
      <c r="G27" t="s">
        <v>11</v>
      </c>
      <c r="H27">
        <v>0.12</v>
      </c>
      <c r="I27">
        <f t="shared" si="1"/>
        <v>7.1999999999999993</v>
      </c>
      <c r="J27" s="48">
        <v>0</v>
      </c>
      <c r="K27" s="48">
        <f t="shared" si="0"/>
        <v>1.2599999999999998</v>
      </c>
      <c r="L27" s="48">
        <f>Pay[[#This Row],[Tips]]/Pay[[#This Row],[Time_Input]]</f>
        <v>0</v>
      </c>
      <c r="M27"/>
      <c r="P27" s="1"/>
      <c r="R27"/>
    </row>
    <row r="28" spans="1:18">
      <c r="A28">
        <v>27</v>
      </c>
      <c r="B28" t="s">
        <v>112</v>
      </c>
      <c r="C28" t="s">
        <v>94</v>
      </c>
      <c r="D28" s="48">
        <v>10.5</v>
      </c>
      <c r="E28" s="49">
        <v>44691</v>
      </c>
      <c r="F28" t="s">
        <v>100</v>
      </c>
      <c r="G28" t="s">
        <v>121</v>
      </c>
      <c r="H28">
        <v>6.16</v>
      </c>
      <c r="I28">
        <f t="shared" si="1"/>
        <v>369.6</v>
      </c>
      <c r="J28" s="48">
        <v>34.1</v>
      </c>
      <c r="K28" s="48">
        <f t="shared" si="0"/>
        <v>98.78</v>
      </c>
      <c r="L28" s="48">
        <f>Pay[[#This Row],[Tips]]/Pay[[#This Row],[Time_Input]]</f>
        <v>5.5357142857142856</v>
      </c>
      <c r="M28"/>
      <c r="P28" s="1"/>
      <c r="R28"/>
    </row>
    <row r="29" spans="1:18">
      <c r="A29">
        <v>28</v>
      </c>
      <c r="B29" t="s">
        <v>118</v>
      </c>
      <c r="C29" t="s">
        <v>94</v>
      </c>
      <c r="D29" s="48">
        <v>10.5</v>
      </c>
      <c r="E29" s="49">
        <v>44705</v>
      </c>
      <c r="F29" t="s">
        <v>100</v>
      </c>
      <c r="G29" t="s">
        <v>11</v>
      </c>
      <c r="H29">
        <v>1.27</v>
      </c>
      <c r="I29">
        <f t="shared" si="1"/>
        <v>76.2</v>
      </c>
      <c r="J29" s="48">
        <v>0</v>
      </c>
      <c r="K29" s="48">
        <f t="shared" si="0"/>
        <v>13.335000000000001</v>
      </c>
      <c r="L29" s="48">
        <f>Pay[[#This Row],[Tips]]/Pay[[#This Row],[Time_Input]]</f>
        <v>0</v>
      </c>
      <c r="M29"/>
      <c r="P29" s="1"/>
      <c r="R29"/>
    </row>
    <row r="30" spans="1:18">
      <c r="A30">
        <v>29</v>
      </c>
      <c r="B30" t="s">
        <v>112</v>
      </c>
      <c r="C30" t="s">
        <v>94</v>
      </c>
      <c r="D30" s="48">
        <v>10.5</v>
      </c>
      <c r="E30" s="49">
        <v>44705</v>
      </c>
      <c r="F30" t="s">
        <v>100</v>
      </c>
      <c r="G30" t="s">
        <v>120</v>
      </c>
      <c r="H30">
        <v>5.97</v>
      </c>
      <c r="I30">
        <f t="shared" si="1"/>
        <v>358.2</v>
      </c>
      <c r="J30" s="48">
        <v>60.19</v>
      </c>
      <c r="K30" s="48">
        <f t="shared" si="0"/>
        <v>122.875</v>
      </c>
      <c r="L30" s="48">
        <f>Pay[[#This Row],[Tips]]/Pay[[#This Row],[Time_Input]]</f>
        <v>10.082077051926298</v>
      </c>
      <c r="M30"/>
      <c r="P30" s="1"/>
      <c r="R30"/>
    </row>
    <row r="31" spans="1:18">
      <c r="A31">
        <v>30</v>
      </c>
      <c r="B31" t="s">
        <v>112</v>
      </c>
      <c r="C31" s="50" t="s">
        <v>94</v>
      </c>
      <c r="D31" s="48">
        <v>10.5</v>
      </c>
      <c r="E31" s="49">
        <v>44704</v>
      </c>
      <c r="F31" t="s">
        <v>106</v>
      </c>
      <c r="G31" t="s">
        <v>120</v>
      </c>
      <c r="H31">
        <v>6.16</v>
      </c>
      <c r="I31">
        <f t="shared" si="1"/>
        <v>369.6</v>
      </c>
      <c r="J31" s="48">
        <v>63.56</v>
      </c>
      <c r="K31" s="48">
        <f t="shared" si="0"/>
        <v>128.24</v>
      </c>
      <c r="L31" s="48">
        <f>Pay[[#This Row],[Tips]]/Pay[[#This Row],[Time_Input]]</f>
        <v>10.318181818181818</v>
      </c>
      <c r="M31"/>
      <c r="P31" s="1"/>
      <c r="R31"/>
    </row>
    <row r="32" spans="1:18">
      <c r="A32">
        <v>31</v>
      </c>
      <c r="B32" t="s">
        <v>118</v>
      </c>
      <c r="C32" t="s">
        <v>94</v>
      </c>
      <c r="D32" s="48">
        <v>10.5</v>
      </c>
      <c r="E32" s="49">
        <v>44701</v>
      </c>
      <c r="F32" t="s">
        <v>111</v>
      </c>
      <c r="G32" t="s">
        <v>11</v>
      </c>
      <c r="H32">
        <v>0.17</v>
      </c>
      <c r="I32">
        <f t="shared" si="1"/>
        <v>10.200000000000001</v>
      </c>
      <c r="J32" s="48">
        <v>0</v>
      </c>
      <c r="K32" s="48">
        <f t="shared" si="0"/>
        <v>1.7850000000000001</v>
      </c>
      <c r="L32" s="48">
        <f>Pay[[#This Row],[Tips]]/Pay[[#This Row],[Time_Input]]</f>
        <v>0</v>
      </c>
      <c r="M32"/>
      <c r="P32" s="1"/>
      <c r="R32"/>
    </row>
    <row r="33" spans="1:18">
      <c r="A33">
        <v>32</v>
      </c>
      <c r="B33" t="s">
        <v>112</v>
      </c>
      <c r="C33" t="s">
        <v>94</v>
      </c>
      <c r="D33" s="48">
        <v>10.5</v>
      </c>
      <c r="E33" s="49">
        <v>44701</v>
      </c>
      <c r="F33" t="s">
        <v>111</v>
      </c>
      <c r="G33" t="s">
        <v>120</v>
      </c>
      <c r="H33">
        <v>4.8</v>
      </c>
      <c r="I33">
        <f t="shared" si="1"/>
        <v>288</v>
      </c>
      <c r="J33" s="48">
        <v>60.14</v>
      </c>
      <c r="K33" s="48">
        <f t="shared" si="0"/>
        <v>110.53999999999999</v>
      </c>
      <c r="L33" s="48">
        <f>Pay[[#This Row],[Tips]]/Pay[[#This Row],[Time_Input]]</f>
        <v>12.529166666666667</v>
      </c>
      <c r="M33"/>
      <c r="P33" s="1"/>
      <c r="R33"/>
    </row>
    <row r="34" spans="1:18">
      <c r="A34">
        <v>33</v>
      </c>
      <c r="B34" t="s">
        <v>112</v>
      </c>
      <c r="C34" t="s">
        <v>94</v>
      </c>
      <c r="D34" s="48">
        <v>10.5</v>
      </c>
      <c r="E34" s="49">
        <v>44698</v>
      </c>
      <c r="F34" t="s">
        <v>100</v>
      </c>
      <c r="G34" t="s">
        <v>121</v>
      </c>
      <c r="H34">
        <v>6.56</v>
      </c>
      <c r="I34">
        <f t="shared" si="1"/>
        <v>393.59999999999997</v>
      </c>
      <c r="J34" s="48">
        <v>38.369999999999997</v>
      </c>
      <c r="K34" s="48">
        <f t="shared" si="0"/>
        <v>107.25</v>
      </c>
      <c r="L34" s="48">
        <f>Pay[[#This Row],[Tips]]/Pay[[#This Row],[Time_Input]]</f>
        <v>5.8490853658536581</v>
      </c>
      <c r="M34"/>
      <c r="P34" s="1"/>
      <c r="R34"/>
    </row>
    <row r="35" spans="1:18">
      <c r="A35">
        <v>34</v>
      </c>
      <c r="B35" t="s">
        <v>112</v>
      </c>
      <c r="C35" t="s">
        <v>94</v>
      </c>
      <c r="D35" s="48">
        <v>10.5</v>
      </c>
      <c r="E35" s="49">
        <v>44697</v>
      </c>
      <c r="F35" t="s">
        <v>106</v>
      </c>
      <c r="G35" t="s">
        <v>120</v>
      </c>
      <c r="H35">
        <v>5.87</v>
      </c>
      <c r="I35">
        <f t="shared" si="1"/>
        <v>352.2</v>
      </c>
      <c r="J35" s="48">
        <v>53.32</v>
      </c>
      <c r="K35" s="48">
        <f t="shared" si="0"/>
        <v>114.955</v>
      </c>
      <c r="L35" s="48">
        <f>Pay[[#This Row],[Tips]]/Pay[[#This Row],[Time_Input]]</f>
        <v>9.0834752981260642</v>
      </c>
      <c r="M35"/>
      <c r="P35" s="1"/>
      <c r="R35"/>
    </row>
    <row r="36" spans="1:18">
      <c r="A36">
        <v>35</v>
      </c>
      <c r="B36" t="s">
        <v>112</v>
      </c>
      <c r="C36" t="s">
        <v>94</v>
      </c>
      <c r="D36" s="48">
        <v>10.5</v>
      </c>
      <c r="E36" s="49">
        <v>44696</v>
      </c>
      <c r="F36" t="s">
        <v>105</v>
      </c>
      <c r="G36" t="s">
        <v>120</v>
      </c>
      <c r="H36">
        <v>5.92</v>
      </c>
      <c r="I36">
        <f t="shared" ref="I36:I99" si="2">60*H36</f>
        <v>355.2</v>
      </c>
      <c r="J36" s="48">
        <v>67.95</v>
      </c>
      <c r="K36" s="48">
        <f t="shared" si="0"/>
        <v>130.11000000000001</v>
      </c>
      <c r="L36" s="48">
        <f>Pay[[#This Row],[Tips]]/Pay[[#This Row],[Time_Input]]</f>
        <v>11.47804054054054</v>
      </c>
      <c r="M36"/>
      <c r="P36" s="1"/>
      <c r="R36"/>
    </row>
    <row r="37" spans="1:18">
      <c r="A37">
        <v>36</v>
      </c>
      <c r="B37" t="s">
        <v>99</v>
      </c>
      <c r="C37" t="s">
        <v>94</v>
      </c>
      <c r="D37" s="48">
        <v>10.5</v>
      </c>
      <c r="E37" s="49">
        <v>44694</v>
      </c>
      <c r="F37" t="s">
        <v>111</v>
      </c>
      <c r="G37" t="s">
        <v>11</v>
      </c>
      <c r="H37">
        <v>3.25</v>
      </c>
      <c r="I37">
        <f t="shared" si="2"/>
        <v>195</v>
      </c>
      <c r="J37" s="48">
        <v>0</v>
      </c>
      <c r="K37" s="48">
        <f t="shared" si="0"/>
        <v>34.125</v>
      </c>
      <c r="L37" s="48">
        <f>Pay[[#This Row],[Tips]]/Pay[[#This Row],[Time_Input]]</f>
        <v>0</v>
      </c>
      <c r="M37"/>
      <c r="P37" s="1"/>
      <c r="R37"/>
    </row>
    <row r="38" spans="1:18">
      <c r="A38">
        <v>37</v>
      </c>
      <c r="B38" t="s">
        <v>123</v>
      </c>
      <c r="C38" t="s">
        <v>108</v>
      </c>
      <c r="D38" s="48">
        <v>10.5</v>
      </c>
      <c r="E38" s="49">
        <v>44722</v>
      </c>
      <c r="F38" t="s">
        <v>111</v>
      </c>
      <c r="G38" t="s">
        <v>120</v>
      </c>
      <c r="H38">
        <v>6.19</v>
      </c>
      <c r="I38">
        <f t="shared" si="2"/>
        <v>371.40000000000003</v>
      </c>
      <c r="J38" s="48">
        <v>91.28</v>
      </c>
      <c r="K38" s="48">
        <f t="shared" si="0"/>
        <v>156.27500000000001</v>
      </c>
      <c r="L38" s="48">
        <f>Pay[[#This Row],[Tips]]/Pay[[#This Row],[Time_Input]]</f>
        <v>14.746365105008076</v>
      </c>
      <c r="M38"/>
      <c r="P38" s="1"/>
      <c r="R38"/>
    </row>
    <row r="39" spans="1:18">
      <c r="A39">
        <v>38</v>
      </c>
      <c r="B39" t="s">
        <v>112</v>
      </c>
      <c r="C39" t="s">
        <v>108</v>
      </c>
      <c r="D39" s="48">
        <v>10.5</v>
      </c>
      <c r="E39" s="49">
        <v>44719</v>
      </c>
      <c r="F39" t="s">
        <v>100</v>
      </c>
      <c r="G39" t="s">
        <v>121</v>
      </c>
      <c r="H39">
        <v>6.26</v>
      </c>
      <c r="I39">
        <f t="shared" si="2"/>
        <v>375.59999999999997</v>
      </c>
      <c r="J39" s="48">
        <v>27.09</v>
      </c>
      <c r="K39" s="48">
        <f t="shared" si="0"/>
        <v>92.820000000000007</v>
      </c>
      <c r="L39" s="48">
        <f>Pay[[#This Row],[Tips]]/Pay[[#This Row],[Time_Input]]</f>
        <v>4.3274760383386583</v>
      </c>
      <c r="M39"/>
      <c r="P39" s="1"/>
      <c r="R39"/>
    </row>
    <row r="40" spans="1:18">
      <c r="A40">
        <v>39</v>
      </c>
      <c r="B40" t="s">
        <v>112</v>
      </c>
      <c r="C40" t="s">
        <v>108</v>
      </c>
      <c r="D40" s="48">
        <v>10.5</v>
      </c>
      <c r="E40" s="49">
        <v>44718</v>
      </c>
      <c r="F40" t="s">
        <v>106</v>
      </c>
      <c r="G40" t="s">
        <v>120</v>
      </c>
      <c r="H40">
        <v>5.9</v>
      </c>
      <c r="I40">
        <f t="shared" si="2"/>
        <v>354</v>
      </c>
      <c r="J40" s="48">
        <v>72.97</v>
      </c>
      <c r="K40" s="48">
        <f t="shared" si="0"/>
        <v>134.92000000000002</v>
      </c>
      <c r="L40" s="48">
        <f>Pay[[#This Row],[Tips]]/Pay[[#This Row],[Time_Input]]</f>
        <v>12.36779661016949</v>
      </c>
      <c r="M40"/>
      <c r="P40" s="1"/>
      <c r="R40"/>
    </row>
    <row r="41" spans="1:18">
      <c r="A41">
        <v>40</v>
      </c>
      <c r="B41" t="s">
        <v>112</v>
      </c>
      <c r="C41" t="s">
        <v>108</v>
      </c>
      <c r="D41" s="48">
        <v>10.5</v>
      </c>
      <c r="E41" s="49">
        <v>44717</v>
      </c>
      <c r="F41" t="s">
        <v>105</v>
      </c>
      <c r="G41" t="s">
        <v>120</v>
      </c>
      <c r="H41">
        <v>6.45</v>
      </c>
      <c r="I41">
        <f t="shared" si="2"/>
        <v>387</v>
      </c>
      <c r="J41" s="48">
        <v>94.53</v>
      </c>
      <c r="K41" s="48">
        <f t="shared" si="0"/>
        <v>162.255</v>
      </c>
      <c r="L41" s="48">
        <f>Pay[[#This Row],[Tips]]/Pay[[#This Row],[Time_Input]]</f>
        <v>14.655813953488371</v>
      </c>
      <c r="M41"/>
      <c r="P41" s="1"/>
      <c r="R41"/>
    </row>
    <row r="42" spans="1:18">
      <c r="A42">
        <v>41</v>
      </c>
      <c r="B42" t="s">
        <v>112</v>
      </c>
      <c r="C42" t="s">
        <v>108</v>
      </c>
      <c r="D42" s="48">
        <v>10.5</v>
      </c>
      <c r="E42" s="49">
        <v>44715</v>
      </c>
      <c r="F42" t="s">
        <v>111</v>
      </c>
      <c r="G42" t="s">
        <v>121</v>
      </c>
      <c r="H42">
        <v>6.13</v>
      </c>
      <c r="I42">
        <f t="shared" si="2"/>
        <v>367.8</v>
      </c>
      <c r="J42" s="48">
        <v>45.72</v>
      </c>
      <c r="K42" s="48">
        <f t="shared" si="0"/>
        <v>110.08499999999999</v>
      </c>
      <c r="L42" s="48">
        <f>Pay[[#This Row],[Tips]]/Pay[[#This Row],[Time_Input]]</f>
        <v>7.4584013050570963</v>
      </c>
      <c r="M42"/>
      <c r="P42" s="1"/>
      <c r="R42"/>
    </row>
    <row r="43" spans="1:18">
      <c r="A43">
        <v>42</v>
      </c>
      <c r="B43" t="s">
        <v>118</v>
      </c>
      <c r="C43" t="s">
        <v>94</v>
      </c>
      <c r="D43" s="48">
        <v>10.5</v>
      </c>
      <c r="E43" s="49">
        <v>44712</v>
      </c>
      <c r="F43" t="s">
        <v>100</v>
      </c>
      <c r="G43" t="s">
        <v>11</v>
      </c>
      <c r="H43">
        <v>0.75</v>
      </c>
      <c r="I43">
        <f t="shared" si="2"/>
        <v>45</v>
      </c>
      <c r="J43" s="48">
        <v>0</v>
      </c>
      <c r="K43" s="48">
        <f t="shared" si="0"/>
        <v>7.875</v>
      </c>
      <c r="L43" s="48">
        <f>Pay[[#This Row],[Tips]]/Pay[[#This Row],[Time_Input]]</f>
        <v>0</v>
      </c>
      <c r="M43"/>
      <c r="P43" s="1"/>
      <c r="R43"/>
    </row>
    <row r="44" spans="1:18">
      <c r="A44">
        <v>43</v>
      </c>
      <c r="B44" t="s">
        <v>112</v>
      </c>
      <c r="C44" t="s">
        <v>94</v>
      </c>
      <c r="D44" s="48">
        <v>10.5</v>
      </c>
      <c r="E44" s="49">
        <v>44712</v>
      </c>
      <c r="F44" t="s">
        <v>100</v>
      </c>
      <c r="G44" t="s">
        <v>120</v>
      </c>
      <c r="H44">
        <v>6.4</v>
      </c>
      <c r="I44">
        <f t="shared" si="2"/>
        <v>384</v>
      </c>
      <c r="J44" s="48">
        <v>59.94</v>
      </c>
      <c r="K44" s="48">
        <f t="shared" si="0"/>
        <v>127.14</v>
      </c>
      <c r="L44" s="48">
        <f>Pay[[#This Row],[Tips]]/Pay[[#This Row],[Time_Input]]</f>
        <v>9.3656249999999996</v>
      </c>
      <c r="M44"/>
      <c r="P44" s="1"/>
      <c r="R44"/>
    </row>
    <row r="45" spans="1:18">
      <c r="A45">
        <v>44</v>
      </c>
      <c r="B45" t="s">
        <v>112</v>
      </c>
      <c r="C45" t="s">
        <v>94</v>
      </c>
      <c r="D45" s="48">
        <v>10.5</v>
      </c>
      <c r="E45" s="49">
        <v>44708</v>
      </c>
      <c r="F45" t="s">
        <v>111</v>
      </c>
      <c r="G45" t="s">
        <v>121</v>
      </c>
      <c r="H45">
        <v>6.13</v>
      </c>
      <c r="I45">
        <f t="shared" si="2"/>
        <v>367.8</v>
      </c>
      <c r="J45" s="48">
        <v>42.58</v>
      </c>
      <c r="K45" s="48">
        <f t="shared" si="0"/>
        <v>106.94499999999999</v>
      </c>
      <c r="L45" s="48">
        <f>Pay[[#This Row],[Tips]]/Pay[[#This Row],[Time_Input]]</f>
        <v>6.9461663947797714</v>
      </c>
      <c r="M45"/>
      <c r="P45" s="1"/>
      <c r="R45"/>
    </row>
    <row r="46" spans="1:18">
      <c r="A46">
        <v>45</v>
      </c>
      <c r="B46" t="s">
        <v>112</v>
      </c>
      <c r="C46" t="s">
        <v>108</v>
      </c>
      <c r="D46" s="48">
        <v>11</v>
      </c>
      <c r="E46" s="49">
        <v>44736</v>
      </c>
      <c r="F46" t="s">
        <v>111</v>
      </c>
      <c r="G46" t="s">
        <v>120</v>
      </c>
      <c r="H46">
        <v>6.17</v>
      </c>
      <c r="I46">
        <f t="shared" si="2"/>
        <v>370.2</v>
      </c>
      <c r="J46" s="48">
        <v>57.66</v>
      </c>
      <c r="K46" s="48">
        <f t="shared" si="0"/>
        <v>125.53</v>
      </c>
      <c r="L46" s="48">
        <f>Pay[[#This Row],[Tips]]/Pay[[#This Row],[Time_Input]]</f>
        <v>9.345218800648297</v>
      </c>
      <c r="M46"/>
      <c r="P46" s="1"/>
      <c r="R46"/>
    </row>
    <row r="47" spans="1:18">
      <c r="A47">
        <v>46</v>
      </c>
      <c r="B47" t="s">
        <v>112</v>
      </c>
      <c r="C47" t="s">
        <v>108</v>
      </c>
      <c r="D47" s="48">
        <v>11</v>
      </c>
      <c r="E47" s="49">
        <v>44733</v>
      </c>
      <c r="F47" t="s">
        <v>100</v>
      </c>
      <c r="G47" t="s">
        <v>121</v>
      </c>
      <c r="H47">
        <v>5.88</v>
      </c>
      <c r="I47">
        <f t="shared" si="2"/>
        <v>352.8</v>
      </c>
      <c r="J47" s="48">
        <v>33.630000000000003</v>
      </c>
      <c r="K47" s="48">
        <f t="shared" si="0"/>
        <v>98.31</v>
      </c>
      <c r="L47" s="48">
        <f>Pay[[#This Row],[Tips]]/Pay[[#This Row],[Time_Input]]</f>
        <v>5.7193877551020416</v>
      </c>
      <c r="M47"/>
      <c r="P47" s="1"/>
      <c r="R47"/>
    </row>
    <row r="48" spans="1:18">
      <c r="A48">
        <v>47</v>
      </c>
      <c r="B48" t="s">
        <v>118</v>
      </c>
      <c r="C48" t="s">
        <v>108</v>
      </c>
      <c r="D48" s="48">
        <v>11</v>
      </c>
      <c r="E48" s="49">
        <v>44733</v>
      </c>
      <c r="F48" t="s">
        <v>100</v>
      </c>
      <c r="G48" t="s">
        <v>11</v>
      </c>
      <c r="H48">
        <v>1.05</v>
      </c>
      <c r="I48">
        <f t="shared" si="2"/>
        <v>63</v>
      </c>
      <c r="J48" s="48">
        <v>0</v>
      </c>
      <c r="K48" s="48">
        <f t="shared" si="0"/>
        <v>11.55</v>
      </c>
      <c r="L48" s="48">
        <f>Pay[[#This Row],[Tips]]/Pay[[#This Row],[Time_Input]]</f>
        <v>0</v>
      </c>
      <c r="M48"/>
      <c r="P48" s="1"/>
      <c r="R48"/>
    </row>
    <row r="49" spans="1:18">
      <c r="A49">
        <v>48</v>
      </c>
      <c r="B49" t="s">
        <v>112</v>
      </c>
      <c r="C49" t="s">
        <v>108</v>
      </c>
      <c r="D49" s="48">
        <v>11</v>
      </c>
      <c r="E49" s="49">
        <v>44731</v>
      </c>
      <c r="F49" t="s">
        <v>105</v>
      </c>
      <c r="G49" t="s">
        <v>121</v>
      </c>
      <c r="H49">
        <v>5.98</v>
      </c>
      <c r="I49">
        <f t="shared" si="2"/>
        <v>358.8</v>
      </c>
      <c r="J49" s="48">
        <v>44.61</v>
      </c>
      <c r="K49" s="48">
        <f t="shared" si="0"/>
        <v>110.39</v>
      </c>
      <c r="L49" s="48">
        <f>Pay[[#This Row],[Tips]]/Pay[[#This Row],[Time_Input]]</f>
        <v>7.4598662207357851</v>
      </c>
      <c r="M49"/>
      <c r="P49" s="1"/>
      <c r="R49"/>
    </row>
    <row r="50" spans="1:18">
      <c r="A50">
        <v>49</v>
      </c>
      <c r="B50" t="s">
        <v>112</v>
      </c>
      <c r="C50" t="s">
        <v>108</v>
      </c>
      <c r="D50" s="48">
        <v>11</v>
      </c>
      <c r="E50" s="49">
        <v>44729</v>
      </c>
      <c r="F50" t="s">
        <v>111</v>
      </c>
      <c r="G50" t="s">
        <v>120</v>
      </c>
      <c r="H50">
        <v>6.32</v>
      </c>
      <c r="I50">
        <f t="shared" si="2"/>
        <v>379.20000000000005</v>
      </c>
      <c r="J50" s="48">
        <v>93.3</v>
      </c>
      <c r="K50" s="48">
        <f t="shared" si="0"/>
        <v>162.82</v>
      </c>
      <c r="L50" s="48">
        <f>Pay[[#This Row],[Tips]]/Pay[[#This Row],[Time_Input]]</f>
        <v>14.7626582278481</v>
      </c>
      <c r="M50"/>
      <c r="P50" s="1"/>
      <c r="R50"/>
    </row>
    <row r="51" spans="1:18">
      <c r="A51">
        <v>50</v>
      </c>
      <c r="B51" t="s">
        <v>112</v>
      </c>
      <c r="C51" t="s">
        <v>108</v>
      </c>
      <c r="D51" s="48">
        <v>11</v>
      </c>
      <c r="E51" s="49">
        <v>44726</v>
      </c>
      <c r="F51" t="s">
        <v>100</v>
      </c>
      <c r="G51" t="s">
        <v>121</v>
      </c>
      <c r="H51">
        <v>6.13</v>
      </c>
      <c r="I51">
        <f t="shared" si="2"/>
        <v>367.8</v>
      </c>
      <c r="J51" s="48">
        <v>34.32</v>
      </c>
      <c r="K51" s="48">
        <f t="shared" si="0"/>
        <v>101.75</v>
      </c>
      <c r="L51" s="48">
        <f>Pay[[#This Row],[Tips]]/Pay[[#This Row],[Time_Input]]</f>
        <v>5.5986949429037525</v>
      </c>
      <c r="M51"/>
      <c r="P51" s="1"/>
      <c r="R51"/>
    </row>
    <row r="52" spans="1:18">
      <c r="A52">
        <v>51</v>
      </c>
      <c r="B52" t="s">
        <v>112</v>
      </c>
      <c r="C52" t="s">
        <v>108</v>
      </c>
      <c r="D52" s="48">
        <v>11</v>
      </c>
      <c r="E52" s="49">
        <v>44724</v>
      </c>
      <c r="F52" t="s">
        <v>105</v>
      </c>
      <c r="G52" t="s">
        <v>121</v>
      </c>
      <c r="H52">
        <v>6.23</v>
      </c>
      <c r="I52">
        <f t="shared" si="2"/>
        <v>373.8</v>
      </c>
      <c r="J52" s="48">
        <v>44.89</v>
      </c>
      <c r="K52" s="48">
        <f t="shared" si="0"/>
        <v>113.42</v>
      </c>
      <c r="L52" s="48">
        <f>Pay[[#This Row],[Tips]]/Pay[[#This Row],[Time_Input]]</f>
        <v>7.2054574638844295</v>
      </c>
      <c r="M52"/>
      <c r="P52" s="1"/>
      <c r="R52"/>
    </row>
    <row r="53" spans="1:18">
      <c r="A53">
        <v>52</v>
      </c>
      <c r="B53" t="s">
        <v>112</v>
      </c>
      <c r="C53" t="s">
        <v>109</v>
      </c>
      <c r="D53" s="48">
        <v>11.25</v>
      </c>
      <c r="E53" s="49">
        <v>44750</v>
      </c>
      <c r="F53" t="s">
        <v>111</v>
      </c>
      <c r="G53" t="s">
        <v>120</v>
      </c>
      <c r="H53">
        <v>6.59</v>
      </c>
      <c r="I53">
        <f t="shared" si="2"/>
        <v>395.4</v>
      </c>
      <c r="J53" s="48">
        <v>76.92</v>
      </c>
      <c r="K53" s="48">
        <f t="shared" si="0"/>
        <v>151.0575</v>
      </c>
      <c r="L53" s="48">
        <f>Pay[[#This Row],[Tips]]/Pay[[#This Row],[Time_Input]]</f>
        <v>11.672230652503794</v>
      </c>
      <c r="M53"/>
      <c r="P53" s="1"/>
      <c r="R53"/>
    </row>
    <row r="54" spans="1:18">
      <c r="A54">
        <v>53</v>
      </c>
      <c r="B54" t="s">
        <v>112</v>
      </c>
      <c r="C54" t="s">
        <v>109</v>
      </c>
      <c r="D54" s="48">
        <v>11.25</v>
      </c>
      <c r="E54" s="49">
        <v>44747</v>
      </c>
      <c r="F54" t="s">
        <v>100</v>
      </c>
      <c r="G54" t="s">
        <v>121</v>
      </c>
      <c r="H54">
        <v>6.26</v>
      </c>
      <c r="I54">
        <f t="shared" si="2"/>
        <v>375.59999999999997</v>
      </c>
      <c r="J54" s="48">
        <v>33.65</v>
      </c>
      <c r="K54" s="48">
        <f t="shared" si="0"/>
        <v>104.07499999999999</v>
      </c>
      <c r="L54" s="48">
        <f>Pay[[#This Row],[Tips]]/Pay[[#This Row],[Time_Input]]</f>
        <v>5.3753993610223638</v>
      </c>
      <c r="M54"/>
      <c r="P54" s="1"/>
      <c r="R54"/>
    </row>
    <row r="55" spans="1:18">
      <c r="A55">
        <v>54</v>
      </c>
      <c r="B55" t="s">
        <v>112</v>
      </c>
      <c r="C55" t="s">
        <v>109</v>
      </c>
      <c r="D55" s="48">
        <v>11.25</v>
      </c>
      <c r="E55" s="49">
        <v>44746</v>
      </c>
      <c r="F55" t="s">
        <v>106</v>
      </c>
      <c r="G55" t="s">
        <v>120</v>
      </c>
      <c r="H55">
        <v>6.15</v>
      </c>
      <c r="I55">
        <f t="shared" si="2"/>
        <v>369</v>
      </c>
      <c r="J55" s="48">
        <v>65.38</v>
      </c>
      <c r="K55" s="48">
        <f t="shared" si="0"/>
        <v>134.5675</v>
      </c>
      <c r="L55" s="48">
        <f>Pay[[#This Row],[Tips]]/Pay[[#This Row],[Time_Input]]</f>
        <v>10.630894308943088</v>
      </c>
      <c r="M55"/>
      <c r="P55" s="1"/>
      <c r="R55"/>
    </row>
    <row r="56" spans="1:18">
      <c r="A56">
        <v>55</v>
      </c>
      <c r="B56" t="s">
        <v>112</v>
      </c>
      <c r="C56" t="s">
        <v>109</v>
      </c>
      <c r="D56" s="48">
        <v>11.25</v>
      </c>
      <c r="E56" s="49">
        <v>44745</v>
      </c>
      <c r="F56" t="s">
        <v>105</v>
      </c>
      <c r="G56" t="s">
        <v>120</v>
      </c>
      <c r="H56">
        <v>6.3</v>
      </c>
      <c r="I56">
        <f t="shared" si="2"/>
        <v>378</v>
      </c>
      <c r="J56" s="48">
        <v>70</v>
      </c>
      <c r="K56" s="48">
        <f t="shared" si="0"/>
        <v>140.875</v>
      </c>
      <c r="L56" s="48">
        <f>Pay[[#This Row],[Tips]]/Pay[[#This Row],[Time_Input]]</f>
        <v>11.111111111111111</v>
      </c>
      <c r="M56"/>
      <c r="P56" s="1"/>
      <c r="R56"/>
    </row>
    <row r="57" spans="1:18">
      <c r="A57">
        <v>56</v>
      </c>
      <c r="B57" t="s">
        <v>112</v>
      </c>
      <c r="C57" t="s">
        <v>109</v>
      </c>
      <c r="D57" s="48">
        <v>11.25</v>
      </c>
      <c r="E57" s="49">
        <v>44743</v>
      </c>
      <c r="F57" t="s">
        <v>111</v>
      </c>
      <c r="G57" t="s">
        <v>120</v>
      </c>
      <c r="H57">
        <v>6.19</v>
      </c>
      <c r="I57">
        <f t="shared" si="2"/>
        <v>371.40000000000003</v>
      </c>
      <c r="J57" s="48">
        <v>74.650000000000006</v>
      </c>
      <c r="K57" s="48">
        <f t="shared" si="0"/>
        <v>144.28750000000002</v>
      </c>
      <c r="L57" s="48">
        <f>Pay[[#This Row],[Tips]]/Pay[[#This Row],[Time_Input]]</f>
        <v>12.059773828756059</v>
      </c>
      <c r="M57"/>
      <c r="P57" s="1"/>
      <c r="R57"/>
    </row>
    <row r="58" spans="1:18">
      <c r="A58">
        <v>57</v>
      </c>
      <c r="B58" t="s">
        <v>118</v>
      </c>
      <c r="C58" t="s">
        <v>108</v>
      </c>
      <c r="D58" s="48">
        <v>11.25</v>
      </c>
      <c r="E58" s="49">
        <v>44740</v>
      </c>
      <c r="F58" t="s">
        <v>100</v>
      </c>
      <c r="G58" t="s">
        <v>11</v>
      </c>
      <c r="H58">
        <v>0.89</v>
      </c>
      <c r="I58">
        <f t="shared" si="2"/>
        <v>53.4</v>
      </c>
      <c r="J58" s="48">
        <v>0</v>
      </c>
      <c r="K58" s="48">
        <f t="shared" si="0"/>
        <v>10.012499999999999</v>
      </c>
      <c r="L58" s="48">
        <f>Pay[[#This Row],[Tips]]/Pay[[#This Row],[Time_Input]]</f>
        <v>0</v>
      </c>
      <c r="M58"/>
      <c r="P58" s="1"/>
      <c r="R58"/>
    </row>
    <row r="59" spans="1:18">
      <c r="A59">
        <v>58</v>
      </c>
      <c r="B59" t="s">
        <v>112</v>
      </c>
      <c r="C59" t="s">
        <v>108</v>
      </c>
      <c r="D59" s="48">
        <v>11.25</v>
      </c>
      <c r="E59" s="49">
        <v>44740</v>
      </c>
      <c r="F59" t="s">
        <v>100</v>
      </c>
      <c r="G59" t="s">
        <v>121</v>
      </c>
      <c r="H59">
        <v>6</v>
      </c>
      <c r="I59">
        <f t="shared" si="2"/>
        <v>360</v>
      </c>
      <c r="J59" s="48">
        <v>28.09</v>
      </c>
      <c r="K59" s="48">
        <f t="shared" si="0"/>
        <v>95.59</v>
      </c>
      <c r="L59" s="48">
        <f>Pay[[#This Row],[Tips]]/Pay[[#This Row],[Time_Input]]</f>
        <v>4.6816666666666666</v>
      </c>
      <c r="M59"/>
      <c r="P59" s="1"/>
      <c r="R59"/>
    </row>
    <row r="60" spans="1:18">
      <c r="A60">
        <v>59</v>
      </c>
      <c r="B60" t="s">
        <v>112</v>
      </c>
      <c r="C60" t="s">
        <v>108</v>
      </c>
      <c r="D60" s="48">
        <v>11.25</v>
      </c>
      <c r="E60" s="49">
        <v>44738</v>
      </c>
      <c r="F60" t="s">
        <v>105</v>
      </c>
      <c r="G60" t="s">
        <v>120</v>
      </c>
      <c r="H60">
        <v>6.25</v>
      </c>
      <c r="I60">
        <f t="shared" si="2"/>
        <v>375</v>
      </c>
      <c r="J60" s="48">
        <v>74.290000000000006</v>
      </c>
      <c r="K60" s="48">
        <f t="shared" si="0"/>
        <v>144.60250000000002</v>
      </c>
      <c r="L60" s="48">
        <f>Pay[[#This Row],[Tips]]/Pay[[#This Row],[Time_Input]]</f>
        <v>11.886400000000002</v>
      </c>
      <c r="M60"/>
      <c r="P60" s="1"/>
      <c r="R60"/>
    </row>
    <row r="61" spans="1:18">
      <c r="A61">
        <v>60</v>
      </c>
      <c r="B61" t="s">
        <v>118</v>
      </c>
      <c r="C61" t="s">
        <v>109</v>
      </c>
      <c r="D61" s="48">
        <v>11.25</v>
      </c>
      <c r="E61" s="49">
        <v>44766</v>
      </c>
      <c r="F61" t="s">
        <v>105</v>
      </c>
      <c r="G61" t="s">
        <v>11</v>
      </c>
      <c r="H61">
        <v>0.55000000000000004</v>
      </c>
      <c r="I61">
        <f t="shared" si="2"/>
        <v>33</v>
      </c>
      <c r="J61" s="48">
        <v>0</v>
      </c>
      <c r="K61" s="48">
        <f t="shared" si="0"/>
        <v>6.1875000000000009</v>
      </c>
      <c r="L61" s="48">
        <f>Pay[[#This Row],[Tips]]/Pay[[#This Row],[Time_Input]]</f>
        <v>0</v>
      </c>
      <c r="M61"/>
      <c r="P61" s="1"/>
      <c r="R61"/>
    </row>
    <row r="62" spans="1:18">
      <c r="A62">
        <v>61</v>
      </c>
      <c r="B62" t="s">
        <v>112</v>
      </c>
      <c r="C62" t="s">
        <v>109</v>
      </c>
      <c r="D62" s="48">
        <v>11.25</v>
      </c>
      <c r="E62" s="49">
        <v>44766</v>
      </c>
      <c r="F62" t="s">
        <v>105</v>
      </c>
      <c r="G62" t="s">
        <v>120</v>
      </c>
      <c r="H62">
        <v>6.43</v>
      </c>
      <c r="I62">
        <f t="shared" si="2"/>
        <v>385.79999999999995</v>
      </c>
      <c r="J62" s="48">
        <v>71.2</v>
      </c>
      <c r="K62" s="48">
        <f t="shared" si="0"/>
        <v>143.53749999999999</v>
      </c>
      <c r="L62" s="48">
        <f>Pay[[#This Row],[Tips]]/Pay[[#This Row],[Time_Input]]</f>
        <v>11.073094867807155</v>
      </c>
      <c r="M62"/>
      <c r="P62" s="1"/>
      <c r="R62"/>
    </row>
    <row r="63" spans="1:18">
      <c r="A63">
        <v>62</v>
      </c>
      <c r="B63" t="s">
        <v>112</v>
      </c>
      <c r="C63" t="s">
        <v>109</v>
      </c>
      <c r="D63" s="48">
        <v>11.25</v>
      </c>
      <c r="E63" s="49">
        <v>44764</v>
      </c>
      <c r="F63" t="s">
        <v>111</v>
      </c>
      <c r="G63" t="s">
        <v>121</v>
      </c>
      <c r="H63">
        <v>6.66</v>
      </c>
      <c r="I63">
        <f t="shared" si="2"/>
        <v>399.6</v>
      </c>
      <c r="J63" s="48">
        <v>38.58</v>
      </c>
      <c r="K63" s="48">
        <f t="shared" si="0"/>
        <v>113.505</v>
      </c>
      <c r="L63" s="48">
        <f>Pay[[#This Row],[Tips]]/Pay[[#This Row],[Time_Input]]</f>
        <v>5.7927927927927927</v>
      </c>
      <c r="M63"/>
      <c r="P63" s="1"/>
      <c r="R63"/>
    </row>
    <row r="64" spans="1:18">
      <c r="A64">
        <v>63</v>
      </c>
      <c r="B64" t="s">
        <v>112</v>
      </c>
      <c r="C64" t="s">
        <v>109</v>
      </c>
      <c r="D64" s="48">
        <v>11.25</v>
      </c>
      <c r="E64" s="49">
        <v>44761</v>
      </c>
      <c r="F64" t="s">
        <v>100</v>
      </c>
      <c r="G64" t="s">
        <v>120</v>
      </c>
      <c r="H64">
        <v>6.23</v>
      </c>
      <c r="I64">
        <f t="shared" si="2"/>
        <v>373.8</v>
      </c>
      <c r="J64" s="48">
        <v>50</v>
      </c>
      <c r="K64" s="48">
        <f t="shared" si="0"/>
        <v>120.08750000000001</v>
      </c>
      <c r="L64" s="48">
        <f>Pay[[#This Row],[Tips]]/Pay[[#This Row],[Time_Input]]</f>
        <v>8.0256821829855536</v>
      </c>
      <c r="M64"/>
      <c r="P64" s="1"/>
      <c r="R64"/>
    </row>
    <row r="65" spans="1:18">
      <c r="A65">
        <v>64</v>
      </c>
      <c r="B65" t="s">
        <v>112</v>
      </c>
      <c r="C65" t="s">
        <v>109</v>
      </c>
      <c r="D65" s="48">
        <v>11.25</v>
      </c>
      <c r="E65" s="49">
        <v>44757</v>
      </c>
      <c r="F65" t="s">
        <v>111</v>
      </c>
      <c r="G65" t="s">
        <v>121</v>
      </c>
      <c r="H65">
        <v>6.75</v>
      </c>
      <c r="I65">
        <f t="shared" si="2"/>
        <v>405</v>
      </c>
      <c r="J65" s="48">
        <v>37.65</v>
      </c>
      <c r="K65" s="48">
        <f t="shared" si="0"/>
        <v>113.58750000000001</v>
      </c>
      <c r="L65" s="48">
        <f>Pay[[#This Row],[Tips]]/Pay[[#This Row],[Time_Input]]</f>
        <v>5.5777777777777775</v>
      </c>
      <c r="M65"/>
      <c r="P65" s="1"/>
      <c r="R65"/>
    </row>
    <row r="66" spans="1:18">
      <c r="A66">
        <v>65</v>
      </c>
      <c r="B66" t="s">
        <v>112</v>
      </c>
      <c r="C66" t="s">
        <v>109</v>
      </c>
      <c r="D66" s="48">
        <v>11.25</v>
      </c>
      <c r="E66" s="49">
        <v>44755</v>
      </c>
      <c r="F66" t="s">
        <v>101</v>
      </c>
      <c r="G66" t="s">
        <v>120</v>
      </c>
      <c r="H66">
        <v>6.05</v>
      </c>
      <c r="I66">
        <f t="shared" si="2"/>
        <v>363</v>
      </c>
      <c r="J66" s="48">
        <v>57.03</v>
      </c>
      <c r="K66" s="48">
        <f t="shared" ref="K66:K129" si="3">((I66/60)*D66 ) + J66</f>
        <v>125.0925</v>
      </c>
      <c r="L66" s="48">
        <f>Pay[[#This Row],[Tips]]/Pay[[#This Row],[Time_Input]]</f>
        <v>9.4264462809917369</v>
      </c>
      <c r="M66"/>
      <c r="P66" s="1"/>
      <c r="R66"/>
    </row>
    <row r="67" spans="1:18">
      <c r="A67">
        <v>66</v>
      </c>
      <c r="B67" t="s">
        <v>112</v>
      </c>
      <c r="C67" t="s">
        <v>109</v>
      </c>
      <c r="D67" s="48">
        <v>11.25</v>
      </c>
      <c r="E67" s="49">
        <v>44754</v>
      </c>
      <c r="F67" t="s">
        <v>100</v>
      </c>
      <c r="G67" t="s">
        <v>120</v>
      </c>
      <c r="H67">
        <v>6.41</v>
      </c>
      <c r="I67">
        <f t="shared" si="2"/>
        <v>384.6</v>
      </c>
      <c r="J67" s="48">
        <v>53.72</v>
      </c>
      <c r="K67" s="48">
        <f t="shared" si="3"/>
        <v>125.8325</v>
      </c>
      <c r="L67" s="48">
        <f>Pay[[#This Row],[Tips]]/Pay[[#This Row],[Time_Input]]</f>
        <v>8.3806552262090488</v>
      </c>
      <c r="M67"/>
      <c r="P67" s="1"/>
      <c r="R67"/>
    </row>
    <row r="68" spans="1:18">
      <c r="A68">
        <v>67</v>
      </c>
      <c r="B68" t="s">
        <v>118</v>
      </c>
      <c r="C68" t="s">
        <v>113</v>
      </c>
      <c r="D68" s="48">
        <v>11.25</v>
      </c>
      <c r="E68" s="49">
        <v>44782</v>
      </c>
      <c r="F68" t="s">
        <v>100</v>
      </c>
      <c r="G68" t="s">
        <v>11</v>
      </c>
      <c r="H68">
        <v>1.03</v>
      </c>
      <c r="I68">
        <f t="shared" si="2"/>
        <v>61.800000000000004</v>
      </c>
      <c r="J68" s="48">
        <v>0</v>
      </c>
      <c r="K68" s="48">
        <f t="shared" si="3"/>
        <v>11.5875</v>
      </c>
      <c r="L68" s="48">
        <f>Pay[[#This Row],[Tips]]/Pay[[#This Row],[Time_Input]]</f>
        <v>0</v>
      </c>
      <c r="M68"/>
      <c r="P68" s="1"/>
      <c r="R68"/>
    </row>
    <row r="69" spans="1:18">
      <c r="A69">
        <v>68</v>
      </c>
      <c r="B69" t="s">
        <v>112</v>
      </c>
      <c r="C69" t="s">
        <v>113</v>
      </c>
      <c r="D69" s="48">
        <v>11.25</v>
      </c>
      <c r="E69" s="49">
        <v>44782</v>
      </c>
      <c r="F69" t="s">
        <v>100</v>
      </c>
      <c r="G69" t="s">
        <v>120</v>
      </c>
      <c r="H69">
        <v>5.87</v>
      </c>
      <c r="I69">
        <f t="shared" si="2"/>
        <v>352.2</v>
      </c>
      <c r="J69" s="48">
        <v>46.46</v>
      </c>
      <c r="K69" s="48">
        <f t="shared" si="3"/>
        <v>112.4975</v>
      </c>
      <c r="L69" s="48">
        <f>Pay[[#This Row],[Tips]]/Pay[[#This Row],[Time_Input]]</f>
        <v>7.9148211243611586</v>
      </c>
      <c r="M69"/>
      <c r="P69" s="1"/>
      <c r="R69"/>
    </row>
    <row r="70" spans="1:18">
      <c r="A70">
        <v>69</v>
      </c>
      <c r="B70" t="s">
        <v>112</v>
      </c>
      <c r="C70" t="s">
        <v>113</v>
      </c>
      <c r="D70" s="48">
        <v>11.25</v>
      </c>
      <c r="E70" s="49">
        <v>44781</v>
      </c>
      <c r="F70" t="s">
        <v>106</v>
      </c>
      <c r="G70" t="s">
        <v>120</v>
      </c>
      <c r="H70">
        <v>6.03</v>
      </c>
      <c r="I70">
        <f t="shared" si="2"/>
        <v>361.8</v>
      </c>
      <c r="J70" s="48">
        <v>58.36</v>
      </c>
      <c r="K70" s="48">
        <f t="shared" si="3"/>
        <v>126.19750000000001</v>
      </c>
      <c r="L70" s="48">
        <f>Pay[[#This Row],[Tips]]/Pay[[#This Row],[Time_Input]]</f>
        <v>9.6782752902155877</v>
      </c>
      <c r="M70"/>
      <c r="P70" s="1"/>
      <c r="R70"/>
    </row>
    <row r="71" spans="1:18">
      <c r="A71">
        <v>70</v>
      </c>
      <c r="B71" t="s">
        <v>112</v>
      </c>
      <c r="C71" t="s">
        <v>113</v>
      </c>
      <c r="D71" s="48">
        <v>11.25</v>
      </c>
      <c r="E71" s="49">
        <v>44777</v>
      </c>
      <c r="F71" t="s">
        <v>110</v>
      </c>
      <c r="G71" t="s">
        <v>121</v>
      </c>
      <c r="H71">
        <v>6.2</v>
      </c>
      <c r="I71">
        <f t="shared" si="2"/>
        <v>372</v>
      </c>
      <c r="J71" s="48">
        <v>34.4</v>
      </c>
      <c r="K71" s="48">
        <f t="shared" si="3"/>
        <v>104.15</v>
      </c>
      <c r="L71" s="48">
        <f>Pay[[#This Row],[Tips]]/Pay[[#This Row],[Time_Input]]</f>
        <v>5.5483870967741931</v>
      </c>
      <c r="M71"/>
      <c r="P71" s="1"/>
      <c r="R71"/>
    </row>
    <row r="72" spans="1:18">
      <c r="A72">
        <v>71</v>
      </c>
      <c r="B72" t="s">
        <v>112</v>
      </c>
      <c r="C72" t="s">
        <v>113</v>
      </c>
      <c r="D72" s="48">
        <v>11.25</v>
      </c>
      <c r="E72" s="49">
        <v>44774</v>
      </c>
      <c r="F72" t="s">
        <v>106</v>
      </c>
      <c r="G72" t="s">
        <v>120</v>
      </c>
      <c r="H72">
        <v>6.31</v>
      </c>
      <c r="I72">
        <f t="shared" si="2"/>
        <v>378.59999999999997</v>
      </c>
      <c r="J72" s="48">
        <v>43.22</v>
      </c>
      <c r="K72" s="48">
        <f t="shared" si="3"/>
        <v>114.2075</v>
      </c>
      <c r="L72" s="48">
        <f>Pay[[#This Row],[Tips]]/Pay[[#This Row],[Time_Input]]</f>
        <v>6.8494453248811409</v>
      </c>
      <c r="M72"/>
      <c r="P72" s="1"/>
      <c r="R72"/>
    </row>
    <row r="73" spans="1:18">
      <c r="A73">
        <v>72</v>
      </c>
      <c r="B73" t="s">
        <v>112</v>
      </c>
      <c r="C73" t="s">
        <v>109</v>
      </c>
      <c r="D73" s="48">
        <v>11.25</v>
      </c>
      <c r="E73" s="49">
        <v>44773</v>
      </c>
      <c r="F73" t="s">
        <v>105</v>
      </c>
      <c r="G73" t="s">
        <v>120</v>
      </c>
      <c r="H73">
        <v>6.28</v>
      </c>
      <c r="I73">
        <f t="shared" si="2"/>
        <v>376.8</v>
      </c>
      <c r="J73" s="48">
        <v>78.5</v>
      </c>
      <c r="K73" s="48">
        <f t="shared" si="3"/>
        <v>149.15</v>
      </c>
      <c r="L73" s="48">
        <f>Pay[[#This Row],[Tips]]/Pay[[#This Row],[Time_Input]]</f>
        <v>12.5</v>
      </c>
      <c r="M73"/>
      <c r="P73" s="1"/>
      <c r="R73"/>
    </row>
    <row r="74" spans="1:18">
      <c r="A74">
        <v>73</v>
      </c>
      <c r="B74" t="s">
        <v>112</v>
      </c>
      <c r="C74" t="s">
        <v>109</v>
      </c>
      <c r="D74" s="48">
        <v>11.25</v>
      </c>
      <c r="E74" s="49">
        <v>44771</v>
      </c>
      <c r="F74" t="s">
        <v>111</v>
      </c>
      <c r="G74" t="s">
        <v>121</v>
      </c>
      <c r="H74">
        <v>7.13</v>
      </c>
      <c r="I74">
        <f t="shared" si="2"/>
        <v>427.8</v>
      </c>
      <c r="J74" s="48">
        <v>39.619999999999997</v>
      </c>
      <c r="K74" s="48">
        <f t="shared" si="3"/>
        <v>119.83250000000001</v>
      </c>
      <c r="L74" s="48">
        <f>Pay[[#This Row],[Tips]]/Pay[[#This Row],[Time_Input]]</f>
        <v>5.5568022440392708</v>
      </c>
      <c r="M74"/>
      <c r="P74" s="1"/>
      <c r="R74"/>
    </row>
    <row r="75" spans="1:18">
      <c r="A75">
        <v>74</v>
      </c>
      <c r="B75" t="s">
        <v>118</v>
      </c>
      <c r="C75" t="s">
        <v>109</v>
      </c>
      <c r="D75" s="48">
        <v>11.25</v>
      </c>
      <c r="E75" s="49">
        <v>44768</v>
      </c>
      <c r="F75" t="s">
        <v>100</v>
      </c>
      <c r="G75" t="s">
        <v>11</v>
      </c>
      <c r="H75">
        <v>0.9</v>
      </c>
      <c r="I75">
        <f t="shared" si="2"/>
        <v>54</v>
      </c>
      <c r="J75" s="48">
        <v>0</v>
      </c>
      <c r="K75" s="48">
        <f t="shared" si="3"/>
        <v>10.125</v>
      </c>
      <c r="L75" s="48">
        <f>Pay[[#This Row],[Tips]]/Pay[[#This Row],[Time_Input]]</f>
        <v>0</v>
      </c>
      <c r="M75"/>
      <c r="P75" s="1"/>
      <c r="R75"/>
    </row>
    <row r="76" spans="1:18">
      <c r="A76">
        <v>75</v>
      </c>
      <c r="B76" t="s">
        <v>112</v>
      </c>
      <c r="C76" t="s">
        <v>109</v>
      </c>
      <c r="D76" s="48">
        <v>11.25</v>
      </c>
      <c r="E76" s="49">
        <v>44768</v>
      </c>
      <c r="F76" t="s">
        <v>100</v>
      </c>
      <c r="G76" t="s">
        <v>120</v>
      </c>
      <c r="H76">
        <v>6.45</v>
      </c>
      <c r="I76">
        <f t="shared" si="2"/>
        <v>387</v>
      </c>
      <c r="J76" s="48">
        <v>44.24</v>
      </c>
      <c r="K76" s="48">
        <f t="shared" si="3"/>
        <v>116.80250000000001</v>
      </c>
      <c r="L76" s="48">
        <f>Pay[[#This Row],[Tips]]/Pay[[#This Row],[Time_Input]]</f>
        <v>6.858914728682171</v>
      </c>
      <c r="M76"/>
      <c r="P76" s="1"/>
      <c r="R76"/>
    </row>
    <row r="77" spans="1:18">
      <c r="A77">
        <v>76</v>
      </c>
      <c r="B77" t="s">
        <v>99</v>
      </c>
      <c r="C77" t="s">
        <v>113</v>
      </c>
      <c r="D77" s="48">
        <v>11.25</v>
      </c>
      <c r="E77" s="49">
        <v>44783</v>
      </c>
      <c r="F77" t="s">
        <v>101</v>
      </c>
      <c r="G77" t="s">
        <v>11</v>
      </c>
      <c r="H77">
        <v>2.33</v>
      </c>
      <c r="I77">
        <f t="shared" si="2"/>
        <v>139.80000000000001</v>
      </c>
      <c r="J77" s="48">
        <v>0</v>
      </c>
      <c r="K77" s="48">
        <f t="shared" si="3"/>
        <v>26.212500000000002</v>
      </c>
      <c r="L77" s="48">
        <f>Pay[[#This Row],[Tips]]/Pay[[#This Row],[Time_Input]]</f>
        <v>0</v>
      </c>
      <c r="M77"/>
      <c r="P77" s="1"/>
      <c r="R77"/>
    </row>
    <row r="78" spans="1:18">
      <c r="A78">
        <v>77</v>
      </c>
      <c r="B78" t="s">
        <v>112</v>
      </c>
      <c r="C78" t="s">
        <v>113</v>
      </c>
      <c r="D78" s="48">
        <v>11.25</v>
      </c>
      <c r="E78" s="49">
        <v>44795</v>
      </c>
      <c r="F78" t="s">
        <v>106</v>
      </c>
      <c r="G78" t="s">
        <v>120</v>
      </c>
      <c r="H78">
        <v>6.59</v>
      </c>
      <c r="I78">
        <f t="shared" si="2"/>
        <v>395.4</v>
      </c>
      <c r="J78" s="48">
        <v>41.03</v>
      </c>
      <c r="K78" s="48">
        <f t="shared" si="3"/>
        <v>115.1675</v>
      </c>
      <c r="L78" s="48">
        <f>Pay[[#This Row],[Tips]]/Pay[[#This Row],[Time_Input]]</f>
        <v>6.2261001517450687</v>
      </c>
      <c r="M78"/>
      <c r="P78" s="1"/>
      <c r="R78"/>
    </row>
    <row r="79" spans="1:18">
      <c r="A79">
        <v>78</v>
      </c>
      <c r="B79" t="s">
        <v>112</v>
      </c>
      <c r="C79" t="s">
        <v>113</v>
      </c>
      <c r="D79" s="48">
        <v>11.25</v>
      </c>
      <c r="E79" s="49">
        <v>44794</v>
      </c>
      <c r="F79" t="s">
        <v>105</v>
      </c>
      <c r="G79" t="s">
        <v>121</v>
      </c>
      <c r="H79">
        <v>7.14</v>
      </c>
      <c r="I79">
        <f t="shared" si="2"/>
        <v>428.4</v>
      </c>
      <c r="J79" s="48">
        <v>60.02</v>
      </c>
      <c r="K79" s="48">
        <f t="shared" si="3"/>
        <v>140.345</v>
      </c>
      <c r="L79" s="48">
        <f>Pay[[#This Row],[Tips]]/Pay[[#This Row],[Time_Input]]</f>
        <v>8.4061624649859947</v>
      </c>
      <c r="M79"/>
      <c r="P79" s="1"/>
      <c r="R79"/>
    </row>
    <row r="80" spans="1:18">
      <c r="A80">
        <v>79</v>
      </c>
      <c r="B80" t="s">
        <v>112</v>
      </c>
      <c r="C80" t="s">
        <v>113</v>
      </c>
      <c r="D80" s="48">
        <v>11.25</v>
      </c>
      <c r="E80" s="49">
        <v>44793</v>
      </c>
      <c r="F80" t="s">
        <v>104</v>
      </c>
      <c r="G80" t="s">
        <v>121</v>
      </c>
      <c r="H80">
        <v>6.32</v>
      </c>
      <c r="I80">
        <f t="shared" si="2"/>
        <v>379.20000000000005</v>
      </c>
      <c r="J80" s="48">
        <v>45.87</v>
      </c>
      <c r="K80" s="48">
        <f t="shared" si="3"/>
        <v>116.97</v>
      </c>
      <c r="L80" s="48">
        <f>Pay[[#This Row],[Tips]]/Pay[[#This Row],[Time_Input]]</f>
        <v>7.2579113924050622</v>
      </c>
      <c r="M80"/>
      <c r="P80" s="1"/>
      <c r="R80"/>
    </row>
    <row r="81" spans="1:18">
      <c r="A81">
        <v>80</v>
      </c>
      <c r="B81" t="s">
        <v>112</v>
      </c>
      <c r="C81" t="s">
        <v>113</v>
      </c>
      <c r="D81" s="48">
        <v>11.25</v>
      </c>
      <c r="E81" s="49">
        <v>44792</v>
      </c>
      <c r="F81" t="s">
        <v>111</v>
      </c>
      <c r="G81" t="s">
        <v>120</v>
      </c>
      <c r="H81">
        <v>6.32</v>
      </c>
      <c r="I81">
        <f t="shared" si="2"/>
        <v>379.20000000000005</v>
      </c>
      <c r="J81" s="48">
        <v>80.03</v>
      </c>
      <c r="K81" s="48">
        <f t="shared" si="3"/>
        <v>151.13</v>
      </c>
      <c r="L81" s="48">
        <f>Pay[[#This Row],[Tips]]/Pay[[#This Row],[Time_Input]]</f>
        <v>12.662974683544304</v>
      </c>
      <c r="M81"/>
      <c r="P81" s="1"/>
      <c r="R81"/>
    </row>
    <row r="82" spans="1:18">
      <c r="A82">
        <v>81</v>
      </c>
      <c r="B82" t="s">
        <v>112</v>
      </c>
      <c r="C82" t="s">
        <v>113</v>
      </c>
      <c r="D82" s="48">
        <v>11.25</v>
      </c>
      <c r="E82" s="49">
        <v>44788</v>
      </c>
      <c r="F82" t="s">
        <v>106</v>
      </c>
      <c r="G82" t="s">
        <v>120</v>
      </c>
      <c r="H82">
        <v>6.34</v>
      </c>
      <c r="I82">
        <f t="shared" si="2"/>
        <v>380.4</v>
      </c>
      <c r="J82" s="48">
        <v>59.82</v>
      </c>
      <c r="K82" s="48">
        <f t="shared" si="3"/>
        <v>131.14500000000001</v>
      </c>
      <c r="L82" s="48">
        <f>Pay[[#This Row],[Tips]]/Pay[[#This Row],[Time_Input]]</f>
        <v>9.4353312302839125</v>
      </c>
      <c r="M82"/>
      <c r="P82" s="1"/>
      <c r="R82"/>
    </row>
    <row r="83" spans="1:18">
      <c r="A83">
        <v>82</v>
      </c>
      <c r="B83" t="s">
        <v>118</v>
      </c>
      <c r="C83" t="s">
        <v>113</v>
      </c>
      <c r="D83" s="48">
        <v>11.25</v>
      </c>
      <c r="E83" s="49">
        <v>44787</v>
      </c>
      <c r="F83" t="s">
        <v>105</v>
      </c>
      <c r="G83" t="s">
        <v>11</v>
      </c>
      <c r="H83">
        <v>0.67</v>
      </c>
      <c r="I83">
        <f t="shared" si="2"/>
        <v>40.200000000000003</v>
      </c>
      <c r="J83" s="48">
        <v>0</v>
      </c>
      <c r="K83" s="48">
        <f t="shared" si="3"/>
        <v>7.5375000000000005</v>
      </c>
      <c r="L83" s="48">
        <f>Pay[[#This Row],[Tips]]/Pay[[#This Row],[Time_Input]]</f>
        <v>0</v>
      </c>
      <c r="M83"/>
      <c r="P83" s="1"/>
      <c r="R83"/>
    </row>
    <row r="84" spans="1:18">
      <c r="A84">
        <v>83</v>
      </c>
      <c r="B84" t="s">
        <v>99</v>
      </c>
      <c r="C84" t="s">
        <v>113</v>
      </c>
      <c r="D84" s="48">
        <v>11.25</v>
      </c>
      <c r="E84" s="49">
        <v>44797</v>
      </c>
      <c r="F84" t="s">
        <v>101</v>
      </c>
      <c r="G84" t="s">
        <v>11</v>
      </c>
      <c r="H84">
        <v>2.92</v>
      </c>
      <c r="I84">
        <f t="shared" si="2"/>
        <v>175.2</v>
      </c>
      <c r="J84" s="48">
        <v>0</v>
      </c>
      <c r="K84" s="48">
        <f t="shared" si="3"/>
        <v>32.85</v>
      </c>
      <c r="L84" s="48">
        <f>Pay[[#This Row],[Tips]]/Pay[[#This Row],[Time_Input]]</f>
        <v>0</v>
      </c>
      <c r="M84"/>
      <c r="P84" s="1"/>
      <c r="R84"/>
    </row>
    <row r="85" spans="1:18">
      <c r="A85">
        <v>84</v>
      </c>
      <c r="B85" t="s">
        <v>112</v>
      </c>
      <c r="C85" t="s">
        <v>114</v>
      </c>
      <c r="D85" s="48">
        <v>11.25</v>
      </c>
      <c r="E85" s="49">
        <v>44814</v>
      </c>
      <c r="F85" t="s">
        <v>104</v>
      </c>
      <c r="G85" t="s">
        <v>121</v>
      </c>
      <c r="H85">
        <v>6.8</v>
      </c>
      <c r="I85">
        <f t="shared" si="2"/>
        <v>408</v>
      </c>
      <c r="J85" s="48">
        <v>57.59</v>
      </c>
      <c r="K85" s="48">
        <f t="shared" si="3"/>
        <v>134.09</v>
      </c>
      <c r="L85" s="48">
        <f>Pay[[#This Row],[Tips]]/Pay[[#This Row],[Time_Input]]</f>
        <v>8.469117647058825</v>
      </c>
      <c r="M85" s="2"/>
      <c r="P85" s="1"/>
      <c r="R85"/>
    </row>
    <row r="86" spans="1:18">
      <c r="A86">
        <v>85</v>
      </c>
      <c r="B86" t="s">
        <v>112</v>
      </c>
      <c r="C86" t="s">
        <v>114</v>
      </c>
      <c r="D86" s="48">
        <v>11.25</v>
      </c>
      <c r="E86" s="49">
        <v>44813</v>
      </c>
      <c r="F86" t="s">
        <v>111</v>
      </c>
      <c r="G86" t="s">
        <v>120</v>
      </c>
      <c r="H86">
        <v>6.06</v>
      </c>
      <c r="I86">
        <f t="shared" si="2"/>
        <v>363.59999999999997</v>
      </c>
      <c r="J86" s="48">
        <v>61.07</v>
      </c>
      <c r="K86" s="48">
        <f t="shared" si="3"/>
        <v>129.245</v>
      </c>
      <c r="L86" s="48">
        <f>Pay[[#This Row],[Tips]]/Pay[[#This Row],[Time_Input]]</f>
        <v>10.077557755775578</v>
      </c>
      <c r="M86"/>
      <c r="P86" s="1"/>
      <c r="R86"/>
    </row>
    <row r="87" spans="1:18">
      <c r="A87">
        <v>86</v>
      </c>
      <c r="B87" t="s">
        <v>112</v>
      </c>
      <c r="C87" t="s">
        <v>114</v>
      </c>
      <c r="D87" s="48">
        <v>11.25</v>
      </c>
      <c r="E87" s="49">
        <v>44809</v>
      </c>
      <c r="F87" t="s">
        <v>106</v>
      </c>
      <c r="G87" t="s">
        <v>121</v>
      </c>
      <c r="H87">
        <v>5.74</v>
      </c>
      <c r="I87">
        <f t="shared" si="2"/>
        <v>344.40000000000003</v>
      </c>
      <c r="J87" s="48">
        <v>37.89</v>
      </c>
      <c r="K87" s="48">
        <f t="shared" si="3"/>
        <v>102.465</v>
      </c>
      <c r="L87" s="48">
        <f>Pay[[#This Row],[Tips]]/Pay[[#This Row],[Time_Input]]</f>
        <v>6.6010452961672472</v>
      </c>
      <c r="M87"/>
      <c r="P87" s="1"/>
      <c r="R87"/>
    </row>
    <row r="88" spans="1:18">
      <c r="A88">
        <v>87</v>
      </c>
      <c r="B88" t="s">
        <v>112</v>
      </c>
      <c r="C88" t="s">
        <v>114</v>
      </c>
      <c r="D88" s="48">
        <v>11.25</v>
      </c>
      <c r="E88" s="49">
        <v>44808</v>
      </c>
      <c r="F88" t="s">
        <v>105</v>
      </c>
      <c r="G88" t="s">
        <v>120</v>
      </c>
      <c r="H88">
        <v>6.17</v>
      </c>
      <c r="I88">
        <f t="shared" si="2"/>
        <v>370.2</v>
      </c>
      <c r="J88" s="48">
        <v>54.21</v>
      </c>
      <c r="K88" s="48">
        <f t="shared" si="3"/>
        <v>123.6225</v>
      </c>
      <c r="L88" s="48">
        <f>Pay[[#This Row],[Tips]]/Pay[[#This Row],[Time_Input]]</f>
        <v>8.7860615883306323</v>
      </c>
      <c r="M88"/>
      <c r="P88" s="1"/>
      <c r="R88"/>
    </row>
    <row r="89" spans="1:18">
      <c r="A89">
        <v>88</v>
      </c>
      <c r="B89" t="s">
        <v>112</v>
      </c>
      <c r="C89" t="s">
        <v>114</v>
      </c>
      <c r="D89" s="48">
        <v>11.25</v>
      </c>
      <c r="E89" s="49">
        <v>44807</v>
      </c>
      <c r="F89" t="s">
        <v>104</v>
      </c>
      <c r="G89" t="s">
        <v>120</v>
      </c>
      <c r="H89">
        <v>6.03</v>
      </c>
      <c r="I89">
        <f t="shared" si="2"/>
        <v>361.8</v>
      </c>
      <c r="J89" s="48">
        <v>76.819999999999993</v>
      </c>
      <c r="K89" s="48">
        <f t="shared" si="3"/>
        <v>144.6575</v>
      </c>
      <c r="L89" s="48">
        <f>Pay[[#This Row],[Tips]]/Pay[[#This Row],[Time_Input]]</f>
        <v>12.739635157545603</v>
      </c>
      <c r="M89"/>
      <c r="P89" s="1"/>
      <c r="R89"/>
    </row>
    <row r="90" spans="1:18">
      <c r="A90">
        <v>89</v>
      </c>
      <c r="B90" t="s">
        <v>112</v>
      </c>
      <c r="C90" t="s">
        <v>114</v>
      </c>
      <c r="D90" s="48">
        <v>11.25</v>
      </c>
      <c r="E90" s="49">
        <v>44806</v>
      </c>
      <c r="F90" t="s">
        <v>111</v>
      </c>
      <c r="G90" t="s">
        <v>11</v>
      </c>
      <c r="H90">
        <f>3.22+1.44</f>
        <v>4.66</v>
      </c>
      <c r="I90">
        <f t="shared" si="2"/>
        <v>279.60000000000002</v>
      </c>
      <c r="J90" s="48">
        <v>56.62</v>
      </c>
      <c r="K90" s="48">
        <f t="shared" si="3"/>
        <v>109.045</v>
      </c>
      <c r="L90" s="48">
        <f>Pay[[#This Row],[Tips]]/Pay[[#This Row],[Time_Input]]</f>
        <v>12.150214592274677</v>
      </c>
      <c r="M90"/>
      <c r="P90" s="1"/>
      <c r="R90"/>
    </row>
    <row r="91" spans="1:18">
      <c r="A91">
        <v>90</v>
      </c>
      <c r="B91" t="s">
        <v>112</v>
      </c>
      <c r="C91" t="s">
        <v>113</v>
      </c>
      <c r="D91" s="48">
        <v>11.25</v>
      </c>
      <c r="E91" s="49">
        <v>44802</v>
      </c>
      <c r="F91" t="s">
        <v>106</v>
      </c>
      <c r="G91" t="s">
        <v>121</v>
      </c>
      <c r="H91">
        <v>4.7300000000000004</v>
      </c>
      <c r="I91">
        <f t="shared" si="2"/>
        <v>283.8</v>
      </c>
      <c r="J91" s="48">
        <v>23.06</v>
      </c>
      <c r="K91" s="48">
        <f t="shared" si="3"/>
        <v>76.272500000000008</v>
      </c>
      <c r="L91" s="48">
        <f>Pay[[#This Row],[Tips]]/Pay[[#This Row],[Time_Input]]</f>
        <v>4.8752642706131075</v>
      </c>
      <c r="M91"/>
      <c r="P91" s="1"/>
      <c r="R91"/>
    </row>
    <row r="92" spans="1:18">
      <c r="A92">
        <v>91</v>
      </c>
      <c r="B92" t="s">
        <v>112</v>
      </c>
      <c r="C92" t="s">
        <v>113</v>
      </c>
      <c r="D92" s="48">
        <v>11.25</v>
      </c>
      <c r="E92" s="49">
        <v>44801</v>
      </c>
      <c r="F92" t="s">
        <v>105</v>
      </c>
      <c r="G92" t="s">
        <v>121</v>
      </c>
      <c r="H92">
        <v>6.02</v>
      </c>
      <c r="I92">
        <f t="shared" si="2"/>
        <v>361.2</v>
      </c>
      <c r="J92" s="48">
        <v>48.5</v>
      </c>
      <c r="K92" s="48">
        <f t="shared" si="3"/>
        <v>116.22499999999999</v>
      </c>
      <c r="L92" s="48">
        <f>Pay[[#This Row],[Tips]]/Pay[[#This Row],[Time_Input]]</f>
        <v>8.056478405315616</v>
      </c>
      <c r="M92"/>
      <c r="P92" s="1"/>
      <c r="R92"/>
    </row>
    <row r="93" spans="1:18">
      <c r="A93">
        <v>92</v>
      </c>
      <c r="B93" t="s">
        <v>112</v>
      </c>
      <c r="C93" t="s">
        <v>113</v>
      </c>
      <c r="D93" s="48">
        <v>11.25</v>
      </c>
      <c r="E93" s="49">
        <v>44800</v>
      </c>
      <c r="F93" t="s">
        <v>104</v>
      </c>
      <c r="G93" t="s">
        <v>121</v>
      </c>
      <c r="H93">
        <v>6.12</v>
      </c>
      <c r="I93">
        <f t="shared" si="2"/>
        <v>367.2</v>
      </c>
      <c r="J93" s="48">
        <v>56.02</v>
      </c>
      <c r="K93" s="48">
        <f t="shared" si="3"/>
        <v>124.87</v>
      </c>
      <c r="L93" s="48">
        <f>Pay[[#This Row],[Tips]]/Pay[[#This Row],[Time_Input]]</f>
        <v>9.1535947712418313</v>
      </c>
      <c r="M93"/>
      <c r="P93" s="1"/>
      <c r="R93"/>
    </row>
    <row r="94" spans="1:18">
      <c r="A94">
        <v>93</v>
      </c>
      <c r="B94" t="s">
        <v>112</v>
      </c>
      <c r="C94" t="s">
        <v>113</v>
      </c>
      <c r="D94" s="48">
        <v>11.25</v>
      </c>
      <c r="E94" s="49">
        <v>44799</v>
      </c>
      <c r="F94" t="s">
        <v>111</v>
      </c>
      <c r="G94" t="s">
        <v>120</v>
      </c>
      <c r="H94">
        <v>5.94</v>
      </c>
      <c r="I94">
        <f t="shared" si="2"/>
        <v>356.40000000000003</v>
      </c>
      <c r="J94" s="48">
        <v>75.56</v>
      </c>
      <c r="K94" s="48">
        <f t="shared" si="3"/>
        <v>142.38499999999999</v>
      </c>
      <c r="L94" s="48">
        <f>Pay[[#This Row],[Tips]]/Pay[[#This Row],[Time_Input]]</f>
        <v>12.72053872053872</v>
      </c>
      <c r="M94"/>
      <c r="P94" s="1"/>
      <c r="R94"/>
    </row>
    <row r="95" spans="1:18">
      <c r="A95">
        <v>94</v>
      </c>
      <c r="B95" t="s">
        <v>99</v>
      </c>
      <c r="C95" t="s">
        <v>114</v>
      </c>
      <c r="D95" s="48">
        <v>11.25</v>
      </c>
      <c r="E95" s="49">
        <v>44806</v>
      </c>
      <c r="F95" t="s">
        <v>111</v>
      </c>
      <c r="G95" t="s">
        <v>11</v>
      </c>
      <c r="H95">
        <v>1.5</v>
      </c>
      <c r="I95">
        <f t="shared" si="2"/>
        <v>90</v>
      </c>
      <c r="J95" s="48">
        <v>0</v>
      </c>
      <c r="K95" s="48">
        <f t="shared" si="3"/>
        <v>16.875</v>
      </c>
      <c r="L95" s="48">
        <f>Pay[[#This Row],[Tips]]/Pay[[#This Row],[Time_Input]]</f>
        <v>0</v>
      </c>
      <c r="M95"/>
      <c r="P95" s="1"/>
      <c r="R95"/>
    </row>
    <row r="96" spans="1:18">
      <c r="A96">
        <v>95</v>
      </c>
      <c r="B96" t="s">
        <v>118</v>
      </c>
      <c r="C96" t="s">
        <v>114</v>
      </c>
      <c r="D96" s="48">
        <v>11.25</v>
      </c>
      <c r="E96" s="49">
        <v>44829</v>
      </c>
      <c r="F96" t="s">
        <v>105</v>
      </c>
      <c r="G96" t="s">
        <v>11</v>
      </c>
      <c r="H96">
        <v>0.42</v>
      </c>
      <c r="I96">
        <f t="shared" si="2"/>
        <v>25.2</v>
      </c>
      <c r="J96" s="48">
        <v>0</v>
      </c>
      <c r="K96" s="48">
        <f t="shared" si="3"/>
        <v>4.7249999999999996</v>
      </c>
      <c r="L96" s="48">
        <f>Pay[[#This Row],[Tips]]/Pay[[#This Row],[Time_Input]]</f>
        <v>0</v>
      </c>
      <c r="M96"/>
      <c r="P96" s="1"/>
      <c r="R96"/>
    </row>
    <row r="97" spans="1:18">
      <c r="A97">
        <v>96</v>
      </c>
      <c r="B97" t="s">
        <v>112</v>
      </c>
      <c r="C97" t="s">
        <v>114</v>
      </c>
      <c r="D97" s="48">
        <v>11.25</v>
      </c>
      <c r="E97" s="49">
        <v>44829</v>
      </c>
      <c r="F97" t="s">
        <v>105</v>
      </c>
      <c r="G97" t="s">
        <v>122</v>
      </c>
      <c r="H97">
        <v>5.86</v>
      </c>
      <c r="I97">
        <f t="shared" si="2"/>
        <v>351.6</v>
      </c>
      <c r="J97" s="48">
        <v>74.37</v>
      </c>
      <c r="K97" s="48">
        <f t="shared" si="3"/>
        <v>140.29500000000002</v>
      </c>
      <c r="L97" s="48">
        <f>Pay[[#This Row],[Tips]]/Pay[[#This Row],[Time_Input]]</f>
        <v>12.691126279863481</v>
      </c>
      <c r="M97"/>
      <c r="P97" s="1"/>
      <c r="R97"/>
    </row>
    <row r="98" spans="1:18">
      <c r="A98">
        <v>97</v>
      </c>
      <c r="B98" t="s">
        <v>112</v>
      </c>
      <c r="C98" t="s">
        <v>114</v>
      </c>
      <c r="D98" s="48">
        <v>11.25</v>
      </c>
      <c r="E98" s="49">
        <v>44828</v>
      </c>
      <c r="F98" t="s">
        <v>104</v>
      </c>
      <c r="G98" t="s">
        <v>121</v>
      </c>
      <c r="H98">
        <v>6.65</v>
      </c>
      <c r="I98">
        <f t="shared" si="2"/>
        <v>399</v>
      </c>
      <c r="J98" s="48">
        <v>45.36</v>
      </c>
      <c r="K98" s="48">
        <f t="shared" si="3"/>
        <v>120.1725</v>
      </c>
      <c r="L98" s="48">
        <f>Pay[[#This Row],[Tips]]/Pay[[#This Row],[Time_Input]]</f>
        <v>6.8210526315789473</v>
      </c>
      <c r="M98"/>
      <c r="P98" s="1"/>
      <c r="R98"/>
    </row>
    <row r="99" spans="1:18">
      <c r="A99">
        <v>98</v>
      </c>
      <c r="B99" t="s">
        <v>112</v>
      </c>
      <c r="C99" t="s">
        <v>114</v>
      </c>
      <c r="D99" s="48">
        <v>11.25</v>
      </c>
      <c r="E99" s="49">
        <v>44827</v>
      </c>
      <c r="F99" t="s">
        <v>111</v>
      </c>
      <c r="G99" t="s">
        <v>121</v>
      </c>
      <c r="H99">
        <v>6.19</v>
      </c>
      <c r="I99">
        <f t="shared" si="2"/>
        <v>371.40000000000003</v>
      </c>
      <c r="J99" s="48">
        <v>51</v>
      </c>
      <c r="K99" s="48">
        <f t="shared" si="3"/>
        <v>120.6375</v>
      </c>
      <c r="L99" s="48">
        <f>Pay[[#This Row],[Tips]]/Pay[[#This Row],[Time_Input]]</f>
        <v>8.2390953150242314</v>
      </c>
      <c r="M99"/>
      <c r="P99" s="1"/>
      <c r="R99"/>
    </row>
    <row r="100" spans="1:18">
      <c r="A100">
        <v>99</v>
      </c>
      <c r="B100" t="s">
        <v>118</v>
      </c>
      <c r="C100" t="s">
        <v>114</v>
      </c>
      <c r="D100" s="48">
        <v>11.25</v>
      </c>
      <c r="E100" s="49">
        <v>44825</v>
      </c>
      <c r="F100" t="s">
        <v>101</v>
      </c>
      <c r="G100" t="s">
        <v>11</v>
      </c>
      <c r="H100">
        <v>0.77</v>
      </c>
      <c r="I100">
        <f t="shared" ref="I100:I163" si="4">60*H100</f>
        <v>46.2</v>
      </c>
      <c r="J100" s="48">
        <v>0</v>
      </c>
      <c r="K100" s="48">
        <f t="shared" si="3"/>
        <v>8.6624999999999996</v>
      </c>
      <c r="L100" s="48">
        <f>Pay[[#This Row],[Tips]]/Pay[[#This Row],[Time_Input]]</f>
        <v>0</v>
      </c>
      <c r="M100"/>
      <c r="P100" s="1"/>
      <c r="R100"/>
    </row>
    <row r="101" spans="1:18">
      <c r="A101">
        <v>100</v>
      </c>
      <c r="B101" t="s">
        <v>112</v>
      </c>
      <c r="C101" t="s">
        <v>114</v>
      </c>
      <c r="D101" s="48">
        <v>11.25</v>
      </c>
      <c r="E101" s="49">
        <v>44823</v>
      </c>
      <c r="F101" t="s">
        <v>106</v>
      </c>
      <c r="G101" t="s">
        <v>120</v>
      </c>
      <c r="H101">
        <v>6.14</v>
      </c>
      <c r="I101">
        <f t="shared" si="4"/>
        <v>368.4</v>
      </c>
      <c r="J101" s="48">
        <v>49.33</v>
      </c>
      <c r="K101" s="48">
        <f t="shared" si="3"/>
        <v>118.405</v>
      </c>
      <c r="L101" s="48">
        <f>Pay[[#This Row],[Tips]]/Pay[[#This Row],[Time_Input]]</f>
        <v>8.0342019543973944</v>
      </c>
      <c r="M101"/>
      <c r="P101" s="1"/>
      <c r="R101"/>
    </row>
    <row r="102" spans="1:18">
      <c r="A102">
        <v>101</v>
      </c>
      <c r="B102" t="s">
        <v>112</v>
      </c>
      <c r="C102" t="s">
        <v>114</v>
      </c>
      <c r="D102" s="48">
        <v>11.25</v>
      </c>
      <c r="E102" s="49">
        <v>44822</v>
      </c>
      <c r="F102" t="s">
        <v>105</v>
      </c>
      <c r="G102" t="s">
        <v>122</v>
      </c>
      <c r="H102">
        <v>7.58</v>
      </c>
      <c r="I102">
        <f t="shared" si="4"/>
        <v>454.8</v>
      </c>
      <c r="J102" s="48">
        <v>102.87</v>
      </c>
      <c r="K102" s="48">
        <f t="shared" si="3"/>
        <v>188.14500000000001</v>
      </c>
      <c r="L102" s="48">
        <f>Pay[[#This Row],[Tips]]/Pay[[#This Row],[Time_Input]]</f>
        <v>13.571240105540898</v>
      </c>
      <c r="M102"/>
      <c r="P102" s="1"/>
      <c r="R102"/>
    </row>
    <row r="103" spans="1:18">
      <c r="A103">
        <v>102</v>
      </c>
      <c r="B103" t="s">
        <v>112</v>
      </c>
      <c r="C103" t="s">
        <v>114</v>
      </c>
      <c r="D103" s="48">
        <v>11.25</v>
      </c>
      <c r="E103" s="49">
        <v>44821</v>
      </c>
      <c r="F103" t="s">
        <v>104</v>
      </c>
      <c r="G103" t="s">
        <v>120</v>
      </c>
      <c r="H103">
        <v>6.03</v>
      </c>
      <c r="I103">
        <f t="shared" si="4"/>
        <v>361.8</v>
      </c>
      <c r="J103" s="48">
        <v>67.03</v>
      </c>
      <c r="K103" s="48">
        <f t="shared" si="3"/>
        <v>134.86750000000001</v>
      </c>
      <c r="L103" s="48">
        <f>Pay[[#This Row],[Tips]]/Pay[[#This Row],[Time_Input]]</f>
        <v>11.11608623548922</v>
      </c>
      <c r="M103"/>
      <c r="P103" s="1"/>
      <c r="R103"/>
    </row>
    <row r="104" spans="1:18">
      <c r="A104">
        <v>103</v>
      </c>
      <c r="B104" t="s">
        <v>112</v>
      </c>
      <c r="C104" t="s">
        <v>114</v>
      </c>
      <c r="D104" s="48">
        <v>11.25</v>
      </c>
      <c r="E104" s="49">
        <v>44820</v>
      </c>
      <c r="F104" t="s">
        <v>111</v>
      </c>
      <c r="G104" t="s">
        <v>120</v>
      </c>
      <c r="H104">
        <v>5.92</v>
      </c>
      <c r="I104">
        <f t="shared" si="4"/>
        <v>355.2</v>
      </c>
      <c r="J104" s="48">
        <v>46.17</v>
      </c>
      <c r="K104" s="48">
        <f t="shared" si="3"/>
        <v>112.77</v>
      </c>
      <c r="L104" s="48">
        <f>Pay[[#This Row],[Tips]]/Pay[[#This Row],[Time_Input]]</f>
        <v>7.7989864864864868</v>
      </c>
      <c r="M104"/>
      <c r="P104" s="1"/>
      <c r="R104"/>
    </row>
    <row r="105" spans="1:18">
      <c r="A105">
        <v>104</v>
      </c>
      <c r="B105" t="s">
        <v>112</v>
      </c>
      <c r="C105" t="s">
        <v>114</v>
      </c>
      <c r="D105" s="48">
        <v>11.25</v>
      </c>
      <c r="E105" s="49">
        <v>44816</v>
      </c>
      <c r="F105" t="s">
        <v>106</v>
      </c>
      <c r="G105" t="s">
        <v>121</v>
      </c>
      <c r="H105">
        <v>6.11</v>
      </c>
      <c r="I105">
        <f t="shared" si="4"/>
        <v>366.6</v>
      </c>
      <c r="J105" s="48">
        <v>26.9</v>
      </c>
      <c r="K105" s="48">
        <f t="shared" si="3"/>
        <v>95.637499999999989</v>
      </c>
      <c r="L105" s="48">
        <f>Pay[[#This Row],[Tips]]/Pay[[#This Row],[Time_Input]]</f>
        <v>4.4026186579378068</v>
      </c>
      <c r="M105"/>
      <c r="P105" s="1"/>
      <c r="R105"/>
    </row>
    <row r="106" spans="1:18">
      <c r="A106">
        <v>105</v>
      </c>
      <c r="B106" t="s">
        <v>112</v>
      </c>
      <c r="C106" t="s">
        <v>114</v>
      </c>
      <c r="D106" s="48">
        <v>11.25</v>
      </c>
      <c r="E106" s="49">
        <v>44815</v>
      </c>
      <c r="F106" t="s">
        <v>105</v>
      </c>
      <c r="G106" t="s">
        <v>122</v>
      </c>
      <c r="H106">
        <v>6.06</v>
      </c>
      <c r="I106">
        <f t="shared" si="4"/>
        <v>363.59999999999997</v>
      </c>
      <c r="J106" s="48">
        <v>49.33</v>
      </c>
      <c r="K106" s="48">
        <f t="shared" si="3"/>
        <v>117.505</v>
      </c>
      <c r="L106" s="48">
        <f>Pay[[#This Row],[Tips]]/Pay[[#This Row],[Time_Input]]</f>
        <v>8.1402640264026402</v>
      </c>
      <c r="M106"/>
      <c r="P106" s="1"/>
      <c r="R106"/>
    </row>
    <row r="107" spans="1:18">
      <c r="A107">
        <v>106</v>
      </c>
      <c r="B107" t="s">
        <v>112</v>
      </c>
      <c r="C107" t="s">
        <v>115</v>
      </c>
      <c r="D107" s="48">
        <v>11.25</v>
      </c>
      <c r="E107" s="49">
        <v>44844</v>
      </c>
      <c r="F107" t="s">
        <v>106</v>
      </c>
      <c r="G107" t="s">
        <v>120</v>
      </c>
      <c r="H107">
        <v>6.24</v>
      </c>
      <c r="I107">
        <f t="shared" si="4"/>
        <v>374.40000000000003</v>
      </c>
      <c r="J107" s="48">
        <v>67.930000000000007</v>
      </c>
      <c r="K107" s="48">
        <f t="shared" si="3"/>
        <v>138.13</v>
      </c>
      <c r="L107" s="48">
        <f>Pay[[#This Row],[Tips]]/Pay[[#This Row],[Time_Input]]</f>
        <v>10.886217948717949</v>
      </c>
      <c r="M107"/>
      <c r="P107" s="1"/>
      <c r="R107"/>
    </row>
    <row r="108" spans="1:18">
      <c r="A108">
        <v>107</v>
      </c>
      <c r="B108" t="s">
        <v>112</v>
      </c>
      <c r="C108" t="s">
        <v>115</v>
      </c>
      <c r="D108" s="48">
        <v>11.25</v>
      </c>
      <c r="E108" s="49">
        <v>44843</v>
      </c>
      <c r="F108" t="s">
        <v>105</v>
      </c>
      <c r="G108" t="s">
        <v>122</v>
      </c>
      <c r="H108">
        <v>6.04</v>
      </c>
      <c r="I108">
        <f t="shared" si="4"/>
        <v>362.4</v>
      </c>
      <c r="J108" s="48">
        <v>71.95</v>
      </c>
      <c r="K108" s="48">
        <f t="shared" si="3"/>
        <v>139.9</v>
      </c>
      <c r="L108" s="48">
        <f>Pay[[#This Row],[Tips]]/Pay[[#This Row],[Time_Input]]</f>
        <v>11.91225165562914</v>
      </c>
      <c r="M108"/>
      <c r="P108" s="1"/>
      <c r="R108"/>
    </row>
    <row r="109" spans="1:18">
      <c r="A109">
        <v>108</v>
      </c>
      <c r="B109" t="s">
        <v>112</v>
      </c>
      <c r="C109" t="s">
        <v>115</v>
      </c>
      <c r="D109" s="48">
        <v>11.25</v>
      </c>
      <c r="E109" s="49">
        <v>44842</v>
      </c>
      <c r="F109" t="s">
        <v>104</v>
      </c>
      <c r="G109" t="s">
        <v>122</v>
      </c>
      <c r="H109">
        <v>6.15</v>
      </c>
      <c r="I109">
        <f t="shared" si="4"/>
        <v>369</v>
      </c>
      <c r="J109" s="48">
        <v>61.21</v>
      </c>
      <c r="K109" s="48">
        <f t="shared" si="3"/>
        <v>130.39750000000001</v>
      </c>
      <c r="L109" s="48">
        <f>Pay[[#This Row],[Tips]]/Pay[[#This Row],[Time_Input]]</f>
        <v>9.9528455284552848</v>
      </c>
      <c r="M109"/>
      <c r="P109" s="1"/>
      <c r="R109"/>
    </row>
    <row r="110" spans="1:18">
      <c r="A110">
        <v>109</v>
      </c>
      <c r="B110" t="s">
        <v>112</v>
      </c>
      <c r="C110" t="s">
        <v>115</v>
      </c>
      <c r="D110" s="48">
        <v>11.25</v>
      </c>
      <c r="E110" s="49">
        <v>44841</v>
      </c>
      <c r="F110" t="s">
        <v>111</v>
      </c>
      <c r="G110" t="s">
        <v>121</v>
      </c>
      <c r="H110">
        <v>6.43</v>
      </c>
      <c r="I110">
        <f t="shared" si="4"/>
        <v>385.79999999999995</v>
      </c>
      <c r="J110" s="48">
        <v>38.36</v>
      </c>
      <c r="K110" s="48">
        <f t="shared" si="3"/>
        <v>110.69749999999999</v>
      </c>
      <c r="L110" s="48">
        <f>Pay[[#This Row],[Tips]]/Pay[[#This Row],[Time_Input]]</f>
        <v>5.9657853810264392</v>
      </c>
      <c r="M110"/>
      <c r="P110" s="1"/>
      <c r="R110"/>
    </row>
    <row r="111" spans="1:18">
      <c r="A111">
        <v>110</v>
      </c>
      <c r="B111" t="s">
        <v>118</v>
      </c>
      <c r="C111" t="s">
        <v>115</v>
      </c>
      <c r="D111" s="48">
        <v>11.25</v>
      </c>
      <c r="E111" s="49">
        <v>44840</v>
      </c>
      <c r="F111" t="s">
        <v>110</v>
      </c>
      <c r="G111" t="s">
        <v>11</v>
      </c>
      <c r="H111">
        <v>0.67</v>
      </c>
      <c r="I111">
        <f t="shared" si="4"/>
        <v>40.200000000000003</v>
      </c>
      <c r="J111" s="48">
        <v>0</v>
      </c>
      <c r="K111" s="48">
        <f t="shared" si="3"/>
        <v>7.5375000000000005</v>
      </c>
      <c r="L111" s="48">
        <f>Pay[[#This Row],[Tips]]/Pay[[#This Row],[Time_Input]]</f>
        <v>0</v>
      </c>
      <c r="M111"/>
      <c r="P111" s="1"/>
      <c r="R111"/>
    </row>
    <row r="112" spans="1:18">
      <c r="A112">
        <v>111</v>
      </c>
      <c r="B112" t="s">
        <v>112</v>
      </c>
      <c r="C112" t="s">
        <v>115</v>
      </c>
      <c r="D112" s="48">
        <v>11.25</v>
      </c>
      <c r="E112" s="49">
        <v>44837</v>
      </c>
      <c r="F112" t="s">
        <v>106</v>
      </c>
      <c r="G112" t="s">
        <v>120</v>
      </c>
      <c r="H112">
        <v>6.03</v>
      </c>
      <c r="I112">
        <f t="shared" si="4"/>
        <v>361.8</v>
      </c>
      <c r="J112" s="48">
        <v>64.150000000000006</v>
      </c>
      <c r="K112" s="48">
        <f t="shared" si="3"/>
        <v>131.98750000000001</v>
      </c>
      <c r="L112" s="48">
        <f>Pay[[#This Row],[Tips]]/Pay[[#This Row],[Time_Input]]</f>
        <v>10.638474295190713</v>
      </c>
      <c r="M112"/>
      <c r="P112" s="1"/>
      <c r="R112"/>
    </row>
    <row r="113" spans="1:18">
      <c r="A113">
        <v>112</v>
      </c>
      <c r="B113" t="s">
        <v>112</v>
      </c>
      <c r="C113" t="s">
        <v>115</v>
      </c>
      <c r="D113" s="48">
        <v>11.25</v>
      </c>
      <c r="E113" s="49">
        <v>44836</v>
      </c>
      <c r="F113" t="s">
        <v>105</v>
      </c>
      <c r="G113" t="s">
        <v>121</v>
      </c>
      <c r="H113">
        <v>6.14</v>
      </c>
      <c r="I113">
        <f t="shared" si="4"/>
        <v>368.4</v>
      </c>
      <c r="J113" s="48">
        <v>56.88</v>
      </c>
      <c r="K113" s="48">
        <f t="shared" si="3"/>
        <v>125.95500000000001</v>
      </c>
      <c r="L113" s="48">
        <f>Pay[[#This Row],[Tips]]/Pay[[#This Row],[Time_Input]]</f>
        <v>9.2638436482084696</v>
      </c>
      <c r="M113"/>
      <c r="P113" s="1"/>
      <c r="R113"/>
    </row>
    <row r="114" spans="1:18">
      <c r="A114">
        <v>113</v>
      </c>
      <c r="B114" t="s">
        <v>112</v>
      </c>
      <c r="C114" t="s">
        <v>115</v>
      </c>
      <c r="D114" s="48">
        <v>11.25</v>
      </c>
      <c r="E114" s="49">
        <v>44835</v>
      </c>
      <c r="F114" t="s">
        <v>104</v>
      </c>
      <c r="G114" t="s">
        <v>122</v>
      </c>
      <c r="H114">
        <v>6.41</v>
      </c>
      <c r="I114">
        <f t="shared" si="4"/>
        <v>384.6</v>
      </c>
      <c r="J114" s="48">
        <v>94.4</v>
      </c>
      <c r="K114" s="48">
        <f t="shared" si="3"/>
        <v>166.51249999999999</v>
      </c>
      <c r="L114" s="48">
        <f>Pay[[#This Row],[Tips]]/Pay[[#This Row],[Time_Input]]</f>
        <v>14.726989079563182</v>
      </c>
      <c r="M114"/>
      <c r="P114" s="1"/>
      <c r="R114"/>
    </row>
    <row r="115" spans="1:18">
      <c r="A115">
        <v>114</v>
      </c>
      <c r="B115" t="s">
        <v>112</v>
      </c>
      <c r="C115" t="s">
        <v>114</v>
      </c>
      <c r="D115" s="48">
        <v>11.25</v>
      </c>
      <c r="E115" s="49">
        <v>44834</v>
      </c>
      <c r="F115" t="s">
        <v>111</v>
      </c>
      <c r="G115" t="s">
        <v>120</v>
      </c>
      <c r="H115">
        <v>6.1</v>
      </c>
      <c r="I115">
        <f t="shared" si="4"/>
        <v>366</v>
      </c>
      <c r="J115" s="48">
        <v>42.31</v>
      </c>
      <c r="K115" s="48">
        <f t="shared" si="3"/>
        <v>110.935</v>
      </c>
      <c r="L115" s="48">
        <f>Pay[[#This Row],[Tips]]/Pay[[#This Row],[Time_Input]]</f>
        <v>6.9360655737704926</v>
      </c>
      <c r="M115"/>
      <c r="P115" s="1"/>
      <c r="R115"/>
    </row>
    <row r="116" spans="1:18">
      <c r="A116">
        <v>115</v>
      </c>
      <c r="B116" t="s">
        <v>112</v>
      </c>
      <c r="C116" t="s">
        <v>114</v>
      </c>
      <c r="D116" s="48">
        <v>11.25</v>
      </c>
      <c r="E116" s="49">
        <v>44830</v>
      </c>
      <c r="F116" t="s">
        <v>106</v>
      </c>
      <c r="G116" t="s">
        <v>120</v>
      </c>
      <c r="H116" s="51">
        <v>6.1</v>
      </c>
      <c r="I116">
        <f t="shared" si="4"/>
        <v>366</v>
      </c>
      <c r="J116" s="48">
        <v>59.09</v>
      </c>
      <c r="K116" s="48">
        <f t="shared" si="3"/>
        <v>127.715</v>
      </c>
      <c r="L116" s="48">
        <f>Pay[[#This Row],[Tips]]/Pay[[#This Row],[Time_Input]]</f>
        <v>9.6868852459016406</v>
      </c>
      <c r="M116"/>
      <c r="P116" s="1"/>
      <c r="R116"/>
    </row>
    <row r="117" spans="1:18">
      <c r="A117">
        <v>116</v>
      </c>
      <c r="B117" t="s">
        <v>112</v>
      </c>
      <c r="C117" t="s">
        <v>115</v>
      </c>
      <c r="D117" s="48">
        <v>11.5</v>
      </c>
      <c r="E117" s="49">
        <v>44858</v>
      </c>
      <c r="F117" t="s">
        <v>106</v>
      </c>
      <c r="G117" t="s">
        <v>121</v>
      </c>
      <c r="H117" s="51">
        <v>5.68</v>
      </c>
      <c r="I117">
        <f t="shared" si="4"/>
        <v>340.79999999999995</v>
      </c>
      <c r="J117" s="48">
        <v>32.72</v>
      </c>
      <c r="K117" s="48">
        <f t="shared" si="3"/>
        <v>98.039999999999992</v>
      </c>
      <c r="L117" s="48">
        <f>Pay[[#This Row],[Tips]]/Pay[[#This Row],[Time_Input]]</f>
        <v>5.76056338028169</v>
      </c>
      <c r="M117"/>
      <c r="P117" s="1"/>
      <c r="R117"/>
    </row>
    <row r="118" spans="1:18">
      <c r="A118">
        <v>117</v>
      </c>
      <c r="B118" t="s">
        <v>112</v>
      </c>
      <c r="C118" t="s">
        <v>115</v>
      </c>
      <c r="D118" s="48">
        <v>11.5</v>
      </c>
      <c r="E118" s="49">
        <v>44857</v>
      </c>
      <c r="F118" t="s">
        <v>105</v>
      </c>
      <c r="G118" t="s">
        <v>120</v>
      </c>
      <c r="H118" s="51">
        <v>5.3</v>
      </c>
      <c r="I118">
        <f t="shared" si="4"/>
        <v>318</v>
      </c>
      <c r="J118" s="48">
        <v>57.66</v>
      </c>
      <c r="K118" s="48">
        <f t="shared" si="3"/>
        <v>118.60999999999999</v>
      </c>
      <c r="L118" s="48">
        <f>Pay[[#This Row],[Tips]]/Pay[[#This Row],[Time_Input]]</f>
        <v>10.879245283018868</v>
      </c>
      <c r="M118"/>
      <c r="P118" s="1"/>
      <c r="R118"/>
    </row>
    <row r="119" spans="1:18">
      <c r="A119">
        <v>118</v>
      </c>
      <c r="B119" t="s">
        <v>118</v>
      </c>
      <c r="C119" t="s">
        <v>115</v>
      </c>
      <c r="D119" s="48">
        <v>11.5</v>
      </c>
      <c r="E119" s="49">
        <v>44853</v>
      </c>
      <c r="F119" t="s">
        <v>101</v>
      </c>
      <c r="G119" t="s">
        <v>11</v>
      </c>
      <c r="H119" s="51">
        <v>1.23</v>
      </c>
      <c r="I119">
        <f t="shared" si="4"/>
        <v>73.8</v>
      </c>
      <c r="J119" s="48">
        <v>0</v>
      </c>
      <c r="K119" s="48">
        <f t="shared" si="3"/>
        <v>14.145</v>
      </c>
      <c r="L119" s="48">
        <f>Pay[[#This Row],[Tips]]/Pay[[#This Row],[Time_Input]]</f>
        <v>0</v>
      </c>
      <c r="M119"/>
      <c r="P119" s="1"/>
      <c r="R119"/>
    </row>
    <row r="120" spans="1:18">
      <c r="A120">
        <v>119</v>
      </c>
      <c r="B120" t="s">
        <v>112</v>
      </c>
      <c r="C120" t="s">
        <v>115</v>
      </c>
      <c r="D120" s="48">
        <v>11.5</v>
      </c>
      <c r="E120" s="49">
        <v>44851</v>
      </c>
      <c r="F120" t="s">
        <v>106</v>
      </c>
      <c r="G120" t="s">
        <v>121</v>
      </c>
      <c r="H120" s="51">
        <v>5.79</v>
      </c>
      <c r="I120">
        <f t="shared" si="4"/>
        <v>347.4</v>
      </c>
      <c r="J120" s="48">
        <v>35.630000000000003</v>
      </c>
      <c r="K120" s="48">
        <f t="shared" si="3"/>
        <v>102.215</v>
      </c>
      <c r="L120" s="48">
        <f>Pay[[#This Row],[Tips]]/Pay[[#This Row],[Time_Input]]</f>
        <v>6.1537132987910192</v>
      </c>
      <c r="M120"/>
      <c r="P120" s="1"/>
      <c r="R120"/>
    </row>
    <row r="121" spans="1:18">
      <c r="A121">
        <v>120</v>
      </c>
      <c r="B121" t="s">
        <v>112</v>
      </c>
      <c r="C121" t="s">
        <v>115</v>
      </c>
      <c r="D121" s="48">
        <v>11.5</v>
      </c>
      <c r="E121" s="49">
        <v>44850</v>
      </c>
      <c r="F121" t="s">
        <v>105</v>
      </c>
      <c r="G121" t="s">
        <v>120</v>
      </c>
      <c r="H121" s="51">
        <v>5.64</v>
      </c>
      <c r="I121">
        <f t="shared" si="4"/>
        <v>338.4</v>
      </c>
      <c r="J121" s="48">
        <v>71.03</v>
      </c>
      <c r="K121" s="48">
        <f t="shared" si="3"/>
        <v>135.88999999999999</v>
      </c>
      <c r="L121" s="48">
        <f>Pay[[#This Row],[Tips]]/Pay[[#This Row],[Time_Input]]</f>
        <v>12.593971631205674</v>
      </c>
      <c r="M121"/>
      <c r="P121" s="1"/>
      <c r="R121"/>
    </row>
    <row r="122" spans="1:18">
      <c r="A122">
        <v>121</v>
      </c>
      <c r="B122" t="s">
        <v>112</v>
      </c>
      <c r="C122" t="s">
        <v>115</v>
      </c>
      <c r="D122" s="48">
        <v>11.5</v>
      </c>
      <c r="E122" s="49">
        <v>44849</v>
      </c>
      <c r="F122" t="s">
        <v>104</v>
      </c>
      <c r="G122" t="s">
        <v>122</v>
      </c>
      <c r="H122" s="51">
        <v>5.97</v>
      </c>
      <c r="I122">
        <f t="shared" si="4"/>
        <v>358.2</v>
      </c>
      <c r="J122" s="48">
        <v>61.32</v>
      </c>
      <c r="K122" s="48">
        <f t="shared" si="3"/>
        <v>129.97499999999999</v>
      </c>
      <c r="L122" s="48">
        <f>Pay[[#This Row],[Tips]]/Pay[[#This Row],[Time_Input]]</f>
        <v>10.271356783919598</v>
      </c>
      <c r="M122"/>
      <c r="P122" s="1"/>
      <c r="R122"/>
    </row>
    <row r="123" spans="1:18">
      <c r="A123">
        <v>122</v>
      </c>
      <c r="B123" t="s">
        <v>112</v>
      </c>
      <c r="C123" t="s">
        <v>115</v>
      </c>
      <c r="D123" s="48">
        <v>11.5</v>
      </c>
      <c r="E123" s="49">
        <v>44848</v>
      </c>
      <c r="F123" t="s">
        <v>111</v>
      </c>
      <c r="G123" t="s">
        <v>121</v>
      </c>
      <c r="H123" s="51">
        <v>6.28</v>
      </c>
      <c r="I123">
        <f t="shared" si="4"/>
        <v>376.8</v>
      </c>
      <c r="J123" s="48">
        <v>41.65</v>
      </c>
      <c r="K123" s="48">
        <f t="shared" si="3"/>
        <v>113.87</v>
      </c>
      <c r="L123" s="48">
        <f>Pay[[#This Row],[Tips]]/Pay[[#This Row],[Time_Input]]</f>
        <v>6.6321656050955413</v>
      </c>
      <c r="M123"/>
      <c r="P123" s="1"/>
      <c r="R123"/>
    </row>
    <row r="124" spans="1:18">
      <c r="A124">
        <v>123</v>
      </c>
      <c r="B124" t="s">
        <v>118</v>
      </c>
      <c r="C124" t="s">
        <v>115</v>
      </c>
      <c r="D124" s="48">
        <v>11.5</v>
      </c>
      <c r="E124" s="49">
        <v>44848</v>
      </c>
      <c r="F124" t="s">
        <v>111</v>
      </c>
      <c r="G124" t="s">
        <v>11</v>
      </c>
      <c r="H124" s="51">
        <v>0.51</v>
      </c>
      <c r="I124">
        <f t="shared" si="4"/>
        <v>30.6</v>
      </c>
      <c r="J124" s="48">
        <v>0</v>
      </c>
      <c r="K124" s="48">
        <f t="shared" si="3"/>
        <v>5.8650000000000002</v>
      </c>
      <c r="L124" s="48">
        <f>Pay[[#This Row],[Tips]]/Pay[[#This Row],[Time_Input]]</f>
        <v>0</v>
      </c>
      <c r="M124"/>
      <c r="P124" s="1"/>
      <c r="R124"/>
    </row>
    <row r="125" spans="1:18">
      <c r="A125">
        <v>124</v>
      </c>
      <c r="B125" t="s">
        <v>112</v>
      </c>
      <c r="C125" t="s">
        <v>116</v>
      </c>
      <c r="D125" s="48">
        <v>11.5</v>
      </c>
      <c r="E125" s="49">
        <v>44872</v>
      </c>
      <c r="F125" t="s">
        <v>106</v>
      </c>
      <c r="G125" t="s">
        <v>121</v>
      </c>
      <c r="H125" s="51">
        <v>6.1</v>
      </c>
      <c r="I125">
        <f t="shared" si="4"/>
        <v>366</v>
      </c>
      <c r="J125" s="48">
        <v>42.14</v>
      </c>
      <c r="K125" s="48">
        <f t="shared" si="3"/>
        <v>112.28999999999999</v>
      </c>
      <c r="L125" s="48">
        <f>Pay[[#This Row],[Tips]]/Pay[[#This Row],[Time_Input]]</f>
        <v>6.9081967213114757</v>
      </c>
      <c r="M125"/>
      <c r="P125" s="1"/>
      <c r="R125"/>
    </row>
    <row r="126" spans="1:18">
      <c r="A126">
        <v>125</v>
      </c>
      <c r="B126" t="s">
        <v>112</v>
      </c>
      <c r="C126" t="s">
        <v>116</v>
      </c>
      <c r="D126" s="48">
        <v>11.5</v>
      </c>
      <c r="E126" s="49">
        <v>44870</v>
      </c>
      <c r="F126" t="s">
        <v>104</v>
      </c>
      <c r="G126" t="s">
        <v>121</v>
      </c>
      <c r="H126" s="51">
        <v>5.83</v>
      </c>
      <c r="I126">
        <f t="shared" si="4"/>
        <v>349.8</v>
      </c>
      <c r="J126" s="48">
        <v>59.49</v>
      </c>
      <c r="K126" s="48">
        <f t="shared" si="3"/>
        <v>126.535</v>
      </c>
      <c r="L126" s="48">
        <f>Pay[[#This Row],[Tips]]/Pay[[#This Row],[Time_Input]]</f>
        <v>10.204116638078903</v>
      </c>
      <c r="M126"/>
      <c r="P126" s="1"/>
      <c r="R126"/>
    </row>
    <row r="127" spans="1:18">
      <c r="A127">
        <v>126</v>
      </c>
      <c r="B127" t="s">
        <v>112</v>
      </c>
      <c r="C127" t="s">
        <v>116</v>
      </c>
      <c r="D127" s="48">
        <v>11.5</v>
      </c>
      <c r="E127" s="49">
        <v>44869</v>
      </c>
      <c r="F127" t="s">
        <v>111</v>
      </c>
      <c r="G127" t="s">
        <v>120</v>
      </c>
      <c r="H127" s="51">
        <v>6.15</v>
      </c>
      <c r="I127">
        <f t="shared" si="4"/>
        <v>369</v>
      </c>
      <c r="J127" s="48">
        <v>70.66</v>
      </c>
      <c r="K127" s="48">
        <f t="shared" si="3"/>
        <v>141.38499999999999</v>
      </c>
      <c r="L127" s="48">
        <f>Pay[[#This Row],[Tips]]/Pay[[#This Row],[Time_Input]]</f>
        <v>11.489430894308942</v>
      </c>
      <c r="M127"/>
      <c r="P127" s="1"/>
      <c r="R127"/>
    </row>
    <row r="128" spans="1:18">
      <c r="A128">
        <v>127</v>
      </c>
      <c r="B128" t="s">
        <v>112</v>
      </c>
      <c r="C128" t="s">
        <v>115</v>
      </c>
      <c r="D128" s="48">
        <v>11.5</v>
      </c>
      <c r="E128" s="49">
        <v>44865</v>
      </c>
      <c r="F128" t="s">
        <v>106</v>
      </c>
      <c r="G128" t="s">
        <v>120</v>
      </c>
      <c r="H128" s="51">
        <v>6.05</v>
      </c>
      <c r="I128">
        <f t="shared" si="4"/>
        <v>363</v>
      </c>
      <c r="J128" s="48">
        <v>53.99</v>
      </c>
      <c r="K128" s="48">
        <f t="shared" si="3"/>
        <v>123.565</v>
      </c>
      <c r="L128" s="48">
        <f>Pay[[#This Row],[Tips]]/Pay[[#This Row],[Time_Input]]</f>
        <v>8.9239669421487609</v>
      </c>
      <c r="M128"/>
      <c r="P128" s="1"/>
      <c r="R128"/>
    </row>
    <row r="129" spans="1:18">
      <c r="A129">
        <v>128</v>
      </c>
      <c r="B129" t="s">
        <v>112</v>
      </c>
      <c r="C129" t="s">
        <v>115</v>
      </c>
      <c r="D129" s="48">
        <v>11.5</v>
      </c>
      <c r="E129" s="49">
        <v>44864</v>
      </c>
      <c r="F129" t="s">
        <v>105</v>
      </c>
      <c r="G129" t="s">
        <v>120</v>
      </c>
      <c r="H129" s="51">
        <v>6.18</v>
      </c>
      <c r="I129">
        <f t="shared" si="4"/>
        <v>370.79999999999995</v>
      </c>
      <c r="J129" s="48">
        <v>76.459999999999994</v>
      </c>
      <c r="K129" s="48">
        <f t="shared" si="3"/>
        <v>147.52999999999997</v>
      </c>
      <c r="L129" s="48">
        <f>Pay[[#This Row],[Tips]]/Pay[[#This Row],[Time_Input]]</f>
        <v>12.372168284789643</v>
      </c>
      <c r="M129"/>
      <c r="P129" s="1"/>
      <c r="R129"/>
    </row>
    <row r="130" spans="1:18">
      <c r="A130">
        <v>129</v>
      </c>
      <c r="B130" t="s">
        <v>112</v>
      </c>
      <c r="C130" t="s">
        <v>115</v>
      </c>
      <c r="D130" s="48">
        <v>11.5</v>
      </c>
      <c r="E130" s="49">
        <v>44863</v>
      </c>
      <c r="F130" t="s">
        <v>104</v>
      </c>
      <c r="G130" t="s">
        <v>122</v>
      </c>
      <c r="H130" s="51">
        <v>6.14</v>
      </c>
      <c r="I130">
        <f t="shared" si="4"/>
        <v>368.4</v>
      </c>
      <c r="J130" s="48">
        <v>66.7</v>
      </c>
      <c r="K130" s="48">
        <f t="shared" ref="K130:K193" si="5">((I130/60)*D130 ) + J130</f>
        <v>137.31</v>
      </c>
      <c r="L130" s="48">
        <f>Pay[[#This Row],[Tips]]/Pay[[#This Row],[Time_Input]]</f>
        <v>10.863192182410424</v>
      </c>
      <c r="M130"/>
      <c r="P130" s="1"/>
      <c r="R130"/>
    </row>
    <row r="131" spans="1:18">
      <c r="A131">
        <v>130</v>
      </c>
      <c r="B131" t="s">
        <v>112</v>
      </c>
      <c r="C131" t="s">
        <v>115</v>
      </c>
      <c r="D131" s="48">
        <v>11.5</v>
      </c>
      <c r="E131" s="49">
        <v>44862</v>
      </c>
      <c r="F131" t="s">
        <v>111</v>
      </c>
      <c r="G131" t="s">
        <v>121</v>
      </c>
      <c r="H131" s="51">
        <v>6</v>
      </c>
      <c r="I131">
        <f t="shared" si="4"/>
        <v>360</v>
      </c>
      <c r="J131" s="48">
        <v>52.82</v>
      </c>
      <c r="K131" s="48">
        <f t="shared" si="5"/>
        <v>121.82</v>
      </c>
      <c r="L131" s="48">
        <f>Pay[[#This Row],[Tips]]/Pay[[#This Row],[Time_Input]]</f>
        <v>8.8033333333333328</v>
      </c>
      <c r="M131"/>
      <c r="P131" s="1"/>
      <c r="R131"/>
    </row>
    <row r="132" spans="1:18">
      <c r="A132">
        <v>131</v>
      </c>
      <c r="B132" t="s">
        <v>112</v>
      </c>
      <c r="C132" t="s">
        <v>116</v>
      </c>
      <c r="D132" s="48">
        <v>11.5</v>
      </c>
      <c r="E132" s="49">
        <v>44890</v>
      </c>
      <c r="F132" t="s">
        <v>111</v>
      </c>
      <c r="G132" t="s">
        <v>122</v>
      </c>
      <c r="H132" s="51">
        <v>4.8899999999999997</v>
      </c>
      <c r="I132">
        <f t="shared" si="4"/>
        <v>293.39999999999998</v>
      </c>
      <c r="J132" s="48">
        <v>69.2</v>
      </c>
      <c r="K132" s="48">
        <f t="shared" si="5"/>
        <v>125.435</v>
      </c>
      <c r="L132" s="48">
        <f>Pay[[#This Row],[Tips]]/Pay[[#This Row],[Time_Input]]</f>
        <v>14.151329243353786</v>
      </c>
      <c r="M132"/>
      <c r="P132" s="1"/>
      <c r="R132"/>
    </row>
    <row r="133" spans="1:18">
      <c r="A133">
        <v>132</v>
      </c>
      <c r="B133" t="s">
        <v>112</v>
      </c>
      <c r="C133" t="s">
        <v>116</v>
      </c>
      <c r="D133" s="48">
        <v>11.5</v>
      </c>
      <c r="E133" s="49">
        <v>44886</v>
      </c>
      <c r="F133" t="s">
        <v>106</v>
      </c>
      <c r="G133" t="s">
        <v>121</v>
      </c>
      <c r="H133" s="51">
        <v>6.29</v>
      </c>
      <c r="I133">
        <f t="shared" si="4"/>
        <v>377.4</v>
      </c>
      <c r="J133" s="48">
        <v>44.17</v>
      </c>
      <c r="K133" s="48">
        <f t="shared" si="5"/>
        <v>116.505</v>
      </c>
      <c r="L133" s="48">
        <f>Pay[[#This Row],[Tips]]/Pay[[#This Row],[Time_Input]]</f>
        <v>7.0222575516693162</v>
      </c>
      <c r="M133"/>
      <c r="P133" s="1"/>
      <c r="R133"/>
    </row>
    <row r="134" spans="1:18">
      <c r="A134">
        <v>133</v>
      </c>
      <c r="B134" t="s">
        <v>118</v>
      </c>
      <c r="C134" t="s">
        <v>116</v>
      </c>
      <c r="D134" s="48">
        <v>11.5</v>
      </c>
      <c r="E134" s="49">
        <v>44885</v>
      </c>
      <c r="F134" t="s">
        <v>105</v>
      </c>
      <c r="G134" t="s">
        <v>11</v>
      </c>
      <c r="H134" s="51">
        <v>0.47</v>
      </c>
      <c r="I134">
        <f t="shared" si="4"/>
        <v>28.2</v>
      </c>
      <c r="J134" s="48">
        <v>0</v>
      </c>
      <c r="K134" s="48">
        <f t="shared" si="5"/>
        <v>5.4049999999999994</v>
      </c>
      <c r="L134" s="48">
        <f>Pay[[#This Row],[Tips]]/Pay[[#This Row],[Time_Input]]</f>
        <v>0</v>
      </c>
      <c r="M134"/>
      <c r="P134" s="1"/>
      <c r="R134"/>
    </row>
    <row r="135" spans="1:18">
      <c r="A135">
        <v>134</v>
      </c>
      <c r="B135" t="s">
        <v>112</v>
      </c>
      <c r="C135" t="s">
        <v>116</v>
      </c>
      <c r="D135" s="48">
        <v>11.5</v>
      </c>
      <c r="E135" s="49">
        <v>44885</v>
      </c>
      <c r="F135" t="s">
        <v>105</v>
      </c>
      <c r="G135" t="s">
        <v>120</v>
      </c>
      <c r="H135" s="51">
        <v>6.48</v>
      </c>
      <c r="I135">
        <f t="shared" si="4"/>
        <v>388.8</v>
      </c>
      <c r="J135" s="48">
        <v>85.64</v>
      </c>
      <c r="K135" s="48">
        <f t="shared" si="5"/>
        <v>160.16000000000003</v>
      </c>
      <c r="L135" s="48">
        <f>Pay[[#This Row],[Tips]]/Pay[[#This Row],[Time_Input]]</f>
        <v>13.216049382716049</v>
      </c>
      <c r="M135"/>
      <c r="P135" s="1"/>
      <c r="R135"/>
    </row>
    <row r="136" spans="1:18">
      <c r="A136">
        <v>135</v>
      </c>
      <c r="B136" t="s">
        <v>112</v>
      </c>
      <c r="C136" t="s">
        <v>116</v>
      </c>
      <c r="D136" s="48">
        <v>11.5</v>
      </c>
      <c r="E136" s="49">
        <v>44884</v>
      </c>
      <c r="F136" t="s">
        <v>104</v>
      </c>
      <c r="G136" t="s">
        <v>122</v>
      </c>
      <c r="H136" s="51">
        <v>5.91</v>
      </c>
      <c r="I136">
        <f t="shared" si="4"/>
        <v>354.6</v>
      </c>
      <c r="J136" s="48">
        <v>72.75</v>
      </c>
      <c r="K136" s="48">
        <f t="shared" si="5"/>
        <v>140.715</v>
      </c>
      <c r="L136" s="48">
        <f>Pay[[#This Row],[Tips]]/Pay[[#This Row],[Time_Input]]</f>
        <v>12.30964467005076</v>
      </c>
      <c r="M136"/>
      <c r="P136" s="1"/>
      <c r="R136"/>
    </row>
    <row r="137" spans="1:18">
      <c r="A137">
        <v>136</v>
      </c>
      <c r="B137" t="s">
        <v>112</v>
      </c>
      <c r="C137" t="s">
        <v>116</v>
      </c>
      <c r="D137" s="48">
        <v>11.5</v>
      </c>
      <c r="E137" s="49">
        <v>44883</v>
      </c>
      <c r="F137" t="s">
        <v>111</v>
      </c>
      <c r="G137" t="s">
        <v>121</v>
      </c>
      <c r="H137" s="51">
        <v>6.52</v>
      </c>
      <c r="I137">
        <f t="shared" si="4"/>
        <v>391.2</v>
      </c>
      <c r="J137" s="48">
        <v>53.16</v>
      </c>
      <c r="K137" s="48">
        <f t="shared" si="5"/>
        <v>128.13999999999999</v>
      </c>
      <c r="L137" s="48">
        <f>Pay[[#This Row],[Tips]]/Pay[[#This Row],[Time_Input]]</f>
        <v>8.1533742331288348</v>
      </c>
      <c r="M137"/>
      <c r="P137" s="1"/>
      <c r="R137"/>
    </row>
    <row r="138" spans="1:18">
      <c r="A138">
        <v>137</v>
      </c>
      <c r="B138" t="s">
        <v>118</v>
      </c>
      <c r="C138" t="s">
        <v>116</v>
      </c>
      <c r="D138" s="48">
        <v>11.5</v>
      </c>
      <c r="E138" s="49">
        <v>44881</v>
      </c>
      <c r="F138" t="s">
        <v>101</v>
      </c>
      <c r="G138" t="s">
        <v>11</v>
      </c>
      <c r="H138" s="51">
        <v>0.85</v>
      </c>
      <c r="I138">
        <f t="shared" si="4"/>
        <v>51</v>
      </c>
      <c r="J138" s="48">
        <v>0</v>
      </c>
      <c r="K138" s="48">
        <f t="shared" si="5"/>
        <v>9.7750000000000004</v>
      </c>
      <c r="L138" s="48">
        <f>Pay[[#This Row],[Tips]]/Pay[[#This Row],[Time_Input]]</f>
        <v>0</v>
      </c>
      <c r="M138"/>
      <c r="P138" s="1"/>
      <c r="R138"/>
    </row>
    <row r="139" spans="1:18">
      <c r="A139">
        <v>138</v>
      </c>
      <c r="B139" t="s">
        <v>112</v>
      </c>
      <c r="C139" t="s">
        <v>116</v>
      </c>
      <c r="D139" s="48">
        <v>11.5</v>
      </c>
      <c r="E139" s="49">
        <v>44879</v>
      </c>
      <c r="F139" t="s">
        <v>106</v>
      </c>
      <c r="G139" t="s">
        <v>121</v>
      </c>
      <c r="H139" s="51">
        <v>5.99</v>
      </c>
      <c r="I139">
        <f t="shared" si="4"/>
        <v>359.40000000000003</v>
      </c>
      <c r="J139" s="48">
        <v>42.21</v>
      </c>
      <c r="K139" s="48">
        <f t="shared" si="5"/>
        <v>111.095</v>
      </c>
      <c r="L139" s="48">
        <f>Pay[[#This Row],[Tips]]/Pay[[#This Row],[Time_Input]]</f>
        <v>7.046744574290484</v>
      </c>
      <c r="M139"/>
      <c r="P139" s="1"/>
      <c r="R139"/>
    </row>
    <row r="140" spans="1:18">
      <c r="A140">
        <v>139</v>
      </c>
      <c r="B140" t="s">
        <v>112</v>
      </c>
      <c r="C140" t="s">
        <v>116</v>
      </c>
      <c r="D140" s="48">
        <v>11.5</v>
      </c>
      <c r="E140" s="49">
        <v>44878</v>
      </c>
      <c r="F140" t="s">
        <v>105</v>
      </c>
      <c r="G140" t="s">
        <v>120</v>
      </c>
      <c r="H140" s="51">
        <v>6.01</v>
      </c>
      <c r="I140">
        <f t="shared" si="4"/>
        <v>360.59999999999997</v>
      </c>
      <c r="J140" s="48">
        <v>76.73</v>
      </c>
      <c r="K140" s="48">
        <f t="shared" si="5"/>
        <v>145.845</v>
      </c>
      <c r="L140" s="48">
        <f>Pay[[#This Row],[Tips]]/Pay[[#This Row],[Time_Input]]</f>
        <v>12.767054908485859</v>
      </c>
      <c r="M140"/>
      <c r="P140" s="1"/>
      <c r="R140"/>
    </row>
    <row r="141" spans="1:18">
      <c r="A141">
        <v>140</v>
      </c>
      <c r="B141" t="s">
        <v>112</v>
      </c>
      <c r="C141" t="s">
        <v>116</v>
      </c>
      <c r="D141" s="48">
        <v>11.5</v>
      </c>
      <c r="E141" s="49">
        <v>44877</v>
      </c>
      <c r="F141" t="s">
        <v>104</v>
      </c>
      <c r="G141" t="s">
        <v>122</v>
      </c>
      <c r="H141" s="51">
        <v>6</v>
      </c>
      <c r="I141">
        <f t="shared" si="4"/>
        <v>360</v>
      </c>
      <c r="J141" s="48">
        <v>71.42</v>
      </c>
      <c r="K141" s="48">
        <f t="shared" si="5"/>
        <v>140.42000000000002</v>
      </c>
      <c r="L141" s="48">
        <f>Pay[[#This Row],[Tips]]/Pay[[#This Row],[Time_Input]]</f>
        <v>11.903333333333334</v>
      </c>
      <c r="M141"/>
      <c r="P141" s="1"/>
      <c r="R141"/>
    </row>
    <row r="142" spans="1:18">
      <c r="A142">
        <v>141</v>
      </c>
      <c r="B142" t="s">
        <v>112</v>
      </c>
      <c r="C142" t="s">
        <v>116</v>
      </c>
      <c r="D142" s="48">
        <v>11.5</v>
      </c>
      <c r="E142" s="49">
        <v>44876</v>
      </c>
      <c r="F142" t="s">
        <v>111</v>
      </c>
      <c r="G142" t="s">
        <v>121</v>
      </c>
      <c r="H142" s="51">
        <v>6.63</v>
      </c>
      <c r="I142">
        <f t="shared" si="4"/>
        <v>397.8</v>
      </c>
      <c r="J142" s="48">
        <v>54.3</v>
      </c>
      <c r="K142" s="48">
        <f t="shared" si="5"/>
        <v>130.54500000000002</v>
      </c>
      <c r="L142" s="48">
        <f>Pay[[#This Row],[Tips]]/Pay[[#This Row],[Time_Input]]</f>
        <v>8.1900452488687776</v>
      </c>
      <c r="M142"/>
      <c r="P142" s="1"/>
      <c r="R142"/>
    </row>
    <row r="143" spans="1:18">
      <c r="A143">
        <v>142</v>
      </c>
      <c r="B143" t="s">
        <v>112</v>
      </c>
      <c r="C143" t="s">
        <v>117</v>
      </c>
      <c r="D143" s="48">
        <v>11.5</v>
      </c>
      <c r="E143" s="49">
        <v>44904</v>
      </c>
      <c r="F143" t="s">
        <v>111</v>
      </c>
      <c r="G143" t="s">
        <v>121</v>
      </c>
      <c r="H143" s="51">
        <v>6.51</v>
      </c>
      <c r="I143">
        <f t="shared" si="4"/>
        <v>390.59999999999997</v>
      </c>
      <c r="J143" s="48">
        <v>52.07</v>
      </c>
      <c r="K143" s="48">
        <f t="shared" si="5"/>
        <v>126.935</v>
      </c>
      <c r="L143" s="48">
        <f>Pay[[#This Row],[Tips]]/Pay[[#This Row],[Time_Input]]</f>
        <v>7.9984639016897088</v>
      </c>
      <c r="M143"/>
      <c r="P143" s="1"/>
      <c r="R143"/>
    </row>
    <row r="144" spans="1:18">
      <c r="A144">
        <v>143</v>
      </c>
      <c r="B144" t="s">
        <v>112</v>
      </c>
      <c r="C144" t="s">
        <v>117</v>
      </c>
      <c r="D144" s="48">
        <v>11.5</v>
      </c>
      <c r="E144" s="49">
        <v>44899</v>
      </c>
      <c r="F144" t="s">
        <v>105</v>
      </c>
      <c r="G144" t="s">
        <v>120</v>
      </c>
      <c r="H144" s="51">
        <v>6</v>
      </c>
      <c r="I144">
        <f t="shared" si="4"/>
        <v>360</v>
      </c>
      <c r="J144" s="48">
        <v>70.959999999999994</v>
      </c>
      <c r="K144" s="48">
        <f t="shared" si="5"/>
        <v>139.95999999999998</v>
      </c>
      <c r="L144" s="48">
        <f>Pay[[#This Row],[Tips]]/Pay[[#This Row],[Time_Input]]</f>
        <v>11.826666666666666</v>
      </c>
      <c r="M144"/>
      <c r="P144" s="1"/>
      <c r="R144"/>
    </row>
    <row r="145" spans="1:18">
      <c r="A145">
        <v>144</v>
      </c>
      <c r="B145" t="s">
        <v>112</v>
      </c>
      <c r="C145" t="s">
        <v>117</v>
      </c>
      <c r="D145" s="48">
        <v>11.5</v>
      </c>
      <c r="E145" s="49">
        <v>44898</v>
      </c>
      <c r="F145" t="s">
        <v>104</v>
      </c>
      <c r="G145" t="s">
        <v>122</v>
      </c>
      <c r="H145" s="51">
        <v>5.99</v>
      </c>
      <c r="I145">
        <f t="shared" si="4"/>
        <v>359.40000000000003</v>
      </c>
      <c r="J145" s="48">
        <v>71.540000000000006</v>
      </c>
      <c r="K145" s="48">
        <f t="shared" si="5"/>
        <v>140.42500000000001</v>
      </c>
      <c r="L145" s="48">
        <f>Pay[[#This Row],[Tips]]/Pay[[#This Row],[Time_Input]]</f>
        <v>11.943238731218699</v>
      </c>
      <c r="M145"/>
      <c r="P145" s="1"/>
      <c r="R145"/>
    </row>
    <row r="146" spans="1:18">
      <c r="A146">
        <v>145</v>
      </c>
      <c r="B146" t="s">
        <v>112</v>
      </c>
      <c r="C146" t="s">
        <v>117</v>
      </c>
      <c r="D146" s="48">
        <v>11.5</v>
      </c>
      <c r="E146" s="49">
        <v>44897</v>
      </c>
      <c r="F146" t="s">
        <v>111</v>
      </c>
      <c r="G146" t="s">
        <v>121</v>
      </c>
      <c r="H146" s="51">
        <v>6.69</v>
      </c>
      <c r="I146">
        <f t="shared" si="4"/>
        <v>401.40000000000003</v>
      </c>
      <c r="J146" s="48">
        <v>54.73</v>
      </c>
      <c r="K146" s="48">
        <f t="shared" si="5"/>
        <v>131.66499999999999</v>
      </c>
      <c r="L146" s="48">
        <f>Pay[[#This Row],[Tips]]/Pay[[#This Row],[Time_Input]]</f>
        <v>8.1808669656203286</v>
      </c>
      <c r="M146"/>
      <c r="P146" s="1"/>
      <c r="R146"/>
    </row>
    <row r="147" spans="1:18">
      <c r="A147">
        <v>146</v>
      </c>
      <c r="B147" t="s">
        <v>112</v>
      </c>
      <c r="C147" t="s">
        <v>116</v>
      </c>
      <c r="D147" s="48">
        <v>11.5</v>
      </c>
      <c r="E147" s="49">
        <v>44892</v>
      </c>
      <c r="F147" t="s">
        <v>105</v>
      </c>
      <c r="G147" t="s">
        <v>120</v>
      </c>
      <c r="H147" s="51">
        <v>6.23</v>
      </c>
      <c r="I147">
        <f t="shared" si="4"/>
        <v>373.8</v>
      </c>
      <c r="J147" s="48">
        <v>55.69</v>
      </c>
      <c r="K147" s="48">
        <f t="shared" si="5"/>
        <v>127.33500000000001</v>
      </c>
      <c r="L147" s="48">
        <f>Pay[[#This Row],[Tips]]/Pay[[#This Row],[Time_Input]]</f>
        <v>8.9390048154093087</v>
      </c>
      <c r="M147"/>
      <c r="P147" s="1"/>
      <c r="R147"/>
    </row>
    <row r="148" spans="1:18">
      <c r="A148">
        <v>147</v>
      </c>
      <c r="B148" t="s">
        <v>112</v>
      </c>
      <c r="C148" t="s">
        <v>116</v>
      </c>
      <c r="D148" s="48">
        <v>11.5</v>
      </c>
      <c r="E148" s="49">
        <v>44891</v>
      </c>
      <c r="F148" t="s">
        <v>104</v>
      </c>
      <c r="G148" t="s">
        <v>122</v>
      </c>
      <c r="H148" s="51">
        <v>6.08</v>
      </c>
      <c r="I148">
        <f t="shared" si="4"/>
        <v>364.8</v>
      </c>
      <c r="J148" s="48">
        <v>61.39</v>
      </c>
      <c r="K148" s="48">
        <f t="shared" si="5"/>
        <v>131.31</v>
      </c>
      <c r="L148" s="48">
        <f>Pay[[#This Row],[Tips]]/Pay[[#This Row],[Time_Input]]</f>
        <v>10.097039473684211</v>
      </c>
      <c r="M148"/>
      <c r="P148" s="1"/>
      <c r="R148"/>
    </row>
    <row r="149" spans="1:18">
      <c r="A149">
        <v>148</v>
      </c>
      <c r="B149" t="s">
        <v>124</v>
      </c>
      <c r="C149" t="s">
        <v>117</v>
      </c>
      <c r="D149" s="48">
        <v>14.5</v>
      </c>
      <c r="E149" s="49">
        <v>44905</v>
      </c>
      <c r="F149" t="s">
        <v>104</v>
      </c>
      <c r="G149" t="s">
        <v>124</v>
      </c>
      <c r="H149" s="51">
        <v>6.67</v>
      </c>
      <c r="I149">
        <f t="shared" si="4"/>
        <v>400.2</v>
      </c>
      <c r="J149" s="48">
        <v>0</v>
      </c>
      <c r="K149" s="48">
        <f t="shared" si="5"/>
        <v>96.715000000000003</v>
      </c>
      <c r="L149" s="48">
        <f>Pay[[#This Row],[Tips]]/Pay[[#This Row],[Time_Input]]</f>
        <v>0</v>
      </c>
      <c r="M149"/>
      <c r="P149" s="1"/>
      <c r="R149"/>
    </row>
    <row r="150" spans="1:18">
      <c r="A150">
        <v>149</v>
      </c>
      <c r="B150" t="s">
        <v>124</v>
      </c>
      <c r="C150" t="s">
        <v>117</v>
      </c>
      <c r="D150" s="48">
        <v>14.5</v>
      </c>
      <c r="E150" s="49">
        <v>44907</v>
      </c>
      <c r="F150" t="s">
        <v>106</v>
      </c>
      <c r="G150" t="s">
        <v>124</v>
      </c>
      <c r="H150" s="51">
        <v>7.15</v>
      </c>
      <c r="I150">
        <f t="shared" si="4"/>
        <v>429</v>
      </c>
      <c r="J150" s="48">
        <v>0</v>
      </c>
      <c r="K150" s="48">
        <f t="shared" si="5"/>
        <v>103.67500000000001</v>
      </c>
      <c r="L150" s="48">
        <f>Pay[[#This Row],[Tips]]/Pay[[#This Row],[Time_Input]]</f>
        <v>0</v>
      </c>
      <c r="M150"/>
      <c r="P150" s="1"/>
      <c r="R150"/>
    </row>
    <row r="151" spans="1:18">
      <c r="A151">
        <v>150</v>
      </c>
      <c r="B151" t="s">
        <v>124</v>
      </c>
      <c r="C151" t="s">
        <v>117</v>
      </c>
      <c r="D151" s="48">
        <v>14.5</v>
      </c>
      <c r="E151" s="49">
        <v>44906</v>
      </c>
      <c r="F151" t="s">
        <v>105</v>
      </c>
      <c r="G151" t="s">
        <v>124</v>
      </c>
      <c r="H151" s="51">
        <v>7.02</v>
      </c>
      <c r="I151">
        <f t="shared" si="4"/>
        <v>421.2</v>
      </c>
      <c r="J151" s="48">
        <v>0</v>
      </c>
      <c r="K151" s="48">
        <f t="shared" si="5"/>
        <v>101.78999999999999</v>
      </c>
      <c r="L151" s="48">
        <f>Pay[[#This Row],[Tips]]/Pay[[#This Row],[Time_Input]]</f>
        <v>0</v>
      </c>
      <c r="M151"/>
      <c r="P151" s="1"/>
      <c r="R151"/>
    </row>
    <row r="152" spans="1:18">
      <c r="A152">
        <v>151</v>
      </c>
      <c r="B152" t="s">
        <v>112</v>
      </c>
      <c r="C152" t="s">
        <v>117</v>
      </c>
      <c r="D152" s="48">
        <v>11.5</v>
      </c>
      <c r="E152" s="49">
        <v>44907</v>
      </c>
      <c r="F152" t="s">
        <v>106</v>
      </c>
      <c r="G152" t="s">
        <v>120</v>
      </c>
      <c r="H152" s="51">
        <v>7.15</v>
      </c>
      <c r="I152">
        <f t="shared" si="4"/>
        <v>429</v>
      </c>
      <c r="J152" s="48">
        <v>53.47</v>
      </c>
      <c r="K152" s="48">
        <f t="shared" si="5"/>
        <v>135.69499999999999</v>
      </c>
      <c r="L152" s="48">
        <f>Pay[[#This Row],[Tips]]/Pay[[#This Row],[Time_Input]]</f>
        <v>7.4783216783216782</v>
      </c>
      <c r="M152"/>
      <c r="P152" s="1"/>
      <c r="R152"/>
    </row>
    <row r="153" spans="1:18">
      <c r="A153">
        <v>152</v>
      </c>
      <c r="B153" t="s">
        <v>112</v>
      </c>
      <c r="C153" t="s">
        <v>117</v>
      </c>
      <c r="D153" s="48">
        <v>11.5</v>
      </c>
      <c r="E153" s="49">
        <v>44916</v>
      </c>
      <c r="F153" t="s">
        <v>101</v>
      </c>
      <c r="G153" t="s">
        <v>120</v>
      </c>
      <c r="H153" s="51">
        <v>6.31</v>
      </c>
      <c r="I153">
        <f t="shared" si="4"/>
        <v>378.59999999999997</v>
      </c>
      <c r="J153" s="48">
        <v>83.74</v>
      </c>
      <c r="K153" s="48">
        <f t="shared" si="5"/>
        <v>156.30500000000001</v>
      </c>
      <c r="L153" s="48">
        <f>Pay[[#This Row],[Tips]]/Pay[[#This Row],[Time_Input]]</f>
        <v>13.270998415213946</v>
      </c>
      <c r="M153"/>
      <c r="P153" s="1"/>
      <c r="R153"/>
    </row>
    <row r="154" spans="1:18">
      <c r="A154">
        <v>153</v>
      </c>
      <c r="B154" t="s">
        <v>118</v>
      </c>
      <c r="C154" t="s">
        <v>117</v>
      </c>
      <c r="D154" s="48">
        <v>14.5</v>
      </c>
      <c r="E154" s="49">
        <v>44916</v>
      </c>
      <c r="F154" t="s">
        <v>101</v>
      </c>
      <c r="G154" t="s">
        <v>11</v>
      </c>
      <c r="H154" s="51">
        <v>0.61</v>
      </c>
      <c r="I154">
        <f t="shared" si="4"/>
        <v>36.6</v>
      </c>
      <c r="J154" s="48">
        <v>0</v>
      </c>
      <c r="K154" s="48">
        <f t="shared" si="5"/>
        <v>8.8450000000000006</v>
      </c>
      <c r="L154" s="48">
        <f>Pay[[#This Row],[Tips]]/Pay[[#This Row],[Time_Input]]</f>
        <v>0</v>
      </c>
      <c r="M154"/>
      <c r="P154" s="1"/>
      <c r="R154"/>
    </row>
    <row r="155" spans="1:18">
      <c r="A155">
        <v>154</v>
      </c>
      <c r="B155" t="s">
        <v>130</v>
      </c>
      <c r="C155" t="s">
        <v>117</v>
      </c>
      <c r="D155" s="48">
        <v>14.5</v>
      </c>
      <c r="E155" s="49">
        <v>44909</v>
      </c>
      <c r="F155" t="s">
        <v>101</v>
      </c>
      <c r="G155" t="s">
        <v>11</v>
      </c>
      <c r="H155" s="51">
        <v>3.74</v>
      </c>
      <c r="I155">
        <f t="shared" si="4"/>
        <v>224.4</v>
      </c>
      <c r="J155" s="48">
        <v>0</v>
      </c>
      <c r="K155" s="48">
        <f t="shared" si="5"/>
        <v>54.230000000000004</v>
      </c>
      <c r="L155" s="48">
        <f>Pay[[#This Row],[Tips]]/Pay[[#This Row],[Time_Input]]</f>
        <v>0</v>
      </c>
      <c r="M155"/>
      <c r="P155" s="1"/>
      <c r="R155"/>
    </row>
    <row r="156" spans="1:18">
      <c r="A156">
        <v>155</v>
      </c>
      <c r="B156" t="s">
        <v>99</v>
      </c>
      <c r="C156" t="s">
        <v>117</v>
      </c>
      <c r="D156" s="48">
        <v>14.5</v>
      </c>
      <c r="E156" s="49">
        <v>44915</v>
      </c>
      <c r="F156" t="s">
        <v>100</v>
      </c>
      <c r="G156" t="s">
        <v>11</v>
      </c>
      <c r="H156" s="51">
        <v>2</v>
      </c>
      <c r="I156">
        <f t="shared" si="4"/>
        <v>120</v>
      </c>
      <c r="J156" s="48">
        <v>0</v>
      </c>
      <c r="K156" s="48">
        <f t="shared" si="5"/>
        <v>29</v>
      </c>
      <c r="L156" s="48">
        <f>Pay[[#This Row],[Tips]]/Pay[[#This Row],[Time_Input]]</f>
        <v>0</v>
      </c>
      <c r="M156"/>
      <c r="P156" s="1"/>
      <c r="R156"/>
    </row>
    <row r="157" spans="1:18">
      <c r="A157">
        <v>156</v>
      </c>
      <c r="B157" t="s">
        <v>112</v>
      </c>
      <c r="C157" t="s">
        <v>128</v>
      </c>
      <c r="D157" s="48">
        <v>11.5</v>
      </c>
      <c r="E157" s="49">
        <v>44932</v>
      </c>
      <c r="F157" t="s">
        <v>111</v>
      </c>
      <c r="G157" t="s">
        <v>121</v>
      </c>
      <c r="H157" s="51">
        <v>6.34</v>
      </c>
      <c r="I157">
        <f t="shared" si="4"/>
        <v>380.4</v>
      </c>
      <c r="J157" s="48">
        <v>57.69</v>
      </c>
      <c r="K157" s="48">
        <f t="shared" si="5"/>
        <v>130.6</v>
      </c>
      <c r="L157" s="48">
        <f>Pay[[#This Row],[Tips]]/Pay[[#This Row],[Time_Input]]</f>
        <v>9.0993690851735014</v>
      </c>
      <c r="M157"/>
      <c r="P157" s="1"/>
      <c r="R157"/>
    </row>
    <row r="158" spans="1:18">
      <c r="A158">
        <v>157</v>
      </c>
      <c r="B158" t="s">
        <v>112</v>
      </c>
      <c r="C158" t="s">
        <v>128</v>
      </c>
      <c r="D158" s="48">
        <v>11.5</v>
      </c>
      <c r="E158" s="49">
        <v>44933</v>
      </c>
      <c r="F158" t="s">
        <v>104</v>
      </c>
      <c r="G158" t="s">
        <v>122</v>
      </c>
      <c r="H158" s="51">
        <v>6</v>
      </c>
      <c r="I158">
        <f t="shared" si="4"/>
        <v>360</v>
      </c>
      <c r="J158" s="48">
        <v>63.91</v>
      </c>
      <c r="K158" s="48">
        <f t="shared" si="5"/>
        <v>132.91</v>
      </c>
      <c r="L158" s="48">
        <f>Pay[[#This Row],[Tips]]/Pay[[#This Row],[Time_Input]]</f>
        <v>10.651666666666666</v>
      </c>
      <c r="M158"/>
      <c r="P158" s="1"/>
      <c r="R158"/>
    </row>
    <row r="159" spans="1:18">
      <c r="A159">
        <v>158</v>
      </c>
      <c r="B159" t="s">
        <v>112</v>
      </c>
      <c r="C159" t="s">
        <v>128</v>
      </c>
      <c r="D159" s="48">
        <v>11.5</v>
      </c>
      <c r="E159" s="49">
        <v>44934</v>
      </c>
      <c r="F159" t="s">
        <v>105</v>
      </c>
      <c r="G159" t="s">
        <v>122</v>
      </c>
      <c r="H159" s="51">
        <v>6.29</v>
      </c>
      <c r="I159">
        <f t="shared" si="4"/>
        <v>377.4</v>
      </c>
      <c r="J159" s="48">
        <v>82.43</v>
      </c>
      <c r="K159" s="48">
        <f t="shared" si="5"/>
        <v>154.76499999999999</v>
      </c>
      <c r="L159" s="48">
        <f>Pay[[#This Row],[Tips]]/Pay[[#This Row],[Time_Input]]</f>
        <v>13.104928457869635</v>
      </c>
      <c r="M159"/>
      <c r="P159" s="1"/>
      <c r="R159"/>
    </row>
    <row r="160" spans="1:18">
      <c r="A160">
        <v>159</v>
      </c>
      <c r="B160" t="s">
        <v>112</v>
      </c>
      <c r="C160" t="s">
        <v>128</v>
      </c>
      <c r="D160" s="48">
        <v>11.5</v>
      </c>
      <c r="E160" s="49">
        <v>44935</v>
      </c>
      <c r="F160" t="s">
        <v>106</v>
      </c>
      <c r="G160" t="s">
        <v>120</v>
      </c>
      <c r="H160" s="51">
        <v>6.19</v>
      </c>
      <c r="I160">
        <f t="shared" si="4"/>
        <v>371.40000000000003</v>
      </c>
      <c r="J160" s="48">
        <v>40.68</v>
      </c>
      <c r="K160" s="48">
        <f t="shared" si="5"/>
        <v>111.86500000000001</v>
      </c>
      <c r="L160" s="48">
        <f>Pay[[#This Row],[Tips]]/Pay[[#This Row],[Time_Input]]</f>
        <v>6.5718901453957992</v>
      </c>
      <c r="M160"/>
      <c r="P160" s="1"/>
      <c r="R160"/>
    </row>
    <row r="161" spans="1:18">
      <c r="A161">
        <v>160</v>
      </c>
      <c r="B161" t="s">
        <v>112</v>
      </c>
      <c r="C161" t="s">
        <v>128</v>
      </c>
      <c r="D161" s="48">
        <v>11.5</v>
      </c>
      <c r="E161" s="49">
        <v>44939</v>
      </c>
      <c r="F161" t="s">
        <v>111</v>
      </c>
      <c r="G161" t="s">
        <v>121</v>
      </c>
      <c r="H161" s="51">
        <v>6.27</v>
      </c>
      <c r="I161">
        <f t="shared" si="4"/>
        <v>376.2</v>
      </c>
      <c r="J161" s="48">
        <v>60.48</v>
      </c>
      <c r="K161" s="48">
        <f t="shared" si="5"/>
        <v>132.58499999999998</v>
      </c>
      <c r="L161" s="48">
        <f>Pay[[#This Row],[Tips]]/Pay[[#This Row],[Time_Input]]</f>
        <v>9.6459330143540676</v>
      </c>
      <c r="M161"/>
      <c r="P161" s="1"/>
      <c r="R161"/>
    </row>
    <row r="162" spans="1:18">
      <c r="A162">
        <v>161</v>
      </c>
      <c r="B162" t="s">
        <v>112</v>
      </c>
      <c r="C162" t="s">
        <v>128</v>
      </c>
      <c r="D162" s="48">
        <v>11.5</v>
      </c>
      <c r="E162" s="49">
        <v>44940</v>
      </c>
      <c r="F162" t="s">
        <v>104</v>
      </c>
      <c r="G162" t="s">
        <v>122</v>
      </c>
      <c r="H162" s="51">
        <v>6.14</v>
      </c>
      <c r="I162">
        <f t="shared" si="4"/>
        <v>368.4</v>
      </c>
      <c r="J162" s="48">
        <v>73.900000000000006</v>
      </c>
      <c r="K162" s="48">
        <f t="shared" si="5"/>
        <v>144.51</v>
      </c>
      <c r="L162" s="48">
        <f>Pay[[#This Row],[Tips]]/Pay[[#This Row],[Time_Input]]</f>
        <v>12.035830618892509</v>
      </c>
      <c r="M162"/>
      <c r="P162" s="1"/>
      <c r="R162"/>
    </row>
    <row r="163" spans="1:18">
      <c r="A163">
        <v>162</v>
      </c>
      <c r="B163" t="s">
        <v>112</v>
      </c>
      <c r="C163" t="s">
        <v>128</v>
      </c>
      <c r="D163" s="48">
        <v>11.5</v>
      </c>
      <c r="E163" s="49">
        <v>44941</v>
      </c>
      <c r="F163" t="s">
        <v>105</v>
      </c>
      <c r="G163" t="s">
        <v>122</v>
      </c>
      <c r="H163" s="51">
        <v>6.19</v>
      </c>
      <c r="I163">
        <f t="shared" si="4"/>
        <v>371.40000000000003</v>
      </c>
      <c r="J163" s="48">
        <v>67.900000000000006</v>
      </c>
      <c r="K163" s="48">
        <f t="shared" si="5"/>
        <v>139.08500000000001</v>
      </c>
      <c r="L163" s="48">
        <f>Pay[[#This Row],[Tips]]/Pay[[#This Row],[Time_Input]]</f>
        <v>10.969305331179322</v>
      </c>
      <c r="M163"/>
      <c r="P163" s="1"/>
      <c r="R163"/>
    </row>
    <row r="164" spans="1:18">
      <c r="A164">
        <v>163</v>
      </c>
      <c r="B164" t="s">
        <v>112</v>
      </c>
      <c r="C164" t="s">
        <v>128</v>
      </c>
      <c r="D164" s="48">
        <v>11.5</v>
      </c>
      <c r="E164" s="49">
        <v>44942</v>
      </c>
      <c r="F164" t="s">
        <v>106</v>
      </c>
      <c r="G164" t="s">
        <v>120</v>
      </c>
      <c r="H164" s="51">
        <v>6.36</v>
      </c>
      <c r="I164">
        <f t="shared" ref="I164:I227" si="6">60*H164</f>
        <v>381.6</v>
      </c>
      <c r="J164" s="48">
        <v>89.22</v>
      </c>
      <c r="K164" s="48">
        <f t="shared" si="5"/>
        <v>162.36000000000001</v>
      </c>
      <c r="L164" s="48">
        <f>Pay[[#This Row],[Tips]]/Pay[[#This Row],[Time_Input]]</f>
        <v>14.028301886792452</v>
      </c>
      <c r="M164"/>
      <c r="P164" s="1"/>
      <c r="R164"/>
    </row>
    <row r="165" spans="1:18">
      <c r="A165">
        <v>164</v>
      </c>
      <c r="B165" t="s">
        <v>118</v>
      </c>
      <c r="C165" t="s">
        <v>128</v>
      </c>
      <c r="D165" s="48">
        <v>14.5</v>
      </c>
      <c r="E165" s="49">
        <v>44946</v>
      </c>
      <c r="F165" t="s">
        <v>111</v>
      </c>
      <c r="G165" t="s">
        <v>11</v>
      </c>
      <c r="H165" s="51">
        <v>0.54</v>
      </c>
      <c r="I165">
        <f t="shared" si="6"/>
        <v>32.400000000000006</v>
      </c>
      <c r="J165" s="48">
        <v>0</v>
      </c>
      <c r="K165" s="48">
        <f t="shared" si="5"/>
        <v>7.8300000000000018</v>
      </c>
      <c r="L165" s="48">
        <f>Pay[[#This Row],[Tips]]/Pay[[#This Row],[Time_Input]]</f>
        <v>0</v>
      </c>
      <c r="M165"/>
      <c r="P165" s="1"/>
      <c r="R165"/>
    </row>
    <row r="166" spans="1:18">
      <c r="A166">
        <v>165</v>
      </c>
      <c r="B166" t="s">
        <v>112</v>
      </c>
      <c r="C166" t="s">
        <v>128</v>
      </c>
      <c r="D166" s="48">
        <v>11.5</v>
      </c>
      <c r="E166" s="49">
        <v>44946</v>
      </c>
      <c r="F166" t="s">
        <v>111</v>
      </c>
      <c r="G166" t="s">
        <v>121</v>
      </c>
      <c r="H166" s="51">
        <v>5.86</v>
      </c>
      <c r="I166">
        <f t="shared" si="6"/>
        <v>351.6</v>
      </c>
      <c r="J166" s="48">
        <v>40.97</v>
      </c>
      <c r="K166" s="48">
        <f t="shared" si="5"/>
        <v>108.36</v>
      </c>
      <c r="L166" s="48">
        <f>Pay[[#This Row],[Tips]]/Pay[[#This Row],[Time_Input]]</f>
        <v>6.9914675767918082</v>
      </c>
      <c r="M166"/>
      <c r="P166" s="1"/>
      <c r="R166"/>
    </row>
    <row r="167" spans="1:18">
      <c r="A167">
        <v>166</v>
      </c>
      <c r="B167" t="s">
        <v>112</v>
      </c>
      <c r="C167" t="s">
        <v>128</v>
      </c>
      <c r="D167" s="48">
        <v>11.5</v>
      </c>
      <c r="E167" s="49">
        <v>44947</v>
      </c>
      <c r="F167" t="s">
        <v>104</v>
      </c>
      <c r="G167" t="s">
        <v>122</v>
      </c>
      <c r="H167" s="51">
        <v>5.44</v>
      </c>
      <c r="I167">
        <f t="shared" si="6"/>
        <v>326.40000000000003</v>
      </c>
      <c r="J167" s="48">
        <v>82.76</v>
      </c>
      <c r="K167" s="48">
        <f t="shared" si="5"/>
        <v>145.32</v>
      </c>
      <c r="L167" s="48">
        <f>Pay[[#This Row],[Tips]]/Pay[[#This Row],[Time_Input]]</f>
        <v>15.213235294117647</v>
      </c>
      <c r="M167"/>
      <c r="P167" s="1"/>
      <c r="R167"/>
    </row>
    <row r="168" spans="1:18">
      <c r="A168">
        <v>167</v>
      </c>
      <c r="B168" t="s">
        <v>112</v>
      </c>
      <c r="C168" t="s">
        <v>128</v>
      </c>
      <c r="D168" s="48">
        <v>11.5</v>
      </c>
      <c r="E168" s="49">
        <v>44948</v>
      </c>
      <c r="F168" t="s">
        <v>105</v>
      </c>
      <c r="G168" t="s">
        <v>120</v>
      </c>
      <c r="H168" s="51">
        <v>6.05</v>
      </c>
      <c r="I168">
        <f t="shared" si="6"/>
        <v>363</v>
      </c>
      <c r="J168" s="48">
        <v>57.7</v>
      </c>
      <c r="K168" s="48">
        <f t="shared" si="5"/>
        <v>127.27500000000001</v>
      </c>
      <c r="L168" s="48">
        <f>Pay[[#This Row],[Tips]]/Pay[[#This Row],[Time_Input]]</f>
        <v>9.5371900826446296</v>
      </c>
      <c r="M168"/>
      <c r="P168" s="1"/>
      <c r="R168"/>
    </row>
    <row r="169" spans="1:18">
      <c r="A169">
        <v>168</v>
      </c>
      <c r="B169" t="s">
        <v>112</v>
      </c>
      <c r="C169" t="s">
        <v>128</v>
      </c>
      <c r="D169" s="48">
        <v>11.5</v>
      </c>
      <c r="E169" s="49">
        <v>44949</v>
      </c>
      <c r="F169" t="s">
        <v>106</v>
      </c>
      <c r="G169" t="s">
        <v>120</v>
      </c>
      <c r="H169" s="51">
        <v>6.17</v>
      </c>
      <c r="I169">
        <f t="shared" si="6"/>
        <v>370.2</v>
      </c>
      <c r="J169" s="48">
        <v>57.1</v>
      </c>
      <c r="K169" s="48">
        <f t="shared" si="5"/>
        <v>128.05500000000001</v>
      </c>
      <c r="L169" s="48">
        <f>Pay[[#This Row],[Tips]]/Pay[[#This Row],[Time_Input]]</f>
        <v>9.2544570502431114</v>
      </c>
      <c r="M169"/>
      <c r="P169" s="1"/>
      <c r="R169"/>
    </row>
    <row r="170" spans="1:18">
      <c r="A170">
        <v>169</v>
      </c>
      <c r="B170" t="s">
        <v>112</v>
      </c>
      <c r="C170" t="s">
        <v>129</v>
      </c>
      <c r="D170" s="48">
        <v>11.5</v>
      </c>
      <c r="E170" s="49">
        <v>44967</v>
      </c>
      <c r="F170" t="s">
        <v>111</v>
      </c>
      <c r="G170" t="s">
        <v>121</v>
      </c>
      <c r="H170" s="51">
        <v>6.5</v>
      </c>
      <c r="I170">
        <f t="shared" si="6"/>
        <v>390</v>
      </c>
      <c r="J170" s="48">
        <v>51.54</v>
      </c>
      <c r="K170" s="48">
        <f t="shared" si="5"/>
        <v>126.28999999999999</v>
      </c>
      <c r="L170" s="48">
        <f>Pay[[#This Row],[Tips]]/Pay[[#This Row],[Time_Input]]</f>
        <v>7.9292307692307693</v>
      </c>
      <c r="M170"/>
      <c r="P170" s="1"/>
      <c r="R170"/>
    </row>
    <row r="171" spans="1:18">
      <c r="A171">
        <v>170</v>
      </c>
      <c r="B171" t="s">
        <v>112</v>
      </c>
      <c r="C171" t="s">
        <v>129</v>
      </c>
      <c r="D171" s="48">
        <v>11.5</v>
      </c>
      <c r="E171" s="49">
        <v>44963</v>
      </c>
      <c r="F171" t="s">
        <v>106</v>
      </c>
      <c r="G171" t="s">
        <v>120</v>
      </c>
      <c r="H171" s="51">
        <v>5.99</v>
      </c>
      <c r="I171">
        <f t="shared" si="6"/>
        <v>359.40000000000003</v>
      </c>
      <c r="J171" s="48">
        <v>51.16</v>
      </c>
      <c r="K171" s="48">
        <f t="shared" si="5"/>
        <v>120.045</v>
      </c>
      <c r="L171" s="48">
        <f>Pay[[#This Row],[Tips]]/Pay[[#This Row],[Time_Input]]</f>
        <v>8.5409015025041732</v>
      </c>
      <c r="M171"/>
      <c r="P171" s="1"/>
      <c r="R171"/>
    </row>
    <row r="172" spans="1:18">
      <c r="A172">
        <v>171</v>
      </c>
      <c r="B172" t="s">
        <v>112</v>
      </c>
      <c r="C172" t="s">
        <v>129</v>
      </c>
      <c r="D172" s="48">
        <v>11.5</v>
      </c>
      <c r="E172" s="49">
        <v>44962</v>
      </c>
      <c r="F172" t="s">
        <v>105</v>
      </c>
      <c r="G172" t="s">
        <v>120</v>
      </c>
      <c r="H172" s="51">
        <v>5.98</v>
      </c>
      <c r="I172">
        <f t="shared" si="6"/>
        <v>358.8</v>
      </c>
      <c r="J172" s="48">
        <v>65.349999999999994</v>
      </c>
      <c r="K172" s="48">
        <f t="shared" si="5"/>
        <v>134.12</v>
      </c>
      <c r="L172" s="48">
        <f>Pay[[#This Row],[Tips]]/Pay[[#This Row],[Time_Input]]</f>
        <v>10.928093645484948</v>
      </c>
      <c r="M172"/>
      <c r="P172" s="1"/>
      <c r="R172"/>
    </row>
    <row r="173" spans="1:18">
      <c r="A173">
        <v>172</v>
      </c>
      <c r="B173" t="s">
        <v>112</v>
      </c>
      <c r="C173" t="s">
        <v>129</v>
      </c>
      <c r="D173" s="48">
        <v>11.5</v>
      </c>
      <c r="E173" s="49">
        <v>44961</v>
      </c>
      <c r="F173" t="s">
        <v>104</v>
      </c>
      <c r="G173" t="s">
        <v>121</v>
      </c>
      <c r="H173" s="51">
        <v>5.99</v>
      </c>
      <c r="I173">
        <f t="shared" si="6"/>
        <v>359.40000000000003</v>
      </c>
      <c r="J173" s="48">
        <v>61.88</v>
      </c>
      <c r="K173" s="48">
        <f t="shared" si="5"/>
        <v>130.76500000000001</v>
      </c>
      <c r="L173" s="48">
        <f>Pay[[#This Row],[Tips]]/Pay[[#This Row],[Time_Input]]</f>
        <v>10.330550918196995</v>
      </c>
      <c r="M173"/>
      <c r="P173" s="1"/>
      <c r="R173"/>
    </row>
    <row r="174" spans="1:18">
      <c r="A174">
        <v>173</v>
      </c>
      <c r="B174" t="s">
        <v>112</v>
      </c>
      <c r="C174" t="s">
        <v>129</v>
      </c>
      <c r="D174" s="48">
        <v>11.5</v>
      </c>
      <c r="E174" s="49">
        <v>44960</v>
      </c>
      <c r="F174" t="s">
        <v>111</v>
      </c>
      <c r="G174" t="s">
        <v>121</v>
      </c>
      <c r="H174" s="51">
        <v>6.38</v>
      </c>
      <c r="I174">
        <f t="shared" si="6"/>
        <v>382.8</v>
      </c>
      <c r="J174" s="48">
        <v>45.26</v>
      </c>
      <c r="K174" s="48">
        <f t="shared" si="5"/>
        <v>118.63</v>
      </c>
      <c r="L174" s="48">
        <f>Pay[[#This Row],[Tips]]/Pay[[#This Row],[Time_Input]]</f>
        <v>7.0940438871473352</v>
      </c>
      <c r="M174"/>
      <c r="P174" s="1"/>
      <c r="R174"/>
    </row>
    <row r="175" spans="1:18">
      <c r="A175">
        <v>174</v>
      </c>
      <c r="B175" t="s">
        <v>112</v>
      </c>
      <c r="C175" t="s">
        <v>128</v>
      </c>
      <c r="D175" s="48">
        <v>11.5</v>
      </c>
      <c r="E175" s="49">
        <v>44956</v>
      </c>
      <c r="F175" t="s">
        <v>106</v>
      </c>
      <c r="G175" t="s">
        <v>120</v>
      </c>
      <c r="H175" s="51">
        <v>6</v>
      </c>
      <c r="I175">
        <f t="shared" si="6"/>
        <v>360</v>
      </c>
      <c r="J175" s="48">
        <v>70.62</v>
      </c>
      <c r="K175" s="48">
        <f t="shared" si="5"/>
        <v>139.62</v>
      </c>
      <c r="L175" s="48">
        <f>Pay[[#This Row],[Tips]]/Pay[[#This Row],[Time_Input]]</f>
        <v>11.770000000000001</v>
      </c>
      <c r="M175"/>
      <c r="P175" s="1"/>
      <c r="R175"/>
    </row>
    <row r="176" spans="1:18">
      <c r="A176">
        <v>175</v>
      </c>
      <c r="B176" t="s">
        <v>112</v>
      </c>
      <c r="C176" t="s">
        <v>128</v>
      </c>
      <c r="D176" s="48">
        <v>11.5</v>
      </c>
      <c r="E176" s="49">
        <v>44954</v>
      </c>
      <c r="F176" t="s">
        <v>104</v>
      </c>
      <c r="G176" t="s">
        <v>122</v>
      </c>
      <c r="H176" s="51">
        <v>5.9</v>
      </c>
      <c r="I176">
        <f t="shared" si="6"/>
        <v>354</v>
      </c>
      <c r="J176" s="48">
        <v>73.959999999999994</v>
      </c>
      <c r="K176" s="48">
        <f t="shared" si="5"/>
        <v>141.81</v>
      </c>
      <c r="L176" s="48">
        <f>Pay[[#This Row],[Tips]]/Pay[[#This Row],[Time_Input]]</f>
        <v>12.535593220338981</v>
      </c>
      <c r="M176"/>
      <c r="P176" s="1"/>
      <c r="R176"/>
    </row>
    <row r="177" spans="1:18">
      <c r="A177">
        <v>176</v>
      </c>
      <c r="B177" t="s">
        <v>112</v>
      </c>
      <c r="C177" t="s">
        <v>128</v>
      </c>
      <c r="D177" s="48">
        <v>11.5</v>
      </c>
      <c r="E177" s="49">
        <v>44953</v>
      </c>
      <c r="F177" t="s">
        <v>111</v>
      </c>
      <c r="G177" t="s">
        <v>121</v>
      </c>
      <c r="H177" s="51">
        <v>6.28</v>
      </c>
      <c r="I177">
        <f t="shared" si="6"/>
        <v>376.8</v>
      </c>
      <c r="J177" s="48">
        <v>46.75</v>
      </c>
      <c r="K177" s="48">
        <f t="shared" si="5"/>
        <v>118.97</v>
      </c>
      <c r="L177" s="48">
        <f>Pay[[#This Row],[Tips]]/Pay[[#This Row],[Time_Input]]</f>
        <v>7.4442675159235669</v>
      </c>
      <c r="M177"/>
      <c r="P177" s="1"/>
      <c r="R177"/>
    </row>
    <row r="178" spans="1:18">
      <c r="A178">
        <v>177</v>
      </c>
      <c r="B178" t="s">
        <v>99</v>
      </c>
      <c r="C178" t="s">
        <v>129</v>
      </c>
      <c r="D178" s="48">
        <v>14.5</v>
      </c>
      <c r="E178" s="49">
        <v>44958</v>
      </c>
      <c r="F178" t="s">
        <v>101</v>
      </c>
      <c r="G178" t="s">
        <v>11</v>
      </c>
      <c r="H178" s="51">
        <v>1.5</v>
      </c>
      <c r="I178">
        <f t="shared" si="6"/>
        <v>90</v>
      </c>
      <c r="J178" s="48">
        <v>0</v>
      </c>
      <c r="K178" s="48">
        <f t="shared" si="5"/>
        <v>21.75</v>
      </c>
      <c r="L178" s="48">
        <f>Pay[[#This Row],[Tips]]/Pay[[#This Row],[Time_Input]]</f>
        <v>0</v>
      </c>
      <c r="M178"/>
      <c r="P178" s="1"/>
      <c r="R178"/>
    </row>
    <row r="179" spans="1:18">
      <c r="A179">
        <v>178</v>
      </c>
      <c r="B179" t="s">
        <v>99</v>
      </c>
      <c r="C179" t="s">
        <v>128</v>
      </c>
      <c r="D179" s="48">
        <v>14.5</v>
      </c>
      <c r="E179" s="49">
        <v>44957</v>
      </c>
      <c r="F179" t="s">
        <v>100</v>
      </c>
      <c r="G179" t="s">
        <v>11</v>
      </c>
      <c r="H179" s="51">
        <v>2</v>
      </c>
      <c r="I179">
        <f t="shared" si="6"/>
        <v>120</v>
      </c>
      <c r="J179" s="48">
        <v>0</v>
      </c>
      <c r="K179" s="48">
        <f t="shared" si="5"/>
        <v>29</v>
      </c>
      <c r="L179" s="48">
        <f>Pay[[#This Row],[Tips]]/Pay[[#This Row],[Time_Input]]</f>
        <v>0</v>
      </c>
      <c r="M179"/>
      <c r="P179" s="1"/>
      <c r="R179"/>
    </row>
    <row r="180" spans="1:18">
      <c r="A180">
        <v>179</v>
      </c>
      <c r="B180" t="s">
        <v>130</v>
      </c>
      <c r="C180" t="s">
        <v>129</v>
      </c>
      <c r="D180" s="48">
        <v>14.5</v>
      </c>
      <c r="E180" s="49">
        <v>44964</v>
      </c>
      <c r="F180" t="s">
        <v>100</v>
      </c>
      <c r="G180" t="s">
        <v>11</v>
      </c>
      <c r="H180" s="51">
        <v>3.92</v>
      </c>
      <c r="I180">
        <f t="shared" si="6"/>
        <v>235.2</v>
      </c>
      <c r="J180" s="48">
        <v>0</v>
      </c>
      <c r="K180" s="48">
        <f t="shared" si="5"/>
        <v>56.839999999999996</v>
      </c>
      <c r="L180" s="48">
        <f>Pay[[#This Row],[Tips]]/Pay[[#This Row],[Time_Input]]</f>
        <v>0</v>
      </c>
      <c r="M180"/>
      <c r="P180" s="1"/>
      <c r="R180"/>
    </row>
    <row r="181" spans="1:18">
      <c r="A181">
        <v>180</v>
      </c>
      <c r="B181" t="s">
        <v>112</v>
      </c>
      <c r="C181" t="s">
        <v>129</v>
      </c>
      <c r="D181" s="48">
        <v>11.5</v>
      </c>
      <c r="E181" s="49">
        <v>44982</v>
      </c>
      <c r="F181" t="s">
        <v>104</v>
      </c>
      <c r="G181" t="s">
        <v>122</v>
      </c>
      <c r="H181" s="51">
        <v>6.04</v>
      </c>
      <c r="I181">
        <f t="shared" si="6"/>
        <v>362.4</v>
      </c>
      <c r="J181" s="48">
        <v>70.05</v>
      </c>
      <c r="K181" s="48">
        <f t="shared" si="5"/>
        <v>139.51</v>
      </c>
      <c r="L181" s="48">
        <f>Pay[[#This Row],[Tips]]/Pay[[#This Row],[Time_Input]]</f>
        <v>11.597682119205297</v>
      </c>
      <c r="M181"/>
      <c r="P181" s="1"/>
      <c r="R181"/>
    </row>
    <row r="182" spans="1:18">
      <c r="A182">
        <v>181</v>
      </c>
      <c r="B182" t="s">
        <v>112</v>
      </c>
      <c r="C182" t="s">
        <v>129</v>
      </c>
      <c r="D182" s="48">
        <v>11.5</v>
      </c>
      <c r="E182" s="49">
        <v>44981</v>
      </c>
      <c r="F182" t="s">
        <v>111</v>
      </c>
      <c r="G182" t="s">
        <v>121</v>
      </c>
      <c r="H182" s="51">
        <v>6.45</v>
      </c>
      <c r="I182">
        <f t="shared" si="6"/>
        <v>387</v>
      </c>
      <c r="J182" s="48">
        <v>48.13</v>
      </c>
      <c r="K182" s="48">
        <f t="shared" si="5"/>
        <v>122.30500000000001</v>
      </c>
      <c r="L182" s="48">
        <f>Pay[[#This Row],[Tips]]/Pay[[#This Row],[Time_Input]]</f>
        <v>7.4620155038759695</v>
      </c>
      <c r="M182"/>
      <c r="P182" s="1"/>
      <c r="R182"/>
    </row>
    <row r="183" spans="1:18">
      <c r="A183">
        <v>182</v>
      </c>
      <c r="B183" t="s">
        <v>112</v>
      </c>
      <c r="C183" t="s">
        <v>129</v>
      </c>
      <c r="D183" s="48">
        <v>11.5</v>
      </c>
      <c r="E183" s="49">
        <v>44977</v>
      </c>
      <c r="F183" t="s">
        <v>106</v>
      </c>
      <c r="G183" t="s">
        <v>120</v>
      </c>
      <c r="H183" s="51">
        <v>6.14</v>
      </c>
      <c r="I183">
        <f t="shared" si="6"/>
        <v>368.4</v>
      </c>
      <c r="J183" s="48">
        <v>92.65</v>
      </c>
      <c r="K183" s="48">
        <f t="shared" si="5"/>
        <v>163.26</v>
      </c>
      <c r="L183" s="48">
        <f>Pay[[#This Row],[Tips]]/Pay[[#This Row],[Time_Input]]</f>
        <v>15.089576547231273</v>
      </c>
      <c r="M183"/>
      <c r="P183" s="1"/>
      <c r="R183"/>
    </row>
    <row r="184" spans="1:18">
      <c r="A184">
        <v>183</v>
      </c>
      <c r="B184" t="s">
        <v>112</v>
      </c>
      <c r="C184" t="s">
        <v>129</v>
      </c>
      <c r="D184" s="48">
        <v>11.5</v>
      </c>
      <c r="E184" s="49">
        <v>44975</v>
      </c>
      <c r="F184" t="s">
        <v>104</v>
      </c>
      <c r="G184" t="s">
        <v>122</v>
      </c>
      <c r="H184" s="51">
        <v>9.06</v>
      </c>
      <c r="I184">
        <f t="shared" si="6"/>
        <v>543.6</v>
      </c>
      <c r="J184" s="48">
        <v>107.74</v>
      </c>
      <c r="K184" s="48">
        <f t="shared" si="5"/>
        <v>211.93</v>
      </c>
      <c r="L184" s="48">
        <f>Pay[[#This Row],[Tips]]/Pay[[#This Row],[Time_Input]]</f>
        <v>11.891832229580572</v>
      </c>
      <c r="M184"/>
      <c r="P184" s="1"/>
      <c r="R184"/>
    </row>
    <row r="185" spans="1:18">
      <c r="A185">
        <v>184</v>
      </c>
      <c r="B185" t="s">
        <v>112</v>
      </c>
      <c r="C185" t="s">
        <v>129</v>
      </c>
      <c r="D185" s="48">
        <v>11.5</v>
      </c>
      <c r="E185" s="49">
        <v>44974</v>
      </c>
      <c r="F185" t="s">
        <v>111</v>
      </c>
      <c r="G185" t="s">
        <v>121</v>
      </c>
      <c r="H185" s="51">
        <v>6.87</v>
      </c>
      <c r="I185">
        <f t="shared" si="6"/>
        <v>412.2</v>
      </c>
      <c r="J185" s="48">
        <v>49.34</v>
      </c>
      <c r="K185" s="48">
        <f t="shared" si="5"/>
        <v>128.345</v>
      </c>
      <c r="L185" s="48">
        <f>Pay[[#This Row],[Tips]]/Pay[[#This Row],[Time_Input]]</f>
        <v>7.1819505094614264</v>
      </c>
      <c r="M185"/>
      <c r="P185" s="1"/>
      <c r="R185"/>
    </row>
    <row r="186" spans="1:18">
      <c r="A186">
        <v>185</v>
      </c>
      <c r="B186" t="s">
        <v>118</v>
      </c>
      <c r="C186" t="s">
        <v>129</v>
      </c>
      <c r="D186" s="48">
        <v>11.5</v>
      </c>
      <c r="E186" s="49">
        <v>44972</v>
      </c>
      <c r="F186" t="s">
        <v>101</v>
      </c>
      <c r="G186" t="s">
        <v>11</v>
      </c>
      <c r="H186" s="51">
        <v>1.07</v>
      </c>
      <c r="I186">
        <f t="shared" si="6"/>
        <v>64.2</v>
      </c>
      <c r="J186" s="48">
        <v>0</v>
      </c>
      <c r="K186" s="48">
        <f t="shared" si="5"/>
        <v>12.305000000000001</v>
      </c>
      <c r="L186" s="48">
        <f>Pay[[#This Row],[Tips]]/Pay[[#This Row],[Time_Input]]</f>
        <v>0</v>
      </c>
      <c r="M186"/>
      <c r="P186" s="1"/>
      <c r="R186"/>
    </row>
    <row r="187" spans="1:18">
      <c r="A187">
        <v>186</v>
      </c>
      <c r="B187" t="s">
        <v>112</v>
      </c>
      <c r="C187" t="s">
        <v>129</v>
      </c>
      <c r="D187" s="48">
        <v>11.5</v>
      </c>
      <c r="E187" s="49">
        <v>44970</v>
      </c>
      <c r="F187" t="s">
        <v>106</v>
      </c>
      <c r="G187" t="s">
        <v>120</v>
      </c>
      <c r="H187" s="51">
        <v>5.88</v>
      </c>
      <c r="I187">
        <f t="shared" si="6"/>
        <v>352.8</v>
      </c>
      <c r="J187" s="48">
        <v>53.34</v>
      </c>
      <c r="K187" s="48">
        <f t="shared" si="5"/>
        <v>120.96000000000001</v>
      </c>
      <c r="L187" s="48">
        <f>Pay[[#This Row],[Tips]]/Pay[[#This Row],[Time_Input]]</f>
        <v>9.071428571428573</v>
      </c>
      <c r="M187"/>
      <c r="P187" s="1"/>
      <c r="R187"/>
    </row>
    <row r="188" spans="1:18">
      <c r="A188">
        <v>187</v>
      </c>
      <c r="B188" t="s">
        <v>112</v>
      </c>
      <c r="C188" t="s">
        <v>129</v>
      </c>
      <c r="D188" s="48">
        <v>11.5</v>
      </c>
      <c r="E188" s="49">
        <v>44969</v>
      </c>
      <c r="F188" t="s">
        <v>105</v>
      </c>
      <c r="G188" t="s">
        <v>120</v>
      </c>
      <c r="H188" s="51">
        <v>5.89</v>
      </c>
      <c r="I188">
        <f t="shared" si="6"/>
        <v>353.4</v>
      </c>
      <c r="J188" s="48">
        <v>64.069999999999993</v>
      </c>
      <c r="K188" s="48">
        <f t="shared" si="5"/>
        <v>131.80500000000001</v>
      </c>
      <c r="L188" s="48">
        <f>Pay[[#This Row],[Tips]]/Pay[[#This Row],[Time_Input]]</f>
        <v>10.877758913412563</v>
      </c>
      <c r="M188"/>
      <c r="P188" s="1"/>
      <c r="R188"/>
    </row>
    <row r="189" spans="1:18">
      <c r="A189">
        <v>188</v>
      </c>
      <c r="B189" t="s">
        <v>112</v>
      </c>
      <c r="C189" t="s">
        <v>129</v>
      </c>
      <c r="D189" s="48">
        <v>11.5</v>
      </c>
      <c r="E189" s="49">
        <v>44968</v>
      </c>
      <c r="F189" t="s">
        <v>104</v>
      </c>
      <c r="G189" t="s">
        <v>121</v>
      </c>
      <c r="H189" s="51">
        <v>5.96</v>
      </c>
      <c r="I189">
        <f t="shared" si="6"/>
        <v>357.6</v>
      </c>
      <c r="J189" s="48">
        <v>80.849999999999994</v>
      </c>
      <c r="K189" s="48">
        <f t="shared" si="5"/>
        <v>149.38999999999999</v>
      </c>
      <c r="L189" s="48">
        <f>Pay[[#This Row],[Tips]]/Pay[[#This Row],[Time_Input]]</f>
        <v>13.565436241610737</v>
      </c>
      <c r="M189"/>
      <c r="P189" s="1"/>
      <c r="R189"/>
    </row>
    <row r="190" spans="1:18">
      <c r="A190">
        <v>189</v>
      </c>
      <c r="B190" t="s">
        <v>130</v>
      </c>
      <c r="C190" t="s">
        <v>129</v>
      </c>
      <c r="D190" s="48">
        <v>14.5</v>
      </c>
      <c r="E190" s="49">
        <v>44971</v>
      </c>
      <c r="F190" t="s">
        <v>100</v>
      </c>
      <c r="G190" t="s">
        <v>11</v>
      </c>
      <c r="H190" s="51">
        <v>4.1100000000000003</v>
      </c>
      <c r="I190">
        <f t="shared" si="6"/>
        <v>246.60000000000002</v>
      </c>
      <c r="J190" s="48">
        <v>0</v>
      </c>
      <c r="K190" s="48">
        <f t="shared" si="5"/>
        <v>59.595000000000006</v>
      </c>
      <c r="L190" s="48">
        <f>Pay[[#This Row],[Tips]]/Pay[[#This Row],[Time_Input]]</f>
        <v>0</v>
      </c>
      <c r="M190"/>
      <c r="P190" s="1"/>
      <c r="R190"/>
    </row>
    <row r="191" spans="1:18">
      <c r="A191">
        <v>190</v>
      </c>
      <c r="B191" t="s">
        <v>112</v>
      </c>
      <c r="C191" t="s">
        <v>92</v>
      </c>
      <c r="D191" s="48">
        <v>11.5</v>
      </c>
      <c r="E191" s="49">
        <v>44995</v>
      </c>
      <c r="F191" t="s">
        <v>111</v>
      </c>
      <c r="G191" t="s">
        <v>121</v>
      </c>
      <c r="H191" s="51">
        <v>6.18</v>
      </c>
      <c r="I191">
        <f t="shared" si="6"/>
        <v>370.79999999999995</v>
      </c>
      <c r="J191" s="48">
        <v>53.76</v>
      </c>
      <c r="K191" s="48">
        <f t="shared" si="5"/>
        <v>124.82999999999998</v>
      </c>
      <c r="L191" s="48">
        <f>Pay[[#This Row],[Tips]]/Pay[[#This Row],[Time_Input]]</f>
        <v>8.6990291262135919</v>
      </c>
      <c r="M191"/>
      <c r="P191" s="1"/>
      <c r="R191"/>
    </row>
    <row r="192" spans="1:18">
      <c r="A192">
        <v>191</v>
      </c>
      <c r="B192" t="s">
        <v>118</v>
      </c>
      <c r="C192" t="s">
        <v>92</v>
      </c>
      <c r="D192" s="48">
        <v>14.5</v>
      </c>
      <c r="E192" s="49">
        <v>44993</v>
      </c>
      <c r="F192" t="s">
        <v>101</v>
      </c>
      <c r="G192" t="s">
        <v>11</v>
      </c>
      <c r="H192" s="51">
        <v>1.02</v>
      </c>
      <c r="I192">
        <f t="shared" si="6"/>
        <v>61.2</v>
      </c>
      <c r="J192" s="48">
        <v>0</v>
      </c>
      <c r="K192" s="48">
        <f t="shared" si="5"/>
        <v>14.790000000000001</v>
      </c>
      <c r="L192" s="48">
        <f>Pay[[#This Row],[Tips]]/Pay[[#This Row],[Time_Input]]</f>
        <v>0</v>
      </c>
      <c r="M192"/>
      <c r="P192" s="1"/>
      <c r="R192"/>
    </row>
    <row r="193" spans="1:18">
      <c r="A193">
        <v>192</v>
      </c>
      <c r="B193" t="s">
        <v>112</v>
      </c>
      <c r="C193" t="s">
        <v>92</v>
      </c>
      <c r="D193" s="48">
        <v>11.5</v>
      </c>
      <c r="E193" s="49">
        <v>44991</v>
      </c>
      <c r="F193" t="s">
        <v>106</v>
      </c>
      <c r="G193" t="s">
        <v>120</v>
      </c>
      <c r="H193" s="51">
        <v>5.85</v>
      </c>
      <c r="I193">
        <f t="shared" si="6"/>
        <v>351</v>
      </c>
      <c r="J193" s="48">
        <v>52.13</v>
      </c>
      <c r="K193" s="48">
        <f t="shared" si="5"/>
        <v>119.405</v>
      </c>
      <c r="L193" s="48">
        <f>Pay[[#This Row],[Tips]]/Pay[[#This Row],[Time_Input]]</f>
        <v>8.9111111111111114</v>
      </c>
      <c r="M193"/>
      <c r="P193" s="1"/>
      <c r="R193"/>
    </row>
    <row r="194" spans="1:18">
      <c r="A194">
        <v>193</v>
      </c>
      <c r="B194" t="s">
        <v>112</v>
      </c>
      <c r="C194" t="s">
        <v>92</v>
      </c>
      <c r="D194" s="48">
        <v>11.5</v>
      </c>
      <c r="E194" s="49">
        <v>44989</v>
      </c>
      <c r="F194" t="s">
        <v>104</v>
      </c>
      <c r="G194" t="s">
        <v>122</v>
      </c>
      <c r="H194" s="51">
        <v>6.23</v>
      </c>
      <c r="I194">
        <f t="shared" si="6"/>
        <v>373.8</v>
      </c>
      <c r="J194" s="48">
        <v>70.27</v>
      </c>
      <c r="K194" s="48">
        <f t="shared" ref="K194:K257" si="7">((I194/60)*D194 ) + J194</f>
        <v>141.91500000000002</v>
      </c>
      <c r="L194" s="48">
        <f>Pay[[#This Row],[Tips]]/Pay[[#This Row],[Time_Input]]</f>
        <v>11.279293739967896</v>
      </c>
      <c r="M194"/>
      <c r="P194" s="1"/>
      <c r="R194"/>
    </row>
    <row r="195" spans="1:18">
      <c r="A195">
        <v>194</v>
      </c>
      <c r="B195" t="s">
        <v>112</v>
      </c>
      <c r="C195" t="s">
        <v>92</v>
      </c>
      <c r="D195" s="48">
        <v>11.5</v>
      </c>
      <c r="E195" s="49">
        <v>44988</v>
      </c>
      <c r="F195" t="s">
        <v>111</v>
      </c>
      <c r="G195" t="s">
        <v>121</v>
      </c>
      <c r="H195" s="51">
        <v>5.99</v>
      </c>
      <c r="I195">
        <f t="shared" si="6"/>
        <v>359.40000000000003</v>
      </c>
      <c r="J195" s="48">
        <v>53.32</v>
      </c>
      <c r="K195" s="48">
        <f t="shared" si="7"/>
        <v>122.20500000000001</v>
      </c>
      <c r="L195" s="48">
        <f>Pay[[#This Row],[Tips]]/Pay[[#This Row],[Time_Input]]</f>
        <v>8.9015025041736227</v>
      </c>
      <c r="M195"/>
      <c r="P195" s="1"/>
      <c r="R195"/>
    </row>
    <row r="196" spans="1:18">
      <c r="A196">
        <v>195</v>
      </c>
      <c r="B196" t="s">
        <v>118</v>
      </c>
      <c r="C196" t="s">
        <v>129</v>
      </c>
      <c r="D196" s="48">
        <v>14.5</v>
      </c>
      <c r="E196" s="49">
        <v>44984</v>
      </c>
      <c r="F196" t="s">
        <v>106</v>
      </c>
      <c r="G196" t="s">
        <v>11</v>
      </c>
      <c r="H196" s="51">
        <v>1.1100000000000001</v>
      </c>
      <c r="I196">
        <f t="shared" si="6"/>
        <v>66.600000000000009</v>
      </c>
      <c r="J196" s="48">
        <v>0</v>
      </c>
      <c r="K196" s="48">
        <f t="shared" si="7"/>
        <v>16.095000000000002</v>
      </c>
      <c r="L196" s="48">
        <f>Pay[[#This Row],[Tips]]/Pay[[#This Row],[Time_Input]]</f>
        <v>0</v>
      </c>
      <c r="M196"/>
      <c r="P196" s="1"/>
      <c r="R196"/>
    </row>
    <row r="197" spans="1:18">
      <c r="A197">
        <v>196</v>
      </c>
      <c r="B197" t="s">
        <v>112</v>
      </c>
      <c r="C197" t="s">
        <v>129</v>
      </c>
      <c r="D197" s="48">
        <v>11.5</v>
      </c>
      <c r="E197" s="49">
        <v>44984</v>
      </c>
      <c r="F197" t="s">
        <v>106</v>
      </c>
      <c r="G197" t="s">
        <v>120</v>
      </c>
      <c r="H197" s="51">
        <v>6.01</v>
      </c>
      <c r="I197">
        <f t="shared" si="6"/>
        <v>360.59999999999997</v>
      </c>
      <c r="J197" s="48">
        <v>55.29</v>
      </c>
      <c r="K197" s="48">
        <f t="shared" si="7"/>
        <v>124.405</v>
      </c>
      <c r="L197" s="48">
        <f>Pay[[#This Row],[Tips]]/Pay[[#This Row],[Time_Input]]</f>
        <v>9.1996672212978368</v>
      </c>
      <c r="M197"/>
      <c r="P197" s="1"/>
      <c r="R197"/>
    </row>
    <row r="198" spans="1:18">
      <c r="A198">
        <v>197</v>
      </c>
      <c r="B198" t="s">
        <v>112</v>
      </c>
      <c r="C198" t="s">
        <v>92</v>
      </c>
      <c r="D198" s="48">
        <v>12</v>
      </c>
      <c r="E198" s="49">
        <v>45010</v>
      </c>
      <c r="F198" t="s">
        <v>104</v>
      </c>
      <c r="G198" t="s">
        <v>122</v>
      </c>
      <c r="H198" s="51">
        <v>6.04</v>
      </c>
      <c r="I198">
        <f t="shared" si="6"/>
        <v>362.4</v>
      </c>
      <c r="J198" s="48">
        <v>72.349999999999994</v>
      </c>
      <c r="K198" s="48">
        <f t="shared" si="7"/>
        <v>144.82999999999998</v>
      </c>
      <c r="L198" s="48">
        <f>Pay[[#This Row],[Tips]]/Pay[[#This Row],[Time_Input]]</f>
        <v>11.978476821192052</v>
      </c>
      <c r="M198"/>
      <c r="P198" s="1"/>
      <c r="R198"/>
    </row>
    <row r="199" spans="1:18">
      <c r="A199">
        <v>198</v>
      </c>
      <c r="B199" t="s">
        <v>112</v>
      </c>
      <c r="C199" t="s">
        <v>92</v>
      </c>
      <c r="D199" s="48">
        <v>12</v>
      </c>
      <c r="E199" s="49">
        <v>45009</v>
      </c>
      <c r="F199" t="s">
        <v>111</v>
      </c>
      <c r="G199" t="s">
        <v>121</v>
      </c>
      <c r="H199" s="51">
        <f>6.86+0.88</f>
        <v>7.74</v>
      </c>
      <c r="I199">
        <f t="shared" si="6"/>
        <v>464.40000000000003</v>
      </c>
      <c r="J199" s="48">
        <v>84.39</v>
      </c>
      <c r="K199" s="48">
        <f t="shared" si="7"/>
        <v>177.26999999999998</v>
      </c>
      <c r="L199" s="48">
        <f>Pay[[#This Row],[Tips]]/Pay[[#This Row],[Time_Input]]</f>
        <v>10.903100775193797</v>
      </c>
      <c r="M199"/>
      <c r="P199" s="1"/>
      <c r="R199"/>
    </row>
    <row r="200" spans="1:18">
      <c r="A200">
        <v>199</v>
      </c>
      <c r="B200" t="s">
        <v>112</v>
      </c>
      <c r="C200" t="s">
        <v>92</v>
      </c>
      <c r="D200" s="48">
        <v>11.5</v>
      </c>
      <c r="E200" s="49">
        <v>45005</v>
      </c>
      <c r="F200" t="s">
        <v>106</v>
      </c>
      <c r="G200" t="s">
        <v>120</v>
      </c>
      <c r="H200" s="51">
        <v>6.27</v>
      </c>
      <c r="I200">
        <f t="shared" si="6"/>
        <v>376.2</v>
      </c>
      <c r="J200" s="48">
        <v>65.319999999999993</v>
      </c>
      <c r="K200" s="48">
        <f t="shared" si="7"/>
        <v>137.42499999999998</v>
      </c>
      <c r="L200" s="48">
        <f>Pay[[#This Row],[Tips]]/Pay[[#This Row],[Time_Input]]</f>
        <v>10.41786283891547</v>
      </c>
      <c r="M200"/>
      <c r="P200" s="1"/>
      <c r="R200"/>
    </row>
    <row r="201" spans="1:18">
      <c r="A201">
        <v>200</v>
      </c>
      <c r="B201" t="s">
        <v>112</v>
      </c>
      <c r="C201" t="s">
        <v>92</v>
      </c>
      <c r="D201" s="48">
        <v>11.5</v>
      </c>
      <c r="E201" s="49">
        <v>45003</v>
      </c>
      <c r="F201" t="s">
        <v>104</v>
      </c>
      <c r="G201" t="s">
        <v>121</v>
      </c>
      <c r="H201" s="51">
        <v>5.92</v>
      </c>
      <c r="I201">
        <f t="shared" si="6"/>
        <v>355.2</v>
      </c>
      <c r="J201" s="48">
        <v>56.73</v>
      </c>
      <c r="K201" s="48">
        <f t="shared" si="7"/>
        <v>124.81</v>
      </c>
      <c r="L201" s="48">
        <f>Pay[[#This Row],[Tips]]/Pay[[#This Row],[Time_Input]]</f>
        <v>9.5827702702702702</v>
      </c>
      <c r="M201"/>
      <c r="P201" s="1"/>
      <c r="R201"/>
    </row>
    <row r="202" spans="1:18">
      <c r="A202">
        <v>201</v>
      </c>
      <c r="B202" t="s">
        <v>118</v>
      </c>
      <c r="C202" t="s">
        <v>92</v>
      </c>
      <c r="D202" s="48">
        <v>14.5</v>
      </c>
      <c r="E202" s="49">
        <v>45003</v>
      </c>
      <c r="F202" t="s">
        <v>104</v>
      </c>
      <c r="G202" t="s">
        <v>11</v>
      </c>
      <c r="H202" s="51">
        <v>0.63</v>
      </c>
      <c r="I202">
        <f t="shared" si="6"/>
        <v>37.799999999999997</v>
      </c>
      <c r="J202" s="48">
        <v>0</v>
      </c>
      <c r="K202" s="48">
        <f t="shared" si="7"/>
        <v>9.1349999999999998</v>
      </c>
      <c r="L202" s="48">
        <f>Pay[[#This Row],[Tips]]/Pay[[#This Row],[Time_Input]]</f>
        <v>0</v>
      </c>
      <c r="M202"/>
      <c r="P202" s="1"/>
      <c r="R202"/>
    </row>
    <row r="203" spans="1:18">
      <c r="A203">
        <v>202</v>
      </c>
      <c r="B203" t="s">
        <v>112</v>
      </c>
      <c r="C203" t="s">
        <v>92</v>
      </c>
      <c r="D203" s="48">
        <v>11.5</v>
      </c>
      <c r="E203" s="49">
        <v>45002</v>
      </c>
      <c r="F203" t="s">
        <v>111</v>
      </c>
      <c r="G203" t="s">
        <v>121</v>
      </c>
      <c r="H203" s="51">
        <v>6.12</v>
      </c>
      <c r="I203">
        <f t="shared" si="6"/>
        <v>367.2</v>
      </c>
      <c r="J203" s="48">
        <v>51.76</v>
      </c>
      <c r="K203" s="48">
        <f t="shared" si="7"/>
        <v>122.13999999999999</v>
      </c>
      <c r="L203" s="48">
        <f>Pay[[#This Row],[Tips]]/Pay[[#This Row],[Time_Input]]</f>
        <v>8.4575163398692812</v>
      </c>
      <c r="M203"/>
      <c r="P203" s="1"/>
      <c r="R203"/>
    </row>
    <row r="204" spans="1:18">
      <c r="A204">
        <v>203</v>
      </c>
      <c r="B204" t="s">
        <v>112</v>
      </c>
      <c r="C204" t="s">
        <v>92</v>
      </c>
      <c r="D204" s="48">
        <v>11.5</v>
      </c>
      <c r="E204" s="49">
        <v>44998</v>
      </c>
      <c r="F204" t="s">
        <v>106</v>
      </c>
      <c r="G204" t="s">
        <v>120</v>
      </c>
      <c r="H204" s="51">
        <v>5.9</v>
      </c>
      <c r="I204">
        <f t="shared" si="6"/>
        <v>354</v>
      </c>
      <c r="J204" s="48">
        <v>50.09</v>
      </c>
      <c r="K204" s="48">
        <f t="shared" si="7"/>
        <v>117.94000000000001</v>
      </c>
      <c r="L204" s="48">
        <f>Pay[[#This Row],[Tips]]/Pay[[#This Row],[Time_Input]]</f>
        <v>8.4898305084745758</v>
      </c>
      <c r="M204"/>
      <c r="P204" s="1"/>
      <c r="R204"/>
    </row>
    <row r="205" spans="1:18">
      <c r="A205">
        <v>204</v>
      </c>
      <c r="B205" t="s">
        <v>112</v>
      </c>
      <c r="C205" t="s">
        <v>92</v>
      </c>
      <c r="D205" s="48">
        <v>11.5</v>
      </c>
      <c r="E205" s="49">
        <v>44997</v>
      </c>
      <c r="F205" t="s">
        <v>105</v>
      </c>
      <c r="G205" t="s">
        <v>120</v>
      </c>
      <c r="H205" s="51">
        <v>6.12</v>
      </c>
      <c r="I205">
        <f t="shared" si="6"/>
        <v>367.2</v>
      </c>
      <c r="J205" s="48">
        <v>82.3</v>
      </c>
      <c r="K205" s="48">
        <f t="shared" si="7"/>
        <v>152.68</v>
      </c>
      <c r="L205" s="48">
        <f>Pay[[#This Row],[Tips]]/Pay[[#This Row],[Time_Input]]</f>
        <v>13.447712418300654</v>
      </c>
      <c r="M205"/>
      <c r="P205" s="1"/>
      <c r="R205"/>
    </row>
    <row r="206" spans="1:18">
      <c r="A206">
        <v>205</v>
      </c>
      <c r="B206" t="s">
        <v>112</v>
      </c>
      <c r="C206" t="s">
        <v>92</v>
      </c>
      <c r="D206" s="48">
        <v>11.5</v>
      </c>
      <c r="E206" s="49">
        <v>44996</v>
      </c>
      <c r="F206" t="s">
        <v>104</v>
      </c>
      <c r="G206" t="s">
        <v>122</v>
      </c>
      <c r="H206" s="51">
        <v>6.15</v>
      </c>
      <c r="I206">
        <f t="shared" si="6"/>
        <v>369</v>
      </c>
      <c r="J206" s="48">
        <v>70.62</v>
      </c>
      <c r="K206" s="48">
        <f t="shared" si="7"/>
        <v>141.34500000000003</v>
      </c>
      <c r="L206" s="48">
        <f>Pay[[#This Row],[Tips]]/Pay[[#This Row],[Time_Input]]</f>
        <v>11.482926829268292</v>
      </c>
      <c r="M206"/>
      <c r="P206" s="1"/>
      <c r="R206"/>
    </row>
    <row r="207" spans="1:18">
      <c r="A207">
        <v>206</v>
      </c>
      <c r="B207" t="s">
        <v>112</v>
      </c>
      <c r="C207" t="s">
        <v>93</v>
      </c>
      <c r="D207" s="48">
        <v>12</v>
      </c>
      <c r="E207" s="49">
        <v>45026</v>
      </c>
      <c r="F207" t="s">
        <v>106</v>
      </c>
      <c r="G207" t="s">
        <v>120</v>
      </c>
      <c r="H207" s="51">
        <v>6.02</v>
      </c>
      <c r="I207">
        <f t="shared" si="6"/>
        <v>361.2</v>
      </c>
      <c r="J207" s="48">
        <v>56.32</v>
      </c>
      <c r="K207" s="48">
        <f t="shared" si="7"/>
        <v>128.56</v>
      </c>
      <c r="L207" s="48">
        <f>Pay[[#This Row],[Tips]]/Pay[[#This Row],[Time_Input]]</f>
        <v>9.3554817275747517</v>
      </c>
      <c r="M207"/>
      <c r="P207" s="1"/>
      <c r="R207"/>
    </row>
    <row r="208" spans="1:18">
      <c r="A208">
        <v>207</v>
      </c>
      <c r="B208" t="s">
        <v>112</v>
      </c>
      <c r="C208" t="s">
        <v>93</v>
      </c>
      <c r="D208" s="48">
        <v>12</v>
      </c>
      <c r="E208" s="49">
        <v>45024</v>
      </c>
      <c r="F208" t="s">
        <v>104</v>
      </c>
      <c r="G208" t="s">
        <v>120</v>
      </c>
      <c r="H208" s="51">
        <v>6.1</v>
      </c>
      <c r="I208">
        <f t="shared" si="6"/>
        <v>366</v>
      </c>
      <c r="J208" s="48">
        <v>81.33</v>
      </c>
      <c r="K208" s="48">
        <f t="shared" si="7"/>
        <v>154.52999999999997</v>
      </c>
      <c r="L208" s="48">
        <f>Pay[[#This Row],[Tips]]/Pay[[#This Row],[Time_Input]]</f>
        <v>13.332786885245902</v>
      </c>
      <c r="M208"/>
      <c r="P208" s="1"/>
      <c r="R208"/>
    </row>
    <row r="209" spans="1:18">
      <c r="A209">
        <v>208</v>
      </c>
      <c r="B209" t="s">
        <v>112</v>
      </c>
      <c r="C209" t="s">
        <v>93</v>
      </c>
      <c r="D209" s="48">
        <v>12</v>
      </c>
      <c r="E209" s="49">
        <v>45019</v>
      </c>
      <c r="F209" t="s">
        <v>106</v>
      </c>
      <c r="G209" t="s">
        <v>120</v>
      </c>
      <c r="H209" s="51">
        <v>6.2</v>
      </c>
      <c r="I209">
        <f t="shared" si="6"/>
        <v>372</v>
      </c>
      <c r="J209" s="48">
        <v>66.62</v>
      </c>
      <c r="K209" s="48">
        <f t="shared" si="7"/>
        <v>141.02000000000001</v>
      </c>
      <c r="L209" s="48">
        <f>Pay[[#This Row],[Tips]]/Pay[[#This Row],[Time_Input]]</f>
        <v>10.745161290322581</v>
      </c>
      <c r="M209"/>
      <c r="P209" s="1"/>
      <c r="R209"/>
    </row>
    <row r="210" spans="1:18">
      <c r="A210">
        <v>209</v>
      </c>
      <c r="B210" t="s">
        <v>112</v>
      </c>
      <c r="C210" t="s">
        <v>93</v>
      </c>
      <c r="D210" s="48">
        <v>12</v>
      </c>
      <c r="E210" s="49">
        <v>45018</v>
      </c>
      <c r="F210" t="s">
        <v>105</v>
      </c>
      <c r="G210" t="s">
        <v>121</v>
      </c>
      <c r="H210" s="51">
        <v>5.77</v>
      </c>
      <c r="I210">
        <f t="shared" si="6"/>
        <v>346.2</v>
      </c>
      <c r="J210" s="48">
        <v>62.47</v>
      </c>
      <c r="K210" s="48">
        <f t="shared" si="7"/>
        <v>131.70999999999998</v>
      </c>
      <c r="L210" s="48">
        <f>Pay[[#This Row],[Tips]]/Pay[[#This Row],[Time_Input]]</f>
        <v>10.826689774696709</v>
      </c>
      <c r="M210"/>
      <c r="P210" s="1"/>
      <c r="R210"/>
    </row>
    <row r="211" spans="1:18">
      <c r="A211">
        <v>210</v>
      </c>
      <c r="B211" t="s">
        <v>112</v>
      </c>
      <c r="C211" t="s">
        <v>93</v>
      </c>
      <c r="D211" s="48">
        <v>12</v>
      </c>
      <c r="E211" s="49">
        <v>45017</v>
      </c>
      <c r="F211" t="s">
        <v>104</v>
      </c>
      <c r="G211" s="52" t="s">
        <v>121</v>
      </c>
      <c r="H211" s="51">
        <v>7.71</v>
      </c>
      <c r="I211">
        <f t="shared" si="6"/>
        <v>462.6</v>
      </c>
      <c r="J211" s="48">
        <v>77.08</v>
      </c>
      <c r="K211" s="48">
        <f t="shared" si="7"/>
        <v>169.6</v>
      </c>
      <c r="L211" s="48">
        <f>Pay[[#This Row],[Tips]]/Pay[[#This Row],[Time_Input]]</f>
        <v>9.9974059662775616</v>
      </c>
      <c r="M211"/>
      <c r="P211" s="1"/>
      <c r="R211"/>
    </row>
    <row r="212" spans="1:18">
      <c r="A212">
        <v>211</v>
      </c>
      <c r="B212" t="s">
        <v>112</v>
      </c>
      <c r="C212" t="s">
        <v>92</v>
      </c>
      <c r="D212" s="48">
        <v>12</v>
      </c>
      <c r="E212" s="49">
        <v>45016</v>
      </c>
      <c r="F212" t="s">
        <v>111</v>
      </c>
      <c r="G212" t="s">
        <v>121</v>
      </c>
      <c r="H212" s="51">
        <v>6.12</v>
      </c>
      <c r="I212">
        <f t="shared" si="6"/>
        <v>367.2</v>
      </c>
      <c r="J212" s="48">
        <v>51.1</v>
      </c>
      <c r="K212" s="48">
        <f t="shared" si="7"/>
        <v>124.53999999999999</v>
      </c>
      <c r="L212" s="48">
        <f>Pay[[#This Row],[Tips]]/Pay[[#This Row],[Time_Input]]</f>
        <v>8.3496732026143796</v>
      </c>
      <c r="M212"/>
      <c r="P212" s="1"/>
      <c r="R212"/>
    </row>
    <row r="213" spans="1:18">
      <c r="A213">
        <v>212</v>
      </c>
      <c r="B213" t="s">
        <v>112</v>
      </c>
      <c r="C213" t="s">
        <v>92</v>
      </c>
      <c r="D213" s="48">
        <v>12</v>
      </c>
      <c r="E213" s="49">
        <v>45012</v>
      </c>
      <c r="F213" t="s">
        <v>106</v>
      </c>
      <c r="G213" t="s">
        <v>120</v>
      </c>
      <c r="H213" s="51">
        <v>6.13</v>
      </c>
      <c r="I213">
        <f t="shared" si="6"/>
        <v>367.8</v>
      </c>
      <c r="J213" s="48">
        <v>58.5</v>
      </c>
      <c r="K213" s="48">
        <f t="shared" si="7"/>
        <v>132.06</v>
      </c>
      <c r="L213" s="48">
        <f>Pay[[#This Row],[Tips]]/Pay[[#This Row],[Time_Input]]</f>
        <v>9.5432300163132133</v>
      </c>
      <c r="M213"/>
      <c r="P213" s="1"/>
      <c r="R213"/>
    </row>
    <row r="214" spans="1:18">
      <c r="A214">
        <v>213</v>
      </c>
      <c r="B214" t="s">
        <v>118</v>
      </c>
      <c r="C214" t="s">
        <v>93</v>
      </c>
      <c r="D214" s="48">
        <v>14.5</v>
      </c>
      <c r="E214" s="49">
        <v>45040</v>
      </c>
      <c r="F214" t="s">
        <v>106</v>
      </c>
      <c r="G214" t="s">
        <v>11</v>
      </c>
      <c r="H214" s="51">
        <v>0.35</v>
      </c>
      <c r="I214">
        <f t="shared" si="6"/>
        <v>21</v>
      </c>
      <c r="J214" s="48">
        <v>0</v>
      </c>
      <c r="K214" s="48">
        <f t="shared" si="7"/>
        <v>5.0749999999999993</v>
      </c>
      <c r="L214" s="48">
        <f>Pay[[#This Row],[Tips]]/Pay[[#This Row],[Time_Input]]</f>
        <v>0</v>
      </c>
      <c r="M214"/>
      <c r="P214" s="1"/>
      <c r="R214"/>
    </row>
    <row r="215" spans="1:18">
      <c r="A215">
        <v>214</v>
      </c>
      <c r="B215" t="s">
        <v>112</v>
      </c>
      <c r="C215" t="s">
        <v>93</v>
      </c>
      <c r="D215" s="48">
        <v>12</v>
      </c>
      <c r="E215" s="49">
        <v>45040</v>
      </c>
      <c r="F215" t="s">
        <v>106</v>
      </c>
      <c r="G215" t="s">
        <v>120</v>
      </c>
      <c r="H215" s="51">
        <v>6.16</v>
      </c>
      <c r="I215">
        <f t="shared" si="6"/>
        <v>369.6</v>
      </c>
      <c r="J215" s="48">
        <v>60.39</v>
      </c>
      <c r="K215" s="48">
        <f t="shared" si="7"/>
        <v>134.31</v>
      </c>
      <c r="L215" s="48">
        <f>Pay[[#This Row],[Tips]]/Pay[[#This Row],[Time_Input]]</f>
        <v>9.8035714285714288</v>
      </c>
      <c r="M215"/>
      <c r="P215" s="1"/>
      <c r="R215"/>
    </row>
    <row r="216" spans="1:18">
      <c r="A216">
        <v>215</v>
      </c>
      <c r="B216" t="s">
        <v>112</v>
      </c>
      <c r="C216" t="s">
        <v>93</v>
      </c>
      <c r="D216" s="48">
        <v>12</v>
      </c>
      <c r="E216" s="49">
        <v>45038</v>
      </c>
      <c r="F216" t="s">
        <v>104</v>
      </c>
      <c r="G216" t="s">
        <v>122</v>
      </c>
      <c r="H216" s="51">
        <v>6.04</v>
      </c>
      <c r="I216">
        <f t="shared" si="6"/>
        <v>362.4</v>
      </c>
      <c r="J216" s="48">
        <v>87.41</v>
      </c>
      <c r="K216" s="48">
        <f t="shared" si="7"/>
        <v>159.88999999999999</v>
      </c>
      <c r="L216" s="48">
        <f>Pay[[#This Row],[Tips]]/Pay[[#This Row],[Time_Input]]</f>
        <v>14.471854304635761</v>
      </c>
      <c r="M216"/>
      <c r="P216" s="1"/>
      <c r="R216"/>
    </row>
    <row r="217" spans="1:18">
      <c r="A217">
        <v>216</v>
      </c>
      <c r="B217" t="s">
        <v>112</v>
      </c>
      <c r="C217" t="s">
        <v>93</v>
      </c>
      <c r="D217" s="48">
        <v>12</v>
      </c>
      <c r="E217" s="49">
        <v>45037</v>
      </c>
      <c r="F217" t="s">
        <v>111</v>
      </c>
      <c r="G217" t="s">
        <v>121</v>
      </c>
      <c r="H217" s="51">
        <v>5.7</v>
      </c>
      <c r="I217">
        <f t="shared" si="6"/>
        <v>342</v>
      </c>
      <c r="J217" s="48">
        <v>47.95</v>
      </c>
      <c r="K217" s="48">
        <f t="shared" si="7"/>
        <v>116.35000000000001</v>
      </c>
      <c r="L217" s="48">
        <f>Pay[[#This Row],[Tips]]/Pay[[#This Row],[Time_Input]]</f>
        <v>8.412280701754387</v>
      </c>
      <c r="M217"/>
      <c r="P217" s="1"/>
      <c r="R217"/>
    </row>
    <row r="218" spans="1:18">
      <c r="A218">
        <v>217</v>
      </c>
      <c r="B218" t="s">
        <v>118</v>
      </c>
      <c r="C218" t="s">
        <v>93</v>
      </c>
      <c r="D218" s="48">
        <v>14.5</v>
      </c>
      <c r="E218" s="49">
        <v>45035</v>
      </c>
      <c r="F218" t="s">
        <v>101</v>
      </c>
      <c r="G218" t="s">
        <v>11</v>
      </c>
      <c r="H218" s="51">
        <v>0.87</v>
      </c>
      <c r="I218">
        <f t="shared" si="6"/>
        <v>52.2</v>
      </c>
      <c r="J218" s="48">
        <v>0</v>
      </c>
      <c r="K218" s="48">
        <f t="shared" si="7"/>
        <v>12.615</v>
      </c>
      <c r="L218" s="48">
        <f>Pay[[#This Row],[Tips]]/Pay[[#This Row],[Time_Input]]</f>
        <v>0</v>
      </c>
      <c r="M218"/>
      <c r="P218" s="1"/>
      <c r="R218"/>
    </row>
    <row r="219" spans="1:18">
      <c r="A219">
        <v>218</v>
      </c>
      <c r="B219" t="s">
        <v>112</v>
      </c>
      <c r="C219" t="s">
        <v>93</v>
      </c>
      <c r="D219" s="48">
        <v>12</v>
      </c>
      <c r="E219" s="49">
        <v>45032</v>
      </c>
      <c r="F219" t="s">
        <v>105</v>
      </c>
      <c r="G219" t="s">
        <v>121</v>
      </c>
      <c r="H219" s="51">
        <v>6.1</v>
      </c>
      <c r="I219">
        <f t="shared" si="6"/>
        <v>366</v>
      </c>
      <c r="J219" s="48">
        <v>60.13</v>
      </c>
      <c r="K219" s="48">
        <f t="shared" si="7"/>
        <v>133.32999999999998</v>
      </c>
      <c r="L219" s="48">
        <f>Pay[[#This Row],[Tips]]/Pay[[#This Row],[Time_Input]]</f>
        <v>9.8573770491803288</v>
      </c>
      <c r="M219"/>
      <c r="P219" s="1"/>
      <c r="R219"/>
    </row>
    <row r="220" spans="1:18">
      <c r="A220">
        <v>219</v>
      </c>
      <c r="B220" t="s">
        <v>112</v>
      </c>
      <c r="C220" t="s">
        <v>93</v>
      </c>
      <c r="D220" s="48">
        <v>12</v>
      </c>
      <c r="E220" s="49">
        <v>45031</v>
      </c>
      <c r="F220" t="s">
        <v>104</v>
      </c>
      <c r="G220" t="s">
        <v>120</v>
      </c>
      <c r="H220" s="51">
        <v>7.12</v>
      </c>
      <c r="I220">
        <f t="shared" si="6"/>
        <v>427.2</v>
      </c>
      <c r="J220" s="48">
        <v>93.16</v>
      </c>
      <c r="K220" s="48">
        <f t="shared" si="7"/>
        <v>178.6</v>
      </c>
      <c r="L220" s="48">
        <f>Pay[[#This Row],[Tips]]/Pay[[#This Row],[Time_Input]]</f>
        <v>13.084269662921347</v>
      </c>
      <c r="M220"/>
      <c r="P220" s="1"/>
      <c r="R220"/>
    </row>
    <row r="221" spans="1:18">
      <c r="A221">
        <v>220</v>
      </c>
      <c r="B221" t="s">
        <v>112</v>
      </c>
      <c r="C221" t="s">
        <v>93</v>
      </c>
      <c r="D221" s="48">
        <v>12</v>
      </c>
      <c r="E221" s="49">
        <v>45030</v>
      </c>
      <c r="F221" t="s">
        <v>111</v>
      </c>
      <c r="G221" t="s">
        <v>121</v>
      </c>
      <c r="H221" s="51">
        <v>6.47</v>
      </c>
      <c r="I221">
        <f t="shared" si="6"/>
        <v>388.2</v>
      </c>
      <c r="J221" s="48">
        <v>55.77</v>
      </c>
      <c r="K221" s="48">
        <f t="shared" si="7"/>
        <v>133.41</v>
      </c>
      <c r="L221" s="48">
        <f>Pay[[#This Row],[Tips]]/Pay[[#This Row],[Time_Input]]</f>
        <v>8.6197836166924269</v>
      </c>
      <c r="M221"/>
      <c r="P221" s="1"/>
      <c r="R221"/>
    </row>
    <row r="222" spans="1:18">
      <c r="A222">
        <v>221</v>
      </c>
      <c r="B222" t="s">
        <v>112</v>
      </c>
      <c r="C222" t="s">
        <v>94</v>
      </c>
      <c r="D222" s="48">
        <v>12</v>
      </c>
      <c r="E222" s="49">
        <v>45056</v>
      </c>
      <c r="F222" t="s">
        <v>101</v>
      </c>
      <c r="G222" t="s">
        <v>122</v>
      </c>
      <c r="H222" s="51">
        <v>6.17</v>
      </c>
      <c r="I222">
        <f t="shared" si="6"/>
        <v>370.2</v>
      </c>
      <c r="J222" s="48">
        <v>65.900000000000006</v>
      </c>
      <c r="K222" s="48">
        <f t="shared" si="7"/>
        <v>139.94</v>
      </c>
      <c r="L222" s="48">
        <f>Pay[[#This Row],[Tips]]/Pay[[#This Row],[Time_Input]]</f>
        <v>10.680713128038899</v>
      </c>
      <c r="M222"/>
      <c r="P222" s="1"/>
      <c r="R222"/>
    </row>
    <row r="223" spans="1:18">
      <c r="A223">
        <v>222</v>
      </c>
      <c r="B223" t="s">
        <v>112</v>
      </c>
      <c r="C223" t="s">
        <v>94</v>
      </c>
      <c r="D223" s="48">
        <v>12</v>
      </c>
      <c r="E223" s="49">
        <v>45054</v>
      </c>
      <c r="F223" t="s">
        <v>106</v>
      </c>
      <c r="G223" t="s">
        <v>120</v>
      </c>
      <c r="H223" s="51">
        <v>6.25</v>
      </c>
      <c r="I223">
        <f t="shared" si="6"/>
        <v>375</v>
      </c>
      <c r="J223" s="48">
        <v>78.09</v>
      </c>
      <c r="K223" s="48">
        <f t="shared" si="7"/>
        <v>153.09</v>
      </c>
      <c r="L223" s="48">
        <f>Pay[[#This Row],[Tips]]/Pay[[#This Row],[Time_Input]]</f>
        <v>12.494400000000001</v>
      </c>
      <c r="M223"/>
      <c r="P223" s="1"/>
      <c r="R223"/>
    </row>
    <row r="224" spans="1:18">
      <c r="A224">
        <v>223</v>
      </c>
      <c r="B224" t="s">
        <v>112</v>
      </c>
      <c r="C224" t="s">
        <v>94</v>
      </c>
      <c r="D224" s="48">
        <v>12</v>
      </c>
      <c r="E224" s="49">
        <v>45052</v>
      </c>
      <c r="F224" t="s">
        <v>104</v>
      </c>
      <c r="G224" t="s">
        <v>122</v>
      </c>
      <c r="H224" s="51">
        <v>6.07</v>
      </c>
      <c r="I224">
        <f t="shared" si="6"/>
        <v>364.20000000000005</v>
      </c>
      <c r="J224" s="48">
        <v>92.63</v>
      </c>
      <c r="K224" s="48">
        <f t="shared" si="7"/>
        <v>165.47000000000003</v>
      </c>
      <c r="L224" s="48">
        <f>Pay[[#This Row],[Tips]]/Pay[[#This Row],[Time_Input]]</f>
        <v>15.260296540362436</v>
      </c>
      <c r="M224"/>
      <c r="P224" s="1"/>
      <c r="R224"/>
    </row>
    <row r="225" spans="1:18">
      <c r="A225">
        <v>224</v>
      </c>
      <c r="B225" t="s">
        <v>112</v>
      </c>
      <c r="C225" t="s">
        <v>94</v>
      </c>
      <c r="D225" s="48">
        <v>12</v>
      </c>
      <c r="E225" s="49">
        <v>45051</v>
      </c>
      <c r="F225" t="s">
        <v>111</v>
      </c>
      <c r="G225" t="s">
        <v>121</v>
      </c>
      <c r="H225" s="51">
        <v>6.11</v>
      </c>
      <c r="I225">
        <f t="shared" si="6"/>
        <v>366.6</v>
      </c>
      <c r="J225" s="48">
        <v>52.94</v>
      </c>
      <c r="K225" s="48">
        <f t="shared" si="7"/>
        <v>126.26</v>
      </c>
      <c r="L225" s="48">
        <f>Pay[[#This Row],[Tips]]/Pay[[#This Row],[Time_Input]]</f>
        <v>8.6644844517184936</v>
      </c>
      <c r="M225"/>
      <c r="P225" s="1"/>
      <c r="R225"/>
    </row>
    <row r="226" spans="1:18">
      <c r="A226">
        <v>225</v>
      </c>
      <c r="B226" t="s">
        <v>112</v>
      </c>
      <c r="C226" t="s">
        <v>94</v>
      </c>
      <c r="D226" s="48">
        <v>12</v>
      </c>
      <c r="E226" s="49">
        <v>45047</v>
      </c>
      <c r="F226" t="s">
        <v>106</v>
      </c>
      <c r="G226" t="s">
        <v>120</v>
      </c>
      <c r="H226" s="51">
        <v>6.06</v>
      </c>
      <c r="I226">
        <f t="shared" si="6"/>
        <v>363.59999999999997</v>
      </c>
      <c r="J226" s="48">
        <v>59.9</v>
      </c>
      <c r="K226" s="48">
        <f t="shared" si="7"/>
        <v>132.62</v>
      </c>
      <c r="L226" s="48">
        <f>Pay[[#This Row],[Tips]]/Pay[[#This Row],[Time_Input]]</f>
        <v>9.8844884488448841</v>
      </c>
      <c r="M226"/>
      <c r="P226" s="1"/>
      <c r="R226"/>
    </row>
    <row r="227" spans="1:18">
      <c r="A227">
        <v>226</v>
      </c>
      <c r="B227" t="s">
        <v>112</v>
      </c>
      <c r="C227" t="s">
        <v>93</v>
      </c>
      <c r="D227" s="48">
        <v>12</v>
      </c>
      <c r="E227" s="49">
        <v>45045</v>
      </c>
      <c r="F227" t="s">
        <v>104</v>
      </c>
      <c r="G227" t="s">
        <v>122</v>
      </c>
      <c r="H227" s="51">
        <v>6.06</v>
      </c>
      <c r="I227">
        <f t="shared" si="6"/>
        <v>363.59999999999997</v>
      </c>
      <c r="J227" s="48">
        <v>88.8</v>
      </c>
      <c r="K227" s="48">
        <f t="shared" si="7"/>
        <v>161.51999999999998</v>
      </c>
      <c r="L227" s="48">
        <f>Pay[[#This Row],[Tips]]/Pay[[#This Row],[Time_Input]]</f>
        <v>14.653465346534654</v>
      </c>
      <c r="M227"/>
      <c r="P227" s="1"/>
      <c r="R227"/>
    </row>
    <row r="228" spans="1:18">
      <c r="A228">
        <v>227</v>
      </c>
      <c r="B228" t="s">
        <v>112</v>
      </c>
      <c r="C228" t="s">
        <v>93</v>
      </c>
      <c r="D228" s="48">
        <v>12</v>
      </c>
      <c r="E228" s="49">
        <v>45044</v>
      </c>
      <c r="F228" t="s">
        <v>111</v>
      </c>
      <c r="G228" t="s">
        <v>121</v>
      </c>
      <c r="H228" s="51">
        <v>6.4</v>
      </c>
      <c r="I228">
        <f t="shared" ref="I228:I304" si="8">60*H228</f>
        <v>384</v>
      </c>
      <c r="J228" s="48">
        <v>61.46</v>
      </c>
      <c r="K228" s="48">
        <f t="shared" si="7"/>
        <v>138.26000000000002</v>
      </c>
      <c r="L228" s="48">
        <f>Pay[[#This Row],[Tips]]/Pay[[#This Row],[Time_Input]]</f>
        <v>9.6031250000000004</v>
      </c>
      <c r="M228"/>
      <c r="P228" s="1"/>
      <c r="R228"/>
    </row>
    <row r="229" spans="1:18">
      <c r="A229">
        <v>228</v>
      </c>
      <c r="B229" t="s">
        <v>118</v>
      </c>
      <c r="C229" t="s">
        <v>94</v>
      </c>
      <c r="D229" s="48">
        <v>14.5</v>
      </c>
      <c r="E229" s="49">
        <v>45071</v>
      </c>
      <c r="F229" t="s">
        <v>110</v>
      </c>
      <c r="G229" t="s">
        <v>11</v>
      </c>
      <c r="H229" s="51">
        <v>0.12</v>
      </c>
      <c r="I229">
        <f t="shared" si="8"/>
        <v>7.1999999999999993</v>
      </c>
      <c r="J229" s="48">
        <v>0</v>
      </c>
      <c r="K229" s="48">
        <f t="shared" si="7"/>
        <v>1.7399999999999998</v>
      </c>
      <c r="L229" s="48">
        <f>Pay[[#This Row],[Tips]]/Pay[[#This Row],[Time_Input]]</f>
        <v>0</v>
      </c>
      <c r="M229"/>
      <c r="P229" s="1"/>
      <c r="R229"/>
    </row>
    <row r="230" spans="1:18">
      <c r="A230">
        <v>229</v>
      </c>
      <c r="B230" t="s">
        <v>112</v>
      </c>
      <c r="C230" t="s">
        <v>94</v>
      </c>
      <c r="D230" s="48">
        <v>12</v>
      </c>
      <c r="E230" s="49">
        <v>45070</v>
      </c>
      <c r="F230" t="s">
        <v>101</v>
      </c>
      <c r="G230" t="s">
        <v>120</v>
      </c>
      <c r="H230" s="51">
        <v>6.34</v>
      </c>
      <c r="I230">
        <f t="shared" si="8"/>
        <v>380.4</v>
      </c>
      <c r="J230" s="48">
        <v>81</v>
      </c>
      <c r="K230" s="48">
        <f t="shared" si="7"/>
        <v>157.07999999999998</v>
      </c>
      <c r="L230" s="48">
        <f>Pay[[#This Row],[Tips]]/Pay[[#This Row],[Time_Input]]</f>
        <v>12.77602523659306</v>
      </c>
      <c r="M230"/>
      <c r="P230" s="1"/>
      <c r="R230"/>
    </row>
    <row r="231" spans="1:18">
      <c r="A231">
        <v>230</v>
      </c>
      <c r="B231" t="s">
        <v>112</v>
      </c>
      <c r="C231" t="s">
        <v>94</v>
      </c>
      <c r="D231" s="48">
        <v>12</v>
      </c>
      <c r="E231" s="49">
        <v>45061</v>
      </c>
      <c r="F231" t="s">
        <v>106</v>
      </c>
      <c r="G231" t="s">
        <v>120</v>
      </c>
      <c r="H231" s="51">
        <v>6.02</v>
      </c>
      <c r="I231">
        <f t="shared" si="8"/>
        <v>361.2</v>
      </c>
      <c r="J231" s="48">
        <v>66.34</v>
      </c>
      <c r="K231" s="48">
        <f t="shared" si="7"/>
        <v>138.57999999999998</v>
      </c>
      <c r="L231" s="48">
        <f>Pay[[#This Row],[Tips]]/Pay[[#This Row],[Time_Input]]</f>
        <v>11.019933554817277</v>
      </c>
      <c r="M231"/>
      <c r="P231" s="1"/>
      <c r="R231"/>
    </row>
    <row r="232" spans="1:18">
      <c r="A232">
        <v>231</v>
      </c>
      <c r="B232" t="s">
        <v>112</v>
      </c>
      <c r="C232" t="s">
        <v>94</v>
      </c>
      <c r="D232" s="48">
        <v>12</v>
      </c>
      <c r="E232" s="49">
        <v>45060</v>
      </c>
      <c r="F232" t="s">
        <v>105</v>
      </c>
      <c r="G232" t="s">
        <v>120</v>
      </c>
      <c r="H232" s="51">
        <v>6.11</v>
      </c>
      <c r="I232">
        <f t="shared" si="8"/>
        <v>366.6</v>
      </c>
      <c r="J232" s="48">
        <v>110.71</v>
      </c>
      <c r="K232" s="48">
        <f t="shared" si="7"/>
        <v>184.03</v>
      </c>
      <c r="L232" s="48">
        <f>Pay[[#This Row],[Tips]]/Pay[[#This Row],[Time_Input]]</f>
        <v>18.119476268412438</v>
      </c>
      <c r="M232"/>
      <c r="P232" s="1"/>
      <c r="R232"/>
    </row>
    <row r="233" spans="1:18">
      <c r="A233">
        <v>232</v>
      </c>
      <c r="B233" t="s">
        <v>112</v>
      </c>
      <c r="C233" t="s">
        <v>94</v>
      </c>
      <c r="D233" s="48">
        <v>12</v>
      </c>
      <c r="E233" s="49">
        <v>45058</v>
      </c>
      <c r="F233" t="s">
        <v>111</v>
      </c>
      <c r="G233" t="s">
        <v>122</v>
      </c>
      <c r="H233" s="51">
        <v>6.64</v>
      </c>
      <c r="I233">
        <f t="shared" si="8"/>
        <v>398.4</v>
      </c>
      <c r="J233" s="48">
        <v>77.709999999999994</v>
      </c>
      <c r="K233" s="48">
        <f t="shared" si="7"/>
        <v>157.38999999999999</v>
      </c>
      <c r="L233" s="48">
        <f>Pay[[#This Row],[Tips]]/Pay[[#This Row],[Time_Input]]</f>
        <v>11.703313253012048</v>
      </c>
      <c r="M233"/>
      <c r="P233" s="1"/>
      <c r="R233"/>
    </row>
    <row r="234" spans="1:18">
      <c r="A234">
        <v>233</v>
      </c>
      <c r="B234" t="s">
        <v>112</v>
      </c>
      <c r="C234" t="s">
        <v>108</v>
      </c>
      <c r="D234" s="48">
        <v>12</v>
      </c>
      <c r="E234" s="49">
        <v>45087</v>
      </c>
      <c r="F234" t="s">
        <v>104</v>
      </c>
      <c r="G234" t="s">
        <v>122</v>
      </c>
      <c r="H234" s="51">
        <v>6.23</v>
      </c>
      <c r="I234">
        <f t="shared" si="8"/>
        <v>373.8</v>
      </c>
      <c r="J234" s="48">
        <v>82.01</v>
      </c>
      <c r="K234" s="48">
        <f t="shared" si="7"/>
        <v>156.77000000000001</v>
      </c>
      <c r="L234" s="48">
        <f>Pay[[#This Row],[Tips]]/Pay[[#This Row],[Time_Input]]</f>
        <v>13.163723916532906</v>
      </c>
      <c r="M234"/>
      <c r="P234" s="1"/>
      <c r="R234"/>
    </row>
    <row r="235" spans="1:18">
      <c r="A235">
        <v>234</v>
      </c>
      <c r="B235" t="s">
        <v>112</v>
      </c>
      <c r="C235" t="s">
        <v>108</v>
      </c>
      <c r="D235" s="48">
        <v>12</v>
      </c>
      <c r="E235" s="49">
        <v>45086</v>
      </c>
      <c r="F235" t="s">
        <v>111</v>
      </c>
      <c r="G235" t="s">
        <v>122</v>
      </c>
      <c r="H235" s="51">
        <v>6.36</v>
      </c>
      <c r="I235">
        <f t="shared" si="8"/>
        <v>381.6</v>
      </c>
      <c r="J235" s="48">
        <v>74.98</v>
      </c>
      <c r="K235" s="48">
        <f t="shared" si="7"/>
        <v>151.30000000000001</v>
      </c>
      <c r="L235" s="48">
        <f>Pay[[#This Row],[Tips]]/Pay[[#This Row],[Time_Input]]</f>
        <v>11.789308176100629</v>
      </c>
      <c r="M235"/>
      <c r="P235" s="1"/>
      <c r="R235"/>
    </row>
    <row r="236" spans="1:18">
      <c r="A236">
        <v>235</v>
      </c>
      <c r="B236" t="s">
        <v>112</v>
      </c>
      <c r="C236" t="s">
        <v>108</v>
      </c>
      <c r="D236" s="48">
        <v>12</v>
      </c>
      <c r="E236" s="49">
        <v>45085</v>
      </c>
      <c r="F236" t="s">
        <v>110</v>
      </c>
      <c r="G236" t="s">
        <v>120</v>
      </c>
      <c r="H236" s="51">
        <v>6.25</v>
      </c>
      <c r="I236">
        <f t="shared" si="8"/>
        <v>375</v>
      </c>
      <c r="J236" s="48">
        <v>70.09</v>
      </c>
      <c r="K236" s="48">
        <f t="shared" si="7"/>
        <v>145.09</v>
      </c>
      <c r="L236" s="48">
        <f>Pay[[#This Row],[Tips]]/Pay[[#This Row],[Time_Input]]</f>
        <v>11.214400000000001</v>
      </c>
      <c r="M236"/>
      <c r="P236" s="1"/>
      <c r="R236"/>
    </row>
    <row r="237" spans="1:18">
      <c r="A237">
        <v>236</v>
      </c>
      <c r="B237" t="s">
        <v>112</v>
      </c>
      <c r="C237" t="s">
        <v>108</v>
      </c>
      <c r="D237" s="48">
        <v>12</v>
      </c>
      <c r="E237" s="49">
        <v>45083</v>
      </c>
      <c r="F237" t="s">
        <v>100</v>
      </c>
      <c r="G237" t="s">
        <v>121</v>
      </c>
      <c r="H237" s="51">
        <v>5.72</v>
      </c>
      <c r="I237">
        <f t="shared" si="8"/>
        <v>343.2</v>
      </c>
      <c r="J237" s="48">
        <v>36.83</v>
      </c>
      <c r="K237" s="48">
        <f t="shared" si="7"/>
        <v>105.47</v>
      </c>
      <c r="L237" s="48">
        <f>Pay[[#This Row],[Tips]]/Pay[[#This Row],[Time_Input]]</f>
        <v>6.4388111888111892</v>
      </c>
      <c r="M237"/>
      <c r="P237" s="1"/>
      <c r="R237"/>
    </row>
    <row r="238" spans="1:18">
      <c r="A238">
        <v>237</v>
      </c>
      <c r="B238" t="s">
        <v>112</v>
      </c>
      <c r="C238" t="s">
        <v>108</v>
      </c>
      <c r="D238" s="48">
        <v>12</v>
      </c>
      <c r="E238" s="49">
        <v>45082</v>
      </c>
      <c r="F238" t="s">
        <v>106</v>
      </c>
      <c r="G238" t="s">
        <v>120</v>
      </c>
      <c r="H238" s="51">
        <v>6.17</v>
      </c>
      <c r="I238">
        <f t="shared" si="8"/>
        <v>370.2</v>
      </c>
      <c r="J238" s="48">
        <v>61.11</v>
      </c>
      <c r="K238" s="48">
        <f t="shared" si="7"/>
        <v>135.14999999999998</v>
      </c>
      <c r="L238" s="48">
        <f>Pay[[#This Row],[Tips]]/Pay[[#This Row],[Time_Input]]</f>
        <v>9.9043760129659635</v>
      </c>
      <c r="M238"/>
      <c r="P238" s="1"/>
      <c r="R238"/>
    </row>
    <row r="239" spans="1:18">
      <c r="A239">
        <v>238</v>
      </c>
      <c r="B239" t="s">
        <v>112</v>
      </c>
      <c r="C239" t="s">
        <v>108</v>
      </c>
      <c r="D239" s="48">
        <v>12</v>
      </c>
      <c r="E239" s="49">
        <v>45080</v>
      </c>
      <c r="F239" t="s">
        <v>104</v>
      </c>
      <c r="G239" t="s">
        <v>122</v>
      </c>
      <c r="H239" s="51">
        <v>6.06</v>
      </c>
      <c r="I239">
        <f t="shared" si="8"/>
        <v>363.59999999999997</v>
      </c>
      <c r="J239" s="48">
        <v>65.459999999999994</v>
      </c>
      <c r="K239" s="48">
        <f t="shared" si="7"/>
        <v>138.18</v>
      </c>
      <c r="L239" s="48">
        <f>Pay[[#This Row],[Tips]]/Pay[[#This Row],[Time_Input]]</f>
        <v>10.801980198019802</v>
      </c>
      <c r="M239"/>
      <c r="P239" s="1"/>
      <c r="R239"/>
    </row>
    <row r="240" spans="1:18">
      <c r="A240">
        <v>239</v>
      </c>
      <c r="B240" t="s">
        <v>112</v>
      </c>
      <c r="C240" t="s">
        <v>108</v>
      </c>
      <c r="D240" s="48">
        <v>12</v>
      </c>
      <c r="E240" s="49">
        <v>45079</v>
      </c>
      <c r="F240" t="s">
        <v>111</v>
      </c>
      <c r="G240" t="s">
        <v>121</v>
      </c>
      <c r="H240" s="51">
        <v>6.23</v>
      </c>
      <c r="I240">
        <f t="shared" si="8"/>
        <v>373.8</v>
      </c>
      <c r="J240" s="48">
        <v>41.56</v>
      </c>
      <c r="K240" s="48">
        <f t="shared" si="7"/>
        <v>116.32000000000001</v>
      </c>
      <c r="L240" s="48">
        <f>Pay[[#This Row],[Tips]]/Pay[[#This Row],[Time_Input]]</f>
        <v>6.670947030497592</v>
      </c>
      <c r="M240"/>
      <c r="P240" s="1"/>
      <c r="R240"/>
    </row>
    <row r="241" spans="1:18">
      <c r="A241">
        <v>240</v>
      </c>
      <c r="B241" t="s">
        <v>118</v>
      </c>
      <c r="C241" t="s">
        <v>94</v>
      </c>
      <c r="D241" s="48">
        <v>14.5</v>
      </c>
      <c r="E241" s="49">
        <v>45076</v>
      </c>
      <c r="F241" t="s">
        <v>100</v>
      </c>
      <c r="G241" t="s">
        <v>11</v>
      </c>
      <c r="H241" s="51">
        <v>0.45</v>
      </c>
      <c r="I241">
        <f t="shared" si="8"/>
        <v>27</v>
      </c>
      <c r="J241" s="48">
        <v>0</v>
      </c>
      <c r="K241" s="48">
        <f t="shared" si="7"/>
        <v>6.5250000000000004</v>
      </c>
      <c r="L241" s="48">
        <f>Pay[[#This Row],[Tips]]/Pay[[#This Row],[Time_Input]]</f>
        <v>0</v>
      </c>
      <c r="M241"/>
      <c r="P241" s="1"/>
      <c r="R241"/>
    </row>
    <row r="242" spans="1:18">
      <c r="A242">
        <v>241</v>
      </c>
      <c r="B242" t="s">
        <v>112</v>
      </c>
      <c r="C242" t="s">
        <v>94</v>
      </c>
      <c r="D242" s="48">
        <v>12</v>
      </c>
      <c r="E242" s="49">
        <v>45075</v>
      </c>
      <c r="F242" t="s">
        <v>106</v>
      </c>
      <c r="G242" t="s">
        <v>120</v>
      </c>
      <c r="H242" s="51">
        <v>6.16</v>
      </c>
      <c r="I242">
        <f t="shared" si="8"/>
        <v>369.6</v>
      </c>
      <c r="J242" s="48">
        <v>88.28</v>
      </c>
      <c r="K242" s="48">
        <f t="shared" si="7"/>
        <v>162.19999999999999</v>
      </c>
      <c r="L242" s="48">
        <f>Pay[[#This Row],[Tips]]/Pay[[#This Row],[Time_Input]]</f>
        <v>14.331168831168831</v>
      </c>
      <c r="M242"/>
      <c r="P242" s="1"/>
      <c r="R242"/>
    </row>
    <row r="243" spans="1:18">
      <c r="A243">
        <v>242</v>
      </c>
      <c r="B243" t="s">
        <v>112</v>
      </c>
      <c r="C243" t="s">
        <v>94</v>
      </c>
      <c r="D243" s="48">
        <v>12</v>
      </c>
      <c r="E243" s="49">
        <v>45073</v>
      </c>
      <c r="F243" t="s">
        <v>104</v>
      </c>
      <c r="G243" t="s">
        <v>122</v>
      </c>
      <c r="H243" s="51">
        <v>6.01</v>
      </c>
      <c r="I243">
        <f t="shared" si="8"/>
        <v>360.59999999999997</v>
      </c>
      <c r="J243" s="48">
        <v>87.5</v>
      </c>
      <c r="K243" s="48">
        <f t="shared" si="7"/>
        <v>159.62</v>
      </c>
      <c r="L243" s="48">
        <f>Pay[[#This Row],[Tips]]/Pay[[#This Row],[Time_Input]]</f>
        <v>14.559068219633945</v>
      </c>
      <c r="M243"/>
      <c r="P243" s="1"/>
      <c r="R243"/>
    </row>
    <row r="244" spans="1:18">
      <c r="A244">
        <v>243</v>
      </c>
      <c r="B244" t="s">
        <v>112</v>
      </c>
      <c r="C244" t="s">
        <v>94</v>
      </c>
      <c r="D244" s="48">
        <v>12</v>
      </c>
      <c r="E244" s="49">
        <v>45072</v>
      </c>
      <c r="F244" t="s">
        <v>111</v>
      </c>
      <c r="G244" t="s">
        <v>121</v>
      </c>
      <c r="H244" s="51">
        <v>5.97</v>
      </c>
      <c r="I244">
        <f t="shared" si="8"/>
        <v>358.2</v>
      </c>
      <c r="J244" s="48">
        <v>51.27</v>
      </c>
      <c r="K244" s="48">
        <f t="shared" si="7"/>
        <v>122.91</v>
      </c>
      <c r="L244" s="48">
        <f>Pay[[#This Row],[Tips]]/Pay[[#This Row],[Time_Input]]</f>
        <v>8.5879396984924625</v>
      </c>
      <c r="M244"/>
      <c r="P244" s="1"/>
      <c r="R244"/>
    </row>
    <row r="245" spans="1:18">
      <c r="A245">
        <v>244</v>
      </c>
      <c r="B245" t="s">
        <v>118</v>
      </c>
      <c r="C245" t="s">
        <v>108</v>
      </c>
      <c r="D245" s="48">
        <v>14.5</v>
      </c>
      <c r="E245" s="49">
        <v>45093</v>
      </c>
      <c r="F245" t="s">
        <v>111</v>
      </c>
      <c r="G245" t="s">
        <v>11</v>
      </c>
      <c r="H245" s="51">
        <v>3.38</v>
      </c>
      <c r="I245">
        <f t="shared" si="8"/>
        <v>202.79999999999998</v>
      </c>
      <c r="J245" s="48">
        <v>0</v>
      </c>
      <c r="K245" s="48">
        <f t="shared" si="7"/>
        <v>49.01</v>
      </c>
      <c r="L245" s="48">
        <f>Pay[[#This Row],[Tips]]/Pay[[#This Row],[Time_Input]]</f>
        <v>0</v>
      </c>
      <c r="M245"/>
      <c r="P245" s="1"/>
      <c r="R245"/>
    </row>
    <row r="246" spans="1:18">
      <c r="A246">
        <v>245</v>
      </c>
      <c r="B246" t="s">
        <v>112</v>
      </c>
      <c r="C246" t="s">
        <v>108</v>
      </c>
      <c r="D246" s="48">
        <v>12</v>
      </c>
      <c r="E246" s="49">
        <v>45102</v>
      </c>
      <c r="F246" t="s">
        <v>105</v>
      </c>
      <c r="G246" t="s">
        <v>121</v>
      </c>
      <c r="H246" s="51">
        <v>5.63</v>
      </c>
      <c r="I246">
        <f t="shared" si="8"/>
        <v>337.8</v>
      </c>
      <c r="J246" s="48">
        <v>46.77</v>
      </c>
      <c r="K246" s="48">
        <f t="shared" si="7"/>
        <v>114.33000000000001</v>
      </c>
      <c r="L246" s="48">
        <f>Pay[[#This Row],[Tips]]/Pay[[#This Row],[Time_Input]]</f>
        <v>8.3072824156305511</v>
      </c>
      <c r="M246"/>
      <c r="P246" s="1"/>
      <c r="R246"/>
    </row>
    <row r="247" spans="1:18">
      <c r="A247">
        <v>246</v>
      </c>
      <c r="B247" t="s">
        <v>112</v>
      </c>
      <c r="C247" t="s">
        <v>108</v>
      </c>
      <c r="D247" s="48">
        <v>12</v>
      </c>
      <c r="E247" s="49">
        <v>45101</v>
      </c>
      <c r="F247" t="s">
        <v>104</v>
      </c>
      <c r="G247" t="s">
        <v>122</v>
      </c>
      <c r="H247" s="51">
        <v>6.02</v>
      </c>
      <c r="I247">
        <f t="shared" si="8"/>
        <v>361.2</v>
      </c>
      <c r="J247" s="48">
        <v>60.82</v>
      </c>
      <c r="K247" s="48">
        <f t="shared" si="7"/>
        <v>133.06</v>
      </c>
      <c r="L247" s="48">
        <f>Pay[[#This Row],[Tips]]/Pay[[#This Row],[Time_Input]]</f>
        <v>10.102990033222593</v>
      </c>
      <c r="M247"/>
      <c r="P247" s="1"/>
      <c r="R247"/>
    </row>
    <row r="248" spans="1:18">
      <c r="A248">
        <v>247</v>
      </c>
      <c r="B248" t="s">
        <v>112</v>
      </c>
      <c r="C248" t="s">
        <v>108</v>
      </c>
      <c r="D248" s="48">
        <v>12</v>
      </c>
      <c r="E248" s="49">
        <v>45100</v>
      </c>
      <c r="F248" t="s">
        <v>111</v>
      </c>
      <c r="G248" t="s">
        <v>121</v>
      </c>
      <c r="H248" s="51">
        <v>6.03</v>
      </c>
      <c r="I248">
        <f t="shared" si="8"/>
        <v>361.8</v>
      </c>
      <c r="J248" s="48">
        <v>52.86</v>
      </c>
      <c r="K248" s="48">
        <f t="shared" si="7"/>
        <v>125.22</v>
      </c>
      <c r="L248" s="48">
        <f>Pay[[#This Row],[Tips]]/Pay[[#This Row],[Time_Input]]</f>
        <v>8.7661691542288551</v>
      </c>
      <c r="M248"/>
      <c r="P248" s="1"/>
      <c r="R248"/>
    </row>
    <row r="249" spans="1:18">
      <c r="A249">
        <v>248</v>
      </c>
      <c r="B249" t="s">
        <v>118</v>
      </c>
      <c r="C249" t="s">
        <v>108</v>
      </c>
      <c r="D249" s="48">
        <v>14.5</v>
      </c>
      <c r="E249" s="49">
        <v>45098</v>
      </c>
      <c r="F249" t="s">
        <v>101</v>
      </c>
      <c r="G249" t="s">
        <v>11</v>
      </c>
      <c r="H249" s="51">
        <v>0.92</v>
      </c>
      <c r="I249">
        <f t="shared" si="8"/>
        <v>55.2</v>
      </c>
      <c r="J249" s="48">
        <v>0</v>
      </c>
      <c r="K249" s="48">
        <f t="shared" si="7"/>
        <v>13.34</v>
      </c>
      <c r="L249" s="48">
        <f>Pay[[#This Row],[Tips]]/Pay[[#This Row],[Time_Input]]</f>
        <v>0</v>
      </c>
      <c r="M249"/>
      <c r="P249" s="1"/>
      <c r="R249"/>
    </row>
    <row r="250" spans="1:18">
      <c r="A250">
        <v>249</v>
      </c>
      <c r="B250" t="s">
        <v>112</v>
      </c>
      <c r="C250" t="s">
        <v>108</v>
      </c>
      <c r="D250" s="48">
        <v>12</v>
      </c>
      <c r="E250" s="49">
        <v>45096</v>
      </c>
      <c r="F250" t="s">
        <v>106</v>
      </c>
      <c r="G250" t="s">
        <v>120</v>
      </c>
      <c r="H250" s="51">
        <v>6.03</v>
      </c>
      <c r="I250">
        <f t="shared" si="8"/>
        <v>361.8</v>
      </c>
      <c r="J250" s="48">
        <v>81.03</v>
      </c>
      <c r="K250" s="48">
        <f t="shared" si="7"/>
        <v>153.38999999999999</v>
      </c>
      <c r="L250" s="48">
        <f>Pay[[#This Row],[Tips]]/Pay[[#This Row],[Time_Input]]</f>
        <v>13.437810945273631</v>
      </c>
      <c r="M250"/>
      <c r="P250" s="1"/>
      <c r="R250"/>
    </row>
    <row r="251" spans="1:18">
      <c r="A251">
        <v>250</v>
      </c>
      <c r="B251" t="s">
        <v>118</v>
      </c>
      <c r="C251" t="s">
        <v>108</v>
      </c>
      <c r="D251" s="48">
        <v>14.5</v>
      </c>
      <c r="E251" s="49">
        <v>45095</v>
      </c>
      <c r="F251" t="s">
        <v>105</v>
      </c>
      <c r="G251" t="s">
        <v>11</v>
      </c>
      <c r="H251" s="51">
        <v>0.5</v>
      </c>
      <c r="I251">
        <f t="shared" si="8"/>
        <v>30</v>
      </c>
      <c r="J251" s="48">
        <v>0</v>
      </c>
      <c r="K251" s="48">
        <f t="shared" si="7"/>
        <v>7.25</v>
      </c>
      <c r="L251" s="48">
        <f>Pay[[#This Row],[Tips]]/Pay[[#This Row],[Time_Input]]</f>
        <v>0</v>
      </c>
      <c r="M251"/>
      <c r="P251" s="1"/>
      <c r="R251"/>
    </row>
    <row r="252" spans="1:18">
      <c r="A252">
        <v>251</v>
      </c>
      <c r="B252" t="s">
        <v>112</v>
      </c>
      <c r="C252" t="s">
        <v>108</v>
      </c>
      <c r="D252" s="48">
        <v>12</v>
      </c>
      <c r="E252" s="49">
        <v>45095</v>
      </c>
      <c r="F252" t="s">
        <v>105</v>
      </c>
      <c r="G252" t="s">
        <v>122</v>
      </c>
      <c r="H252" s="51">
        <v>4.2300000000000004</v>
      </c>
      <c r="I252">
        <f t="shared" si="8"/>
        <v>253.8</v>
      </c>
      <c r="J252" s="48">
        <v>52.11</v>
      </c>
      <c r="K252" s="48">
        <f t="shared" si="7"/>
        <v>102.87</v>
      </c>
      <c r="L252" s="48">
        <f>Pay[[#This Row],[Tips]]/Pay[[#This Row],[Time_Input]]</f>
        <v>12.319148936170212</v>
      </c>
      <c r="M252"/>
      <c r="P252" s="1"/>
      <c r="R252"/>
    </row>
    <row r="253" spans="1:18">
      <c r="A253">
        <v>252</v>
      </c>
      <c r="B253" t="s">
        <v>112</v>
      </c>
      <c r="C253" t="s">
        <v>108</v>
      </c>
      <c r="D253" s="48">
        <v>12</v>
      </c>
      <c r="E253" s="49">
        <v>45094</v>
      </c>
      <c r="F253" t="s">
        <v>104</v>
      </c>
      <c r="G253" t="s">
        <v>122</v>
      </c>
      <c r="H253" s="51">
        <v>6.14</v>
      </c>
      <c r="I253">
        <f t="shared" si="8"/>
        <v>368.4</v>
      </c>
      <c r="J253" s="48">
        <v>67.95</v>
      </c>
      <c r="K253" s="48">
        <f t="shared" si="7"/>
        <v>141.63</v>
      </c>
      <c r="L253" s="48">
        <f>Pay[[#This Row],[Tips]]/Pay[[#This Row],[Time_Input]]</f>
        <v>11.066775244299675</v>
      </c>
      <c r="M253"/>
      <c r="P253" s="1"/>
      <c r="R253"/>
    </row>
    <row r="254" spans="1:18">
      <c r="A254">
        <v>253</v>
      </c>
      <c r="B254" t="s">
        <v>112</v>
      </c>
      <c r="C254" t="s">
        <v>108</v>
      </c>
      <c r="D254" s="48">
        <v>12</v>
      </c>
      <c r="E254" s="49">
        <v>45093</v>
      </c>
      <c r="F254" t="s">
        <v>111</v>
      </c>
      <c r="G254" t="s">
        <v>121</v>
      </c>
      <c r="H254" s="51">
        <v>6.2</v>
      </c>
      <c r="I254">
        <f t="shared" si="8"/>
        <v>372</v>
      </c>
      <c r="J254" s="48">
        <v>43.25</v>
      </c>
      <c r="K254" s="48">
        <f t="shared" si="7"/>
        <v>117.65</v>
      </c>
      <c r="L254" s="48">
        <f>Pay[[#This Row],[Tips]]/Pay[[#This Row],[Time_Input]]</f>
        <v>6.975806451612903</v>
      </c>
      <c r="M254"/>
      <c r="P254" s="1"/>
      <c r="R254"/>
    </row>
    <row r="255" spans="1:18">
      <c r="A255">
        <v>254</v>
      </c>
      <c r="B255" t="s">
        <v>112</v>
      </c>
      <c r="C255" t="s">
        <v>108</v>
      </c>
      <c r="D255" s="48">
        <v>12</v>
      </c>
      <c r="E255" s="49">
        <v>45088</v>
      </c>
      <c r="F255" t="s">
        <v>105</v>
      </c>
      <c r="G255" t="s">
        <v>122</v>
      </c>
      <c r="H255" s="51">
        <v>6.02</v>
      </c>
      <c r="I255">
        <f t="shared" si="8"/>
        <v>361.2</v>
      </c>
      <c r="J255" s="48">
        <v>89.29</v>
      </c>
      <c r="K255" s="48">
        <f t="shared" si="7"/>
        <v>161.53</v>
      </c>
      <c r="L255" s="48">
        <f>Pay[[#This Row],[Tips]]/Pay[[#This Row],[Time_Input]]</f>
        <v>14.832225913621265</v>
      </c>
      <c r="M255"/>
      <c r="P255" s="1"/>
      <c r="R255"/>
    </row>
    <row r="256" spans="1:18">
      <c r="A256">
        <v>255</v>
      </c>
      <c r="B256" t="s">
        <v>112</v>
      </c>
      <c r="C256" t="s">
        <v>109</v>
      </c>
      <c r="D256" s="48">
        <v>12</v>
      </c>
      <c r="E256" s="49">
        <v>45116</v>
      </c>
      <c r="F256" t="s">
        <v>105</v>
      </c>
      <c r="G256" t="s">
        <v>120</v>
      </c>
      <c r="H256" s="51">
        <v>6.47</v>
      </c>
      <c r="I256">
        <f t="shared" si="8"/>
        <v>388.2</v>
      </c>
      <c r="J256" s="48">
        <v>88.23</v>
      </c>
      <c r="K256" s="48">
        <f t="shared" si="7"/>
        <v>165.87</v>
      </c>
      <c r="L256" s="48">
        <f>Pay[[#This Row],[Tips]]/Pay[[#This Row],[Time_Input]]</f>
        <v>13.636785162287481</v>
      </c>
      <c r="M256"/>
      <c r="P256" s="1"/>
      <c r="R256"/>
    </row>
    <row r="257" spans="1:18">
      <c r="A257">
        <v>256</v>
      </c>
      <c r="B257" t="s">
        <v>112</v>
      </c>
      <c r="C257" t="s">
        <v>109</v>
      </c>
      <c r="D257" s="48">
        <v>12</v>
      </c>
      <c r="E257" s="49">
        <v>45115</v>
      </c>
      <c r="F257" t="s">
        <v>104</v>
      </c>
      <c r="G257" t="s">
        <v>121</v>
      </c>
      <c r="H257" s="51">
        <v>6.05</v>
      </c>
      <c r="I257">
        <f t="shared" si="8"/>
        <v>363</v>
      </c>
      <c r="J257" s="48">
        <v>63.14</v>
      </c>
      <c r="K257" s="48">
        <f t="shared" si="7"/>
        <v>135.74</v>
      </c>
      <c r="L257" s="48">
        <f>Pay[[#This Row],[Tips]]/Pay[[#This Row],[Time_Input]]</f>
        <v>10.436363636363637</v>
      </c>
      <c r="M257"/>
      <c r="P257" s="1"/>
      <c r="R257"/>
    </row>
    <row r="258" spans="1:18">
      <c r="A258">
        <v>257</v>
      </c>
      <c r="B258" t="s">
        <v>112</v>
      </c>
      <c r="C258" t="s">
        <v>109</v>
      </c>
      <c r="D258" s="48">
        <v>12</v>
      </c>
      <c r="E258" s="49">
        <v>45114</v>
      </c>
      <c r="F258" t="s">
        <v>111</v>
      </c>
      <c r="G258" t="s">
        <v>120</v>
      </c>
      <c r="H258" s="51">
        <v>6.15</v>
      </c>
      <c r="I258">
        <f t="shared" si="8"/>
        <v>369</v>
      </c>
      <c r="J258" s="48">
        <v>66.19</v>
      </c>
      <c r="K258" s="48">
        <f t="shared" ref="K258:K304" si="9">((I258/60)*D258 ) + J258</f>
        <v>139.99</v>
      </c>
      <c r="L258" s="48">
        <f>Pay[[#This Row],[Tips]]/Pay[[#This Row],[Time_Input]]</f>
        <v>10.762601626016259</v>
      </c>
      <c r="M258"/>
      <c r="P258" s="1"/>
      <c r="R258"/>
    </row>
    <row r="259" spans="1:18">
      <c r="A259">
        <v>258</v>
      </c>
      <c r="B259" t="s">
        <v>112</v>
      </c>
      <c r="C259" t="s">
        <v>109</v>
      </c>
      <c r="D259" s="48">
        <v>12</v>
      </c>
      <c r="E259" s="49">
        <v>45111</v>
      </c>
      <c r="F259" t="s">
        <v>100</v>
      </c>
      <c r="G259" t="s">
        <v>121</v>
      </c>
      <c r="H259" s="51">
        <v>6.08</v>
      </c>
      <c r="I259">
        <f t="shared" si="8"/>
        <v>364.8</v>
      </c>
      <c r="J259" s="48">
        <v>37.869999999999997</v>
      </c>
      <c r="K259" s="48">
        <f t="shared" si="9"/>
        <v>110.83000000000001</v>
      </c>
      <c r="L259" s="48">
        <f>Pay[[#This Row],[Tips]]/Pay[[#This Row],[Time_Input]]</f>
        <v>6.228618421052631</v>
      </c>
      <c r="M259"/>
      <c r="P259" s="1"/>
      <c r="R259"/>
    </row>
    <row r="260" spans="1:18">
      <c r="A260">
        <v>259</v>
      </c>
      <c r="B260" t="s">
        <v>112</v>
      </c>
      <c r="C260" t="s">
        <v>109</v>
      </c>
      <c r="D260" s="48">
        <v>12</v>
      </c>
      <c r="E260" s="49">
        <v>45108</v>
      </c>
      <c r="F260" t="s">
        <v>104</v>
      </c>
      <c r="G260" t="s">
        <v>121</v>
      </c>
      <c r="H260" s="51">
        <v>5.91</v>
      </c>
      <c r="I260">
        <f t="shared" si="8"/>
        <v>354.6</v>
      </c>
      <c r="J260" s="48">
        <v>33.9</v>
      </c>
      <c r="K260" s="48">
        <f t="shared" si="9"/>
        <v>104.82</v>
      </c>
      <c r="L260" s="48">
        <f>Pay[[#This Row],[Tips]]/Pay[[#This Row],[Time_Input]]</f>
        <v>5.7360406091370555</v>
      </c>
      <c r="M260"/>
      <c r="P260" s="1"/>
      <c r="R260"/>
    </row>
    <row r="261" spans="1:18">
      <c r="A261">
        <v>260</v>
      </c>
      <c r="B261" t="s">
        <v>112</v>
      </c>
      <c r="C261" t="s">
        <v>108</v>
      </c>
      <c r="D261" s="48">
        <v>12</v>
      </c>
      <c r="E261" s="49">
        <v>45107</v>
      </c>
      <c r="F261" t="s">
        <v>111</v>
      </c>
      <c r="G261" t="s">
        <v>121</v>
      </c>
      <c r="H261" s="51">
        <v>5.86</v>
      </c>
      <c r="I261">
        <f t="shared" si="8"/>
        <v>351.6</v>
      </c>
      <c r="J261" s="48">
        <v>44.05</v>
      </c>
      <c r="K261" s="48">
        <f t="shared" si="9"/>
        <v>114.37</v>
      </c>
      <c r="L261" s="48">
        <f>Pay[[#This Row],[Tips]]/Pay[[#This Row],[Time_Input]]</f>
        <v>7.517064846416381</v>
      </c>
      <c r="M261"/>
      <c r="P261" s="1"/>
      <c r="R261"/>
    </row>
    <row r="262" spans="1:18">
      <c r="A262">
        <v>261</v>
      </c>
      <c r="B262" t="s">
        <v>112</v>
      </c>
      <c r="C262" t="s">
        <v>108</v>
      </c>
      <c r="D262" s="48">
        <v>12</v>
      </c>
      <c r="E262" s="49">
        <v>45106</v>
      </c>
      <c r="F262" t="s">
        <v>110</v>
      </c>
      <c r="G262" t="s">
        <v>121</v>
      </c>
      <c r="H262" s="51">
        <v>6.16</v>
      </c>
      <c r="I262">
        <f t="shared" si="8"/>
        <v>369.6</v>
      </c>
      <c r="J262" s="48">
        <v>37.17</v>
      </c>
      <c r="K262" s="48">
        <f t="shared" si="9"/>
        <v>111.09</v>
      </c>
      <c r="L262" s="48">
        <f>Pay[[#This Row],[Tips]]/Pay[[#This Row],[Time_Input]]</f>
        <v>6.0340909090909092</v>
      </c>
      <c r="M262"/>
      <c r="P262" s="1"/>
      <c r="R262"/>
    </row>
    <row r="263" spans="1:18">
      <c r="A263">
        <v>262</v>
      </c>
      <c r="B263" t="s">
        <v>112</v>
      </c>
      <c r="C263" t="s">
        <v>108</v>
      </c>
      <c r="D263" s="48">
        <v>12</v>
      </c>
      <c r="E263" s="49">
        <v>45103</v>
      </c>
      <c r="F263" t="s">
        <v>106</v>
      </c>
      <c r="G263" t="s">
        <v>121</v>
      </c>
      <c r="H263" s="51">
        <v>6.08</v>
      </c>
      <c r="I263">
        <f t="shared" si="8"/>
        <v>364.8</v>
      </c>
      <c r="J263" s="48">
        <v>43.85</v>
      </c>
      <c r="K263" s="48">
        <f t="shared" si="9"/>
        <v>116.81</v>
      </c>
      <c r="L263" s="48">
        <f>Pay[[#This Row],[Tips]]/Pay[[#This Row],[Time_Input]]</f>
        <v>7.2121710526315788</v>
      </c>
      <c r="M263"/>
      <c r="P263" s="1"/>
      <c r="R263"/>
    </row>
    <row r="264" spans="1:18">
      <c r="A264">
        <v>263</v>
      </c>
      <c r="B264" t="s">
        <v>112</v>
      </c>
      <c r="C264" t="s">
        <v>109</v>
      </c>
      <c r="D264" s="48">
        <v>12</v>
      </c>
      <c r="E264" s="49">
        <v>45132</v>
      </c>
      <c r="F264" t="s">
        <v>100</v>
      </c>
      <c r="G264" t="s">
        <v>131</v>
      </c>
      <c r="H264" s="51">
        <v>6.28</v>
      </c>
      <c r="I264">
        <f t="shared" si="8"/>
        <v>376.8</v>
      </c>
      <c r="J264" s="48">
        <v>39.29</v>
      </c>
      <c r="K264" s="48">
        <f t="shared" si="9"/>
        <v>114.65</v>
      </c>
      <c r="L264" s="48">
        <f>Pay[[#This Row],[Tips]]/Pay[[#This Row],[Time_Input]]</f>
        <v>6.2563694267515917</v>
      </c>
      <c r="M264"/>
      <c r="P264" s="1"/>
      <c r="R264"/>
    </row>
    <row r="265" spans="1:18">
      <c r="A265">
        <v>264</v>
      </c>
      <c r="B265" t="s">
        <v>112</v>
      </c>
      <c r="C265" t="s">
        <v>109</v>
      </c>
      <c r="D265" s="48">
        <v>12</v>
      </c>
      <c r="E265" s="49">
        <v>45129</v>
      </c>
      <c r="F265" t="s">
        <v>104</v>
      </c>
      <c r="G265" t="s">
        <v>121</v>
      </c>
      <c r="H265" s="51">
        <v>6.25</v>
      </c>
      <c r="I265">
        <f t="shared" si="8"/>
        <v>375</v>
      </c>
      <c r="J265" s="48">
        <v>53.09</v>
      </c>
      <c r="K265" s="48">
        <f t="shared" si="9"/>
        <v>128.09</v>
      </c>
      <c r="L265" s="48">
        <f>Pay[[#This Row],[Tips]]/Pay[[#This Row],[Time_Input]]</f>
        <v>8.4944000000000006</v>
      </c>
      <c r="M265"/>
      <c r="P265" s="1"/>
      <c r="R265"/>
    </row>
    <row r="266" spans="1:18">
      <c r="A266">
        <v>265</v>
      </c>
      <c r="B266" t="s">
        <v>112</v>
      </c>
      <c r="C266" t="s">
        <v>109</v>
      </c>
      <c r="D266" s="48">
        <v>12</v>
      </c>
      <c r="E266" s="49">
        <v>45128</v>
      </c>
      <c r="F266" t="s">
        <v>111</v>
      </c>
      <c r="G266" t="s">
        <v>120</v>
      </c>
      <c r="H266" s="51">
        <v>6.22</v>
      </c>
      <c r="I266">
        <f t="shared" si="8"/>
        <v>373.2</v>
      </c>
      <c r="J266" s="48">
        <v>73</v>
      </c>
      <c r="K266" s="48">
        <f t="shared" si="9"/>
        <v>147.63999999999999</v>
      </c>
      <c r="L266" s="48">
        <f>Pay[[#This Row],[Tips]]/Pay[[#This Row],[Time_Input]]</f>
        <v>11.736334405144696</v>
      </c>
      <c r="M266"/>
      <c r="P266" s="1"/>
      <c r="R266"/>
    </row>
    <row r="267" spans="1:18">
      <c r="A267">
        <v>266</v>
      </c>
      <c r="B267" t="s">
        <v>112</v>
      </c>
      <c r="C267" t="s">
        <v>109</v>
      </c>
      <c r="D267" s="48">
        <v>12</v>
      </c>
      <c r="E267" s="49">
        <v>45125</v>
      </c>
      <c r="F267" t="s">
        <v>100</v>
      </c>
      <c r="G267" t="s">
        <v>121</v>
      </c>
      <c r="H267" s="51">
        <v>6.22</v>
      </c>
      <c r="I267">
        <f t="shared" si="8"/>
        <v>373.2</v>
      </c>
      <c r="J267" s="48">
        <v>32.74</v>
      </c>
      <c r="K267" s="48">
        <f t="shared" si="9"/>
        <v>107.38</v>
      </c>
      <c r="L267" s="48">
        <f>Pay[[#This Row],[Tips]]/Pay[[#This Row],[Time_Input]]</f>
        <v>5.2636655948553059</v>
      </c>
      <c r="M267"/>
      <c r="P267" s="1"/>
      <c r="R267"/>
    </row>
    <row r="268" spans="1:18">
      <c r="A268">
        <v>267</v>
      </c>
      <c r="B268" t="s">
        <v>112</v>
      </c>
      <c r="C268" t="s">
        <v>109</v>
      </c>
      <c r="D268" s="48">
        <v>12</v>
      </c>
      <c r="E268" s="49">
        <v>45122</v>
      </c>
      <c r="F268" t="s">
        <v>104</v>
      </c>
      <c r="G268" t="s">
        <v>121</v>
      </c>
      <c r="H268" s="51">
        <v>6.72</v>
      </c>
      <c r="I268">
        <f t="shared" si="8"/>
        <v>403.2</v>
      </c>
      <c r="J268" s="48">
        <v>87.93</v>
      </c>
      <c r="K268" s="48">
        <f t="shared" si="9"/>
        <v>168.57</v>
      </c>
      <c r="L268" s="48">
        <f>Pay[[#This Row],[Tips]]/Pay[[#This Row],[Time_Input]]</f>
        <v>13.084821428571431</v>
      </c>
      <c r="M268"/>
      <c r="P268" s="1"/>
      <c r="R268"/>
    </row>
    <row r="269" spans="1:18">
      <c r="A269">
        <v>268</v>
      </c>
      <c r="B269" t="s">
        <v>112</v>
      </c>
      <c r="C269" t="s">
        <v>109</v>
      </c>
      <c r="D269" s="48">
        <v>12</v>
      </c>
      <c r="E269" s="49">
        <v>45121</v>
      </c>
      <c r="F269" t="s">
        <v>111</v>
      </c>
      <c r="G269" t="s">
        <v>120</v>
      </c>
      <c r="H269" s="51">
        <v>6.15</v>
      </c>
      <c r="I269">
        <f t="shared" si="8"/>
        <v>369</v>
      </c>
      <c r="J269" s="48">
        <v>80.61</v>
      </c>
      <c r="K269" s="48">
        <f t="shared" si="9"/>
        <v>154.41000000000003</v>
      </c>
      <c r="L269" s="48">
        <f>Pay[[#This Row],[Tips]]/Pay[[#This Row],[Time_Input]]</f>
        <v>13.10731707317073</v>
      </c>
      <c r="M269"/>
      <c r="P269" s="1"/>
      <c r="R269"/>
    </row>
    <row r="270" spans="1:18">
      <c r="A270">
        <v>269</v>
      </c>
      <c r="B270" t="s">
        <v>112</v>
      </c>
      <c r="C270" t="s">
        <v>109</v>
      </c>
      <c r="D270" s="48">
        <v>12</v>
      </c>
      <c r="E270" s="49">
        <v>45118</v>
      </c>
      <c r="F270" t="s">
        <v>100</v>
      </c>
      <c r="G270" t="s">
        <v>121</v>
      </c>
      <c r="H270" s="51">
        <v>6.04</v>
      </c>
      <c r="I270">
        <f t="shared" si="8"/>
        <v>362.4</v>
      </c>
      <c r="J270" s="48">
        <v>30.17</v>
      </c>
      <c r="K270" s="48">
        <f t="shared" si="9"/>
        <v>102.65</v>
      </c>
      <c r="L270" s="48">
        <f>Pay[[#This Row],[Tips]]/Pay[[#This Row],[Time_Input]]</f>
        <v>4.9950331125827816</v>
      </c>
      <c r="M270"/>
      <c r="P270" s="1"/>
      <c r="R270"/>
    </row>
    <row r="271" spans="1:18">
      <c r="A271">
        <v>270</v>
      </c>
      <c r="B271" t="s">
        <v>112</v>
      </c>
      <c r="C271" t="s">
        <v>113</v>
      </c>
      <c r="D271" s="48">
        <v>12</v>
      </c>
      <c r="E271" s="49">
        <v>45147</v>
      </c>
      <c r="F271" t="s">
        <v>101</v>
      </c>
      <c r="G271" t="s">
        <v>121</v>
      </c>
      <c r="H271" s="51">
        <v>6.22</v>
      </c>
      <c r="I271">
        <f t="shared" si="8"/>
        <v>373.2</v>
      </c>
      <c r="J271" s="48">
        <v>43.06</v>
      </c>
      <c r="K271" s="48">
        <f t="shared" si="9"/>
        <v>117.7</v>
      </c>
      <c r="L271" s="48">
        <f>Pay[[#This Row],[Tips]]/Pay[[#This Row],[Time_Input]]</f>
        <v>6.9228295819935699</v>
      </c>
      <c r="M271"/>
      <c r="P271" s="1"/>
      <c r="R271"/>
    </row>
    <row r="272" spans="1:18">
      <c r="A272">
        <v>271</v>
      </c>
      <c r="B272" t="s">
        <v>112</v>
      </c>
      <c r="C272" t="s">
        <v>113</v>
      </c>
      <c r="D272" s="48">
        <v>12</v>
      </c>
      <c r="E272" s="49">
        <v>45146</v>
      </c>
      <c r="F272" t="s">
        <v>100</v>
      </c>
      <c r="G272" t="s">
        <v>122</v>
      </c>
      <c r="H272" s="51">
        <v>6.42</v>
      </c>
      <c r="I272">
        <f t="shared" si="8"/>
        <v>385.2</v>
      </c>
      <c r="J272" s="48">
        <v>65.739999999999995</v>
      </c>
      <c r="K272" s="48">
        <f t="shared" si="9"/>
        <v>142.77999999999997</v>
      </c>
      <c r="L272" s="48">
        <f>Pay[[#This Row],[Tips]]/Pay[[#This Row],[Time_Input]]</f>
        <v>10.239875389408098</v>
      </c>
      <c r="M272"/>
      <c r="P272" s="1"/>
      <c r="R272"/>
    </row>
    <row r="273" spans="1:18">
      <c r="A273">
        <v>272</v>
      </c>
      <c r="B273" t="s">
        <v>112</v>
      </c>
      <c r="C273" t="s">
        <v>113</v>
      </c>
      <c r="D273" s="48">
        <v>12</v>
      </c>
      <c r="E273" s="49">
        <v>45145</v>
      </c>
      <c r="F273" t="s">
        <v>104</v>
      </c>
      <c r="G273" t="s">
        <v>121</v>
      </c>
      <c r="H273" s="51">
        <v>6.53</v>
      </c>
      <c r="I273">
        <f t="shared" si="8"/>
        <v>391.8</v>
      </c>
      <c r="J273" s="48">
        <v>68.260000000000005</v>
      </c>
      <c r="K273" s="48">
        <f t="shared" si="9"/>
        <v>146.62</v>
      </c>
      <c r="L273" s="48">
        <f>Pay[[#This Row],[Tips]]/Pay[[#This Row],[Time_Input]]</f>
        <v>10.453292496171516</v>
      </c>
      <c r="M273"/>
      <c r="P273" s="1"/>
      <c r="R273"/>
    </row>
    <row r="274" spans="1:18">
      <c r="A274">
        <v>273</v>
      </c>
      <c r="B274" t="s">
        <v>112</v>
      </c>
      <c r="C274" t="s">
        <v>113</v>
      </c>
      <c r="D274" s="48">
        <v>12</v>
      </c>
      <c r="E274" s="49">
        <v>45142</v>
      </c>
      <c r="F274" t="s">
        <v>111</v>
      </c>
      <c r="G274" t="s">
        <v>121</v>
      </c>
      <c r="H274" s="51">
        <v>5.87</v>
      </c>
      <c r="I274">
        <f t="shared" si="8"/>
        <v>352.2</v>
      </c>
      <c r="J274" s="48">
        <v>37.700000000000003</v>
      </c>
      <c r="K274" s="48">
        <f t="shared" si="9"/>
        <v>108.14</v>
      </c>
      <c r="L274" s="48">
        <f>Pay[[#This Row],[Tips]]/Pay[[#This Row],[Time_Input]]</f>
        <v>6.4224872231686545</v>
      </c>
      <c r="M274"/>
      <c r="P274" s="1"/>
      <c r="R274"/>
    </row>
    <row r="275" spans="1:18">
      <c r="A275">
        <v>274</v>
      </c>
      <c r="B275" t="s">
        <v>112</v>
      </c>
      <c r="C275" t="s">
        <v>109</v>
      </c>
      <c r="D275" s="48">
        <v>12</v>
      </c>
      <c r="E275" s="49">
        <v>45138</v>
      </c>
      <c r="F275" t="s">
        <v>106</v>
      </c>
      <c r="G275" t="s">
        <v>122</v>
      </c>
      <c r="H275" s="51">
        <v>5.72</v>
      </c>
      <c r="I275">
        <f t="shared" si="8"/>
        <v>343.2</v>
      </c>
      <c r="J275" s="48">
        <v>53.69</v>
      </c>
      <c r="K275" s="48">
        <f t="shared" si="9"/>
        <v>122.33</v>
      </c>
      <c r="L275" s="48">
        <f>Pay[[#This Row],[Tips]]/Pay[[#This Row],[Time_Input]]</f>
        <v>9.3863636363636367</v>
      </c>
      <c r="M275"/>
      <c r="P275" s="1"/>
      <c r="R275"/>
    </row>
    <row r="276" spans="1:18">
      <c r="A276">
        <v>275</v>
      </c>
      <c r="B276" t="s">
        <v>112</v>
      </c>
      <c r="C276" t="s">
        <v>109</v>
      </c>
      <c r="D276" s="48">
        <v>12</v>
      </c>
      <c r="E276" s="49">
        <v>45137</v>
      </c>
      <c r="F276" t="s">
        <v>105</v>
      </c>
      <c r="G276" t="s">
        <v>120</v>
      </c>
      <c r="H276" s="51">
        <v>6.17</v>
      </c>
      <c r="I276">
        <f t="shared" si="8"/>
        <v>370.2</v>
      </c>
      <c r="J276" s="48">
        <v>88.06</v>
      </c>
      <c r="K276" s="48">
        <f t="shared" si="9"/>
        <v>162.1</v>
      </c>
      <c r="L276" s="48">
        <f>Pay[[#This Row],[Tips]]/Pay[[#This Row],[Time_Input]]</f>
        <v>14.27228525121556</v>
      </c>
      <c r="M276"/>
      <c r="P276" s="1"/>
      <c r="R276"/>
    </row>
    <row r="277" spans="1:18">
      <c r="A277">
        <v>276</v>
      </c>
      <c r="B277" t="s">
        <v>112</v>
      </c>
      <c r="C277" t="s">
        <v>109</v>
      </c>
      <c r="D277" s="48">
        <v>12</v>
      </c>
      <c r="E277" s="49">
        <v>45136</v>
      </c>
      <c r="F277" t="s">
        <v>104</v>
      </c>
      <c r="G277" t="s">
        <v>121</v>
      </c>
      <c r="H277" s="51">
        <v>6.27</v>
      </c>
      <c r="I277">
        <f t="shared" si="8"/>
        <v>376.2</v>
      </c>
      <c r="J277" s="48">
        <v>50.08</v>
      </c>
      <c r="K277" s="48">
        <f t="shared" si="9"/>
        <v>125.32</v>
      </c>
      <c r="L277" s="48">
        <f>Pay[[#This Row],[Tips]]/Pay[[#This Row],[Time_Input]]</f>
        <v>7.987240829346093</v>
      </c>
      <c r="M277"/>
      <c r="P277" s="1"/>
      <c r="R277"/>
    </row>
    <row r="278" spans="1:18">
      <c r="A278">
        <v>277</v>
      </c>
      <c r="B278" t="s">
        <v>112</v>
      </c>
      <c r="C278" t="s">
        <v>109</v>
      </c>
      <c r="D278" s="48">
        <v>12</v>
      </c>
      <c r="E278" s="49">
        <v>45135</v>
      </c>
      <c r="F278" t="s">
        <v>111</v>
      </c>
      <c r="G278" t="s">
        <v>121</v>
      </c>
      <c r="H278" s="51">
        <v>6.26</v>
      </c>
      <c r="I278">
        <f t="shared" si="8"/>
        <v>375.59999999999997</v>
      </c>
      <c r="J278" s="48">
        <v>53.83</v>
      </c>
      <c r="K278" s="48">
        <f t="shared" si="9"/>
        <v>128.94999999999999</v>
      </c>
      <c r="L278" s="48">
        <f>Pay[[#This Row],[Tips]]/Pay[[#This Row],[Time_Input]]</f>
        <v>8.5990415335463251</v>
      </c>
      <c r="M278"/>
      <c r="P278" s="1"/>
      <c r="R278"/>
    </row>
    <row r="279" spans="1:18">
      <c r="A279">
        <v>278</v>
      </c>
      <c r="B279" t="s">
        <v>112</v>
      </c>
      <c r="C279" t="s">
        <v>113</v>
      </c>
      <c r="D279" s="48">
        <v>12</v>
      </c>
      <c r="E279" s="49">
        <v>45163</v>
      </c>
      <c r="F279" t="s">
        <v>111</v>
      </c>
      <c r="G279" t="s">
        <v>122</v>
      </c>
      <c r="H279" s="51">
        <v>6.07</v>
      </c>
      <c r="I279">
        <f t="shared" si="8"/>
        <v>364.20000000000005</v>
      </c>
      <c r="J279" s="48">
        <v>78.739999999999995</v>
      </c>
      <c r="K279" s="48">
        <f t="shared" si="9"/>
        <v>151.58000000000001</v>
      </c>
      <c r="L279" s="48">
        <f>Pay[[#This Row],[Tips]]/Pay[[#This Row],[Time_Input]]</f>
        <v>12.971993410214166</v>
      </c>
      <c r="M279"/>
      <c r="P279" s="1"/>
      <c r="R279"/>
    </row>
    <row r="280" spans="1:18">
      <c r="A280">
        <v>279</v>
      </c>
      <c r="B280" t="s">
        <v>112</v>
      </c>
      <c r="C280" t="s">
        <v>113</v>
      </c>
      <c r="D280" s="48">
        <v>12</v>
      </c>
      <c r="E280" s="49">
        <v>45162</v>
      </c>
      <c r="F280" t="s">
        <v>110</v>
      </c>
      <c r="G280" t="s">
        <v>121</v>
      </c>
      <c r="H280" s="51">
        <v>6.07</v>
      </c>
      <c r="I280">
        <f t="shared" si="8"/>
        <v>364.20000000000005</v>
      </c>
      <c r="J280" s="48">
        <v>50.49</v>
      </c>
      <c r="K280" s="48">
        <f t="shared" si="9"/>
        <v>123.33000000000001</v>
      </c>
      <c r="L280" s="48">
        <f>Pay[[#This Row],[Tips]]/Pay[[#This Row],[Time_Input]]</f>
        <v>8.3179571663920928</v>
      </c>
      <c r="M280"/>
      <c r="P280" s="1"/>
      <c r="R280"/>
    </row>
    <row r="281" spans="1:18">
      <c r="A281">
        <v>280</v>
      </c>
      <c r="B281" t="s">
        <v>112</v>
      </c>
      <c r="C281" t="s">
        <v>113</v>
      </c>
      <c r="D281" s="48">
        <v>12</v>
      </c>
      <c r="E281" s="49">
        <v>45161</v>
      </c>
      <c r="F281" t="s">
        <v>101</v>
      </c>
      <c r="G281" t="s">
        <v>121</v>
      </c>
      <c r="H281" s="51">
        <v>6.24</v>
      </c>
      <c r="I281">
        <f t="shared" si="8"/>
        <v>374.40000000000003</v>
      </c>
      <c r="J281" s="48">
        <v>47.32</v>
      </c>
      <c r="K281" s="48">
        <f t="shared" si="9"/>
        <v>122.19999999999999</v>
      </c>
      <c r="L281" s="48">
        <f>Pay[[#This Row],[Tips]]/Pay[[#This Row],[Time_Input]]</f>
        <v>7.583333333333333</v>
      </c>
      <c r="M281"/>
      <c r="P281" s="1"/>
      <c r="R281"/>
    </row>
    <row r="282" spans="1:18">
      <c r="A282">
        <v>281</v>
      </c>
      <c r="B282" t="s">
        <v>112</v>
      </c>
      <c r="C282" t="s">
        <v>113</v>
      </c>
      <c r="D282" s="48">
        <v>12</v>
      </c>
      <c r="E282" s="49">
        <v>45160</v>
      </c>
      <c r="F282" t="s">
        <v>100</v>
      </c>
      <c r="G282" t="s">
        <v>121</v>
      </c>
      <c r="H282" s="51">
        <v>6</v>
      </c>
      <c r="I282">
        <f t="shared" si="8"/>
        <v>360</v>
      </c>
      <c r="J282" s="48">
        <v>56.67</v>
      </c>
      <c r="K282" s="48">
        <f t="shared" si="9"/>
        <v>128.67000000000002</v>
      </c>
      <c r="L282" s="48">
        <f>Pay[[#This Row],[Tips]]/Pay[[#This Row],[Time_Input]]</f>
        <v>9.4450000000000003</v>
      </c>
      <c r="M282"/>
      <c r="P282" s="1"/>
      <c r="R282"/>
    </row>
    <row r="283" spans="1:18">
      <c r="A283">
        <v>282</v>
      </c>
      <c r="B283" t="s">
        <v>112</v>
      </c>
      <c r="C283" t="s">
        <v>113</v>
      </c>
      <c r="D283" s="48">
        <v>12</v>
      </c>
      <c r="E283" s="49">
        <v>45159</v>
      </c>
      <c r="F283" t="s">
        <v>106</v>
      </c>
      <c r="G283" t="s">
        <v>122</v>
      </c>
      <c r="H283" s="51">
        <v>6.03</v>
      </c>
      <c r="I283">
        <f t="shared" si="8"/>
        <v>361.8</v>
      </c>
      <c r="J283" s="48">
        <v>53.05</v>
      </c>
      <c r="K283" s="48">
        <f t="shared" si="9"/>
        <v>125.41</v>
      </c>
      <c r="L283" s="48">
        <f>Pay[[#This Row],[Tips]]/Pay[[#This Row],[Time_Input]]</f>
        <v>8.797678275290215</v>
      </c>
      <c r="M283"/>
      <c r="P283" s="1"/>
      <c r="R283"/>
    </row>
    <row r="284" spans="1:18">
      <c r="A284">
        <v>283</v>
      </c>
      <c r="B284" t="s">
        <v>112</v>
      </c>
      <c r="C284" t="s">
        <v>113</v>
      </c>
      <c r="D284" s="48">
        <v>12</v>
      </c>
      <c r="E284" s="49">
        <v>45158</v>
      </c>
      <c r="F284" t="s">
        <v>105</v>
      </c>
      <c r="G284" t="s">
        <v>122</v>
      </c>
      <c r="H284" s="51">
        <v>6.14</v>
      </c>
      <c r="I284">
        <f t="shared" si="8"/>
        <v>368.4</v>
      </c>
      <c r="J284" s="48">
        <v>66.010000000000005</v>
      </c>
      <c r="K284" s="48">
        <f t="shared" si="9"/>
        <v>139.69</v>
      </c>
      <c r="L284" s="48">
        <f>Pay[[#This Row],[Tips]]/Pay[[#This Row],[Time_Input]]</f>
        <v>10.750814332247558</v>
      </c>
      <c r="M284"/>
      <c r="P284" s="1"/>
      <c r="R284"/>
    </row>
    <row r="285" spans="1:18">
      <c r="A285">
        <v>284</v>
      </c>
      <c r="B285" t="s">
        <v>112</v>
      </c>
      <c r="C285" t="s">
        <v>113</v>
      </c>
      <c r="D285" s="48">
        <v>12</v>
      </c>
      <c r="E285" s="49">
        <v>45157</v>
      </c>
      <c r="F285" t="s">
        <v>104</v>
      </c>
      <c r="G285" t="s">
        <v>122</v>
      </c>
      <c r="H285" s="51">
        <v>6.02</v>
      </c>
      <c r="I285">
        <f t="shared" si="8"/>
        <v>361.2</v>
      </c>
      <c r="J285" s="48">
        <v>75.3</v>
      </c>
      <c r="K285" s="48">
        <f t="shared" si="9"/>
        <v>147.54</v>
      </c>
      <c r="L285" s="48">
        <f>Pay[[#This Row],[Tips]]/Pay[[#This Row],[Time_Input]]</f>
        <v>12.508305647840531</v>
      </c>
      <c r="M285"/>
      <c r="P285" s="1"/>
      <c r="R285"/>
    </row>
    <row r="286" spans="1:18">
      <c r="A286">
        <v>285</v>
      </c>
      <c r="B286" t="s">
        <v>112</v>
      </c>
      <c r="C286" t="s">
        <v>113</v>
      </c>
      <c r="D286" s="48">
        <v>12</v>
      </c>
      <c r="E286" s="49">
        <v>45155</v>
      </c>
      <c r="F286" t="s">
        <v>110</v>
      </c>
      <c r="G286" t="s">
        <v>121</v>
      </c>
      <c r="H286" s="51">
        <v>4.8899999999999997</v>
      </c>
      <c r="I286">
        <f t="shared" si="8"/>
        <v>293.39999999999998</v>
      </c>
      <c r="J286" s="48">
        <v>32.549999999999997</v>
      </c>
      <c r="K286" s="48">
        <f t="shared" si="9"/>
        <v>91.22999999999999</v>
      </c>
      <c r="L286" s="48">
        <f>Pay[[#This Row],[Tips]]/Pay[[#This Row],[Time_Input]]</f>
        <v>6.6564417177914113</v>
      </c>
      <c r="M286"/>
      <c r="P286" s="1"/>
      <c r="R286"/>
    </row>
    <row r="287" spans="1:18">
      <c r="A287">
        <v>286</v>
      </c>
      <c r="B287" t="s">
        <v>112</v>
      </c>
      <c r="C287" t="s">
        <v>113</v>
      </c>
      <c r="D287" s="48">
        <v>12</v>
      </c>
      <c r="E287" s="49">
        <v>45152</v>
      </c>
      <c r="F287" t="s">
        <v>106</v>
      </c>
      <c r="G287" t="s">
        <v>121</v>
      </c>
      <c r="H287" s="51">
        <v>5.0999999999999996</v>
      </c>
      <c r="I287">
        <f t="shared" si="8"/>
        <v>306</v>
      </c>
      <c r="J287" s="48">
        <v>30.56</v>
      </c>
      <c r="K287" s="48">
        <f t="shared" si="9"/>
        <v>91.759999999999991</v>
      </c>
      <c r="L287" s="48">
        <f>Pay[[#This Row],[Tips]]/Pay[[#This Row],[Time_Input]]</f>
        <v>5.9921568627450981</v>
      </c>
      <c r="M287"/>
      <c r="P287" s="1"/>
      <c r="R287"/>
    </row>
    <row r="288" spans="1:18">
      <c r="A288">
        <v>287</v>
      </c>
      <c r="B288" t="s">
        <v>112</v>
      </c>
      <c r="C288" t="s">
        <v>113</v>
      </c>
      <c r="D288" s="48">
        <v>12</v>
      </c>
      <c r="E288" s="49">
        <v>45151</v>
      </c>
      <c r="F288" t="s">
        <v>105</v>
      </c>
      <c r="G288" t="s">
        <v>121</v>
      </c>
      <c r="H288" s="51">
        <v>5.32</v>
      </c>
      <c r="I288">
        <f t="shared" si="8"/>
        <v>319.20000000000005</v>
      </c>
      <c r="J288" s="48">
        <v>55.69</v>
      </c>
      <c r="K288" s="48">
        <f t="shared" si="9"/>
        <v>119.53000000000002</v>
      </c>
      <c r="L288" s="48">
        <f>Pay[[#This Row],[Tips]]/Pay[[#This Row],[Time_Input]]</f>
        <v>10.468045112781954</v>
      </c>
      <c r="M288"/>
      <c r="P288" s="1"/>
      <c r="R288"/>
    </row>
    <row r="289" spans="1:18">
      <c r="A289">
        <v>288</v>
      </c>
      <c r="B289" t="s">
        <v>112</v>
      </c>
      <c r="C289" t="s">
        <v>113</v>
      </c>
      <c r="D289" s="48">
        <v>12</v>
      </c>
      <c r="E289" s="49">
        <v>45150</v>
      </c>
      <c r="F289" t="s">
        <v>104</v>
      </c>
      <c r="G289" t="s">
        <v>121</v>
      </c>
      <c r="H289" s="51">
        <v>5.75</v>
      </c>
      <c r="I289">
        <f t="shared" si="8"/>
        <v>345</v>
      </c>
      <c r="J289" s="48">
        <v>52.84</v>
      </c>
      <c r="K289" s="48">
        <f t="shared" si="9"/>
        <v>121.84</v>
      </c>
      <c r="L289" s="48">
        <f>Pay[[#This Row],[Tips]]/Pay[[#This Row],[Time_Input]]</f>
        <v>9.1895652173913049</v>
      </c>
      <c r="M289"/>
      <c r="P289" s="1"/>
      <c r="R289"/>
    </row>
    <row r="290" spans="1:18">
      <c r="A290">
        <v>289</v>
      </c>
      <c r="B290" t="s">
        <v>112</v>
      </c>
      <c r="C290" t="s">
        <v>113</v>
      </c>
      <c r="D290" s="48">
        <v>12</v>
      </c>
      <c r="E290" s="49">
        <v>45149</v>
      </c>
      <c r="F290" t="s">
        <v>111</v>
      </c>
      <c r="G290" t="s">
        <v>121</v>
      </c>
      <c r="H290" s="51">
        <v>6.08</v>
      </c>
      <c r="I290">
        <f t="shared" si="8"/>
        <v>364.8</v>
      </c>
      <c r="J290" s="48">
        <v>53.58</v>
      </c>
      <c r="K290" s="48">
        <f t="shared" si="9"/>
        <v>126.54</v>
      </c>
      <c r="L290" s="48">
        <f>Pay[[#This Row],[Tips]]/Pay[[#This Row],[Time_Input]]</f>
        <v>8.8125</v>
      </c>
      <c r="M290"/>
      <c r="P290" s="1"/>
      <c r="R290"/>
    </row>
    <row r="291" spans="1:18">
      <c r="A291">
        <v>290</v>
      </c>
      <c r="B291" t="s">
        <v>112</v>
      </c>
      <c r="C291" t="s">
        <v>114</v>
      </c>
      <c r="D291" s="48">
        <v>12</v>
      </c>
      <c r="E291" s="49">
        <v>45179</v>
      </c>
      <c r="F291" t="s">
        <v>105</v>
      </c>
      <c r="G291" t="s">
        <v>121</v>
      </c>
      <c r="H291" s="51">
        <v>6.05</v>
      </c>
      <c r="I291">
        <f t="shared" si="8"/>
        <v>363</v>
      </c>
      <c r="J291" s="48">
        <v>54.37</v>
      </c>
      <c r="K291" s="48">
        <f t="shared" si="9"/>
        <v>126.97</v>
      </c>
      <c r="L291" s="48">
        <f>Pay[[#This Row],[Tips]]/Pay[[#This Row],[Time_Input]]</f>
        <v>8.9867768595041326</v>
      </c>
      <c r="M291"/>
      <c r="P291" s="1"/>
      <c r="R291"/>
    </row>
    <row r="292" spans="1:18">
      <c r="A292">
        <v>291</v>
      </c>
      <c r="B292" t="s">
        <v>112</v>
      </c>
      <c r="C292" t="s">
        <v>114</v>
      </c>
      <c r="D292" s="48">
        <v>12</v>
      </c>
      <c r="E292" s="49">
        <v>45178</v>
      </c>
      <c r="F292" t="s">
        <v>104</v>
      </c>
      <c r="G292" t="s">
        <v>121</v>
      </c>
      <c r="H292" s="51">
        <v>5.88</v>
      </c>
      <c r="I292">
        <f t="shared" si="8"/>
        <v>352.8</v>
      </c>
      <c r="J292" s="48">
        <v>39.26</v>
      </c>
      <c r="K292" s="48">
        <f t="shared" si="9"/>
        <v>109.82</v>
      </c>
      <c r="L292" s="48">
        <f>Pay[[#This Row],[Tips]]/Pay[[#This Row],[Time_Input]]</f>
        <v>6.6768707482993195</v>
      </c>
      <c r="M292"/>
      <c r="P292" s="1"/>
      <c r="R292"/>
    </row>
    <row r="293" spans="1:18">
      <c r="A293">
        <v>292</v>
      </c>
      <c r="B293" t="s">
        <v>112</v>
      </c>
      <c r="C293" t="s">
        <v>114</v>
      </c>
      <c r="D293" s="48">
        <v>12</v>
      </c>
      <c r="E293" s="49">
        <v>45175</v>
      </c>
      <c r="F293" t="s">
        <v>101</v>
      </c>
      <c r="G293" t="s">
        <v>121</v>
      </c>
      <c r="H293" s="51">
        <v>6</v>
      </c>
      <c r="I293">
        <f t="shared" si="8"/>
        <v>360</v>
      </c>
      <c r="J293" s="48">
        <v>38.409999999999997</v>
      </c>
      <c r="K293" s="48">
        <f t="shared" si="9"/>
        <v>110.41</v>
      </c>
      <c r="L293" s="48">
        <f>Pay[[#This Row],[Tips]]/Pay[[#This Row],[Time_Input]]</f>
        <v>6.4016666666666664</v>
      </c>
      <c r="M293"/>
      <c r="P293" s="1"/>
      <c r="R293"/>
    </row>
    <row r="294" spans="1:18">
      <c r="A294">
        <v>293</v>
      </c>
      <c r="B294" t="s">
        <v>112</v>
      </c>
      <c r="C294" t="s">
        <v>114</v>
      </c>
      <c r="D294" s="48">
        <v>12</v>
      </c>
      <c r="E294" s="49">
        <v>45173</v>
      </c>
      <c r="F294" t="s">
        <v>106</v>
      </c>
      <c r="G294" t="s">
        <v>121</v>
      </c>
      <c r="H294" s="51">
        <v>5.68</v>
      </c>
      <c r="I294">
        <f t="shared" si="8"/>
        <v>340.79999999999995</v>
      </c>
      <c r="J294" s="48">
        <v>37.340000000000003</v>
      </c>
      <c r="K294" s="48">
        <f t="shared" si="9"/>
        <v>105.49999999999999</v>
      </c>
      <c r="L294" s="48">
        <f>Pay[[#This Row],[Tips]]/Pay[[#This Row],[Time_Input]]</f>
        <v>6.5739436619718319</v>
      </c>
      <c r="M294"/>
      <c r="P294" s="1"/>
      <c r="R294"/>
    </row>
    <row r="295" spans="1:18">
      <c r="A295">
        <v>294</v>
      </c>
      <c r="B295" t="s">
        <v>112</v>
      </c>
      <c r="C295" t="s">
        <v>114</v>
      </c>
      <c r="D295" s="48">
        <v>12</v>
      </c>
      <c r="E295" s="49">
        <v>45172</v>
      </c>
      <c r="F295" t="s">
        <v>105</v>
      </c>
      <c r="G295" t="s">
        <v>122</v>
      </c>
      <c r="H295" s="51">
        <v>6.43</v>
      </c>
      <c r="I295">
        <f t="shared" si="8"/>
        <v>385.79999999999995</v>
      </c>
      <c r="J295" s="48">
        <v>78.709999999999994</v>
      </c>
      <c r="K295" s="48">
        <f t="shared" si="9"/>
        <v>155.86999999999998</v>
      </c>
      <c r="L295" s="48">
        <f>Pay[[#This Row],[Tips]]/Pay[[#This Row],[Time_Input]]</f>
        <v>12.241057542768273</v>
      </c>
      <c r="M295"/>
      <c r="P295" s="1"/>
      <c r="R295"/>
    </row>
    <row r="296" spans="1:18">
      <c r="A296">
        <v>295</v>
      </c>
      <c r="B296" t="s">
        <v>112</v>
      </c>
      <c r="C296" t="s">
        <v>114</v>
      </c>
      <c r="D296" s="48">
        <v>12</v>
      </c>
      <c r="E296" s="49">
        <v>45171</v>
      </c>
      <c r="F296" t="s">
        <v>104</v>
      </c>
      <c r="G296" t="s">
        <v>121</v>
      </c>
      <c r="H296" s="51">
        <v>5.95</v>
      </c>
      <c r="I296">
        <f t="shared" si="8"/>
        <v>357</v>
      </c>
      <c r="J296" s="48">
        <v>42.18</v>
      </c>
      <c r="K296" s="48">
        <f t="shared" si="9"/>
        <v>113.58000000000001</v>
      </c>
      <c r="L296" s="48">
        <f>Pay[[#This Row],[Tips]]/Pay[[#This Row],[Time_Input]]</f>
        <v>7.0890756302521005</v>
      </c>
      <c r="M296"/>
      <c r="P296" s="1"/>
      <c r="R296"/>
    </row>
    <row r="297" spans="1:18">
      <c r="A297">
        <v>296</v>
      </c>
      <c r="B297" t="s">
        <v>112</v>
      </c>
      <c r="C297" t="s">
        <v>114</v>
      </c>
      <c r="D297" s="48">
        <v>12</v>
      </c>
      <c r="E297" s="49">
        <v>45170</v>
      </c>
      <c r="F297" t="s">
        <v>111</v>
      </c>
      <c r="G297" t="s">
        <v>121</v>
      </c>
      <c r="H297" s="51">
        <v>6.2</v>
      </c>
      <c r="I297">
        <f t="shared" si="8"/>
        <v>372</v>
      </c>
      <c r="J297" s="48">
        <v>66.430000000000007</v>
      </c>
      <c r="K297" s="48">
        <f t="shared" si="9"/>
        <v>140.83000000000001</v>
      </c>
      <c r="L297" s="48">
        <f>Pay[[#This Row],[Tips]]/Pay[[#This Row],[Time_Input]]</f>
        <v>10.714516129032258</v>
      </c>
      <c r="M297"/>
      <c r="P297" s="1"/>
      <c r="R297"/>
    </row>
    <row r="298" spans="1:18">
      <c r="A298">
        <v>297</v>
      </c>
      <c r="B298" t="s">
        <v>112</v>
      </c>
      <c r="C298" t="s">
        <v>113</v>
      </c>
      <c r="D298" s="48">
        <v>12</v>
      </c>
      <c r="E298" s="49">
        <v>45167</v>
      </c>
      <c r="F298" t="s">
        <v>100</v>
      </c>
      <c r="G298" t="s">
        <v>121</v>
      </c>
      <c r="H298" s="51">
        <v>6.34</v>
      </c>
      <c r="I298">
        <f t="shared" si="8"/>
        <v>380.4</v>
      </c>
      <c r="J298" s="48">
        <v>53.02</v>
      </c>
      <c r="K298" s="48">
        <f t="shared" si="9"/>
        <v>129.1</v>
      </c>
      <c r="L298" s="48">
        <f>Pay[[#This Row],[Tips]]/Pay[[#This Row],[Time_Input]]</f>
        <v>8.3627760252365935</v>
      </c>
      <c r="M298"/>
      <c r="P298" s="1"/>
      <c r="R298"/>
    </row>
    <row r="299" spans="1:18">
      <c r="A299">
        <v>298</v>
      </c>
      <c r="B299" t="s">
        <v>112</v>
      </c>
      <c r="C299" t="s">
        <v>113</v>
      </c>
      <c r="D299" s="48">
        <v>12</v>
      </c>
      <c r="E299" s="49">
        <v>45166</v>
      </c>
      <c r="F299" t="s">
        <v>106</v>
      </c>
      <c r="G299" t="s">
        <v>120</v>
      </c>
      <c r="H299" s="51">
        <v>6.16</v>
      </c>
      <c r="I299">
        <f t="shared" si="8"/>
        <v>369.6</v>
      </c>
      <c r="J299" s="48">
        <v>62.71</v>
      </c>
      <c r="K299" s="48">
        <f t="shared" si="9"/>
        <v>136.63</v>
      </c>
      <c r="L299" s="48">
        <f>Pay[[#This Row],[Tips]]/Pay[[#This Row],[Time_Input]]</f>
        <v>10.180194805194805</v>
      </c>
      <c r="M299"/>
      <c r="P299" s="1"/>
      <c r="R299"/>
    </row>
    <row r="300" spans="1:18">
      <c r="A300">
        <v>301</v>
      </c>
      <c r="B300" t="s">
        <v>112</v>
      </c>
      <c r="C300" t="s">
        <v>114</v>
      </c>
      <c r="D300" s="48">
        <v>12</v>
      </c>
      <c r="E300" s="49">
        <v>45187</v>
      </c>
      <c r="F300" t="s">
        <v>106</v>
      </c>
      <c r="G300" t="s">
        <v>121</v>
      </c>
      <c r="H300" s="51">
        <v>5.72</v>
      </c>
      <c r="I300">
        <f t="shared" si="8"/>
        <v>343.2</v>
      </c>
      <c r="J300" s="48">
        <v>42.77</v>
      </c>
      <c r="K300" s="48">
        <f t="shared" si="9"/>
        <v>111.41</v>
      </c>
      <c r="L300" s="48">
        <f>Pay[[#This Row],[Tips]]/Pay[[#This Row],[Time_Input]]</f>
        <v>7.4772727272727284</v>
      </c>
      <c r="M300"/>
      <c r="P300" s="1"/>
      <c r="R300"/>
    </row>
    <row r="301" spans="1:18">
      <c r="A301">
        <v>302</v>
      </c>
      <c r="B301" t="s">
        <v>112</v>
      </c>
      <c r="C301" t="s">
        <v>114</v>
      </c>
      <c r="D301" s="48">
        <v>12</v>
      </c>
      <c r="E301" s="49">
        <v>45186</v>
      </c>
      <c r="F301" t="s">
        <v>105</v>
      </c>
      <c r="G301" t="s">
        <v>121</v>
      </c>
      <c r="H301" s="51">
        <v>6.67</v>
      </c>
      <c r="I301">
        <f t="shared" si="8"/>
        <v>400.2</v>
      </c>
      <c r="J301" s="48">
        <v>59.35</v>
      </c>
      <c r="K301" s="48">
        <f t="shared" si="9"/>
        <v>139.38999999999999</v>
      </c>
      <c r="L301" s="48">
        <f>Pay[[#This Row],[Tips]]/Pay[[#This Row],[Time_Input]]</f>
        <v>8.8980509745127438</v>
      </c>
      <c r="M301"/>
      <c r="P301" s="1"/>
      <c r="R301"/>
    </row>
    <row r="302" spans="1:18">
      <c r="A302">
        <v>303</v>
      </c>
      <c r="B302" t="s">
        <v>112</v>
      </c>
      <c r="C302" t="s">
        <v>114</v>
      </c>
      <c r="D302" s="48">
        <v>12</v>
      </c>
      <c r="E302" s="49">
        <v>45185</v>
      </c>
      <c r="F302" t="s">
        <v>104</v>
      </c>
      <c r="G302" t="s">
        <v>121</v>
      </c>
      <c r="H302" s="51">
        <v>5.82</v>
      </c>
      <c r="I302">
        <f t="shared" si="8"/>
        <v>349.20000000000005</v>
      </c>
      <c r="J302" s="48">
        <v>46.55</v>
      </c>
      <c r="K302" s="48">
        <f t="shared" si="9"/>
        <v>116.39000000000001</v>
      </c>
      <c r="L302" s="48">
        <f>Pay[[#This Row],[Tips]]/Pay[[#This Row],[Time_Input]]</f>
        <v>7.9982817869415799</v>
      </c>
      <c r="M302"/>
      <c r="P302" s="1"/>
      <c r="R302"/>
    </row>
    <row r="303" spans="1:18">
      <c r="A303">
        <v>304</v>
      </c>
      <c r="B303" t="s">
        <v>112</v>
      </c>
      <c r="C303" t="s">
        <v>114</v>
      </c>
      <c r="D303" s="48">
        <v>12</v>
      </c>
      <c r="E303" s="49">
        <v>45184</v>
      </c>
      <c r="F303" t="s">
        <v>111</v>
      </c>
      <c r="G303" t="s">
        <v>121</v>
      </c>
      <c r="H303" s="51">
        <v>5.81</v>
      </c>
      <c r="I303">
        <f t="shared" si="8"/>
        <v>348.59999999999997</v>
      </c>
      <c r="J303" s="48">
        <v>44.89</v>
      </c>
      <c r="K303" s="48">
        <f t="shared" si="9"/>
        <v>114.61</v>
      </c>
      <c r="L303" s="48">
        <f>Pay[[#This Row],[Tips]]/Pay[[#This Row],[Time_Input]]</f>
        <v>7.7263339070567989</v>
      </c>
      <c r="M303"/>
      <c r="P303" s="1"/>
      <c r="R303"/>
    </row>
    <row r="304" spans="1:18">
      <c r="A304">
        <v>305</v>
      </c>
      <c r="B304" t="s">
        <v>112</v>
      </c>
      <c r="C304" t="s">
        <v>114</v>
      </c>
      <c r="D304" s="48">
        <v>12</v>
      </c>
      <c r="E304" s="49">
        <v>45180</v>
      </c>
      <c r="F304" t="s">
        <v>106</v>
      </c>
      <c r="G304" t="s">
        <v>121</v>
      </c>
      <c r="H304" s="51">
        <v>5.97</v>
      </c>
      <c r="I304">
        <f t="shared" si="8"/>
        <v>358.2</v>
      </c>
      <c r="J304" s="48">
        <v>43.19</v>
      </c>
      <c r="K304" s="48">
        <f t="shared" si="9"/>
        <v>114.83</v>
      </c>
      <c r="L304" s="48">
        <f>Pay[[#This Row],[Tips]]/Pay[[#This Row],[Time_Input]]</f>
        <v>7.2345058626465661</v>
      </c>
      <c r="M304"/>
      <c r="P304" s="1"/>
      <c r="R304"/>
    </row>
  </sheetData>
  <phoneticPr fontId="1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 Search</vt:lpstr>
      <vt:lpstr>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2021-12-07T16:30:54Z</dcterms:created>
  <dcterms:modified xsi:type="dcterms:W3CDTF">2023-10-04T00:38:30Z</dcterms:modified>
</cp:coreProperties>
</file>