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ncy/repos/trophy/python/pycutest_for_trophy/"/>
    </mc:Choice>
  </mc:AlternateContent>
  <xr:revisionPtr revIDLastSave="0" documentId="8_{AD27410F-6B42-D643-B9B0-1D8BD5D66AB2}" xr6:coauthVersionLast="47" xr6:coauthVersionMax="47" xr10:uidLastSave="{00000000-0000-0000-0000-000000000000}"/>
  <bookViews>
    <workbookView xWindow="0" yWindow="500" windowWidth="28800" windowHeight="17500" activeTab="5" xr2:uid="{BA5AE81E-F445-6048-880E-D4E571486BF4}"/>
  </bookViews>
  <sheets>
    <sheet name="Sheet1" sheetId="1" r:id="rId1"/>
    <sheet name="Sheet2" sheetId="2" r:id="rId2"/>
    <sheet name="Sheet3" sheetId="3" r:id="rId3"/>
    <sheet name="Sheet4" sheetId="4" r:id="rId4"/>
    <sheet name="Final comparison 1e-6" sheetId="5" r:id="rId5"/>
    <sheet name="Final comparison 1e-3" sheetId="6" r:id="rId6"/>
  </sheets>
  <definedNames>
    <definedName name="_xlnm.Print_Area" localSheetId="3">Sheet4!$A$2:$Z$22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6" l="1"/>
  <c r="K23" i="6"/>
  <c r="J23" i="6"/>
  <c r="I23" i="6"/>
  <c r="H23" i="6"/>
  <c r="G23" i="6"/>
  <c r="F23" i="6"/>
  <c r="E23" i="6"/>
  <c r="L16" i="6"/>
  <c r="K16" i="6"/>
  <c r="J16" i="6"/>
  <c r="I16" i="6"/>
  <c r="H16" i="6"/>
  <c r="G16" i="6"/>
  <c r="F16" i="6"/>
  <c r="E16" i="6"/>
  <c r="F9" i="6"/>
  <c r="G9" i="6"/>
  <c r="H9" i="6"/>
  <c r="I9" i="6"/>
  <c r="J9" i="6"/>
  <c r="K9" i="6"/>
  <c r="L9" i="6"/>
  <c r="E9" i="6"/>
  <c r="H23" i="5"/>
  <c r="H16" i="5"/>
  <c r="N23" i="5"/>
  <c r="L23" i="5"/>
  <c r="K23" i="5"/>
  <c r="J23" i="5"/>
  <c r="G23" i="5"/>
  <c r="F23" i="5"/>
  <c r="E23" i="5"/>
  <c r="N16" i="5"/>
  <c r="L16" i="5"/>
  <c r="K16" i="5"/>
  <c r="J16" i="5"/>
  <c r="G16" i="5"/>
  <c r="F16" i="5"/>
  <c r="E16" i="5"/>
  <c r="F9" i="5"/>
  <c r="G9" i="5"/>
  <c r="J9" i="5"/>
  <c r="K9" i="5"/>
  <c r="L9" i="5"/>
  <c r="N9" i="5"/>
  <c r="E9" i="5"/>
  <c r="Q18" i="5"/>
  <c r="Q23" i="5" s="1"/>
  <c r="R18" i="5"/>
  <c r="R23" i="5" s="1"/>
  <c r="Q19" i="5"/>
  <c r="R19" i="5"/>
  <c r="Q20" i="5"/>
  <c r="R20" i="5"/>
  <c r="Q21" i="5"/>
  <c r="R21" i="5"/>
  <c r="Q22" i="5"/>
  <c r="R22" i="5"/>
  <c r="S19" i="5"/>
  <c r="S20" i="5"/>
  <c r="S21" i="5"/>
  <c r="S22" i="5"/>
  <c r="S23" i="5" s="1"/>
  <c r="S18" i="5"/>
  <c r="S12" i="5"/>
  <c r="S13" i="5"/>
  <c r="S14" i="5"/>
  <c r="S15" i="5"/>
  <c r="S11" i="5"/>
  <c r="S16" i="5" s="1"/>
  <c r="R5" i="5"/>
  <c r="R6" i="5"/>
  <c r="R7" i="5"/>
  <c r="R8" i="5"/>
  <c r="R4" i="5"/>
  <c r="R9" i="5" s="1"/>
  <c r="H12" i="6"/>
  <c r="I12" i="6" s="1"/>
  <c r="H13" i="6"/>
  <c r="H14" i="6"/>
  <c r="I14" i="6" s="1"/>
  <c r="H15" i="6"/>
  <c r="H11" i="6"/>
  <c r="G5" i="6"/>
  <c r="G6" i="6"/>
  <c r="I6" i="6" s="1"/>
  <c r="G7" i="6"/>
  <c r="I7" i="6" s="1"/>
  <c r="G8" i="6"/>
  <c r="I8" i="6" s="1"/>
  <c r="G4" i="6"/>
  <c r="V19" i="6"/>
  <c r="Z19" i="6" s="1"/>
  <c r="M5" i="6"/>
  <c r="M6" i="6"/>
  <c r="M7" i="6"/>
  <c r="M8" i="6"/>
  <c r="M11" i="6"/>
  <c r="M12" i="6"/>
  <c r="M13" i="6"/>
  <c r="M14" i="6"/>
  <c r="M15" i="6"/>
  <c r="M18" i="6"/>
  <c r="M19" i="6"/>
  <c r="M20" i="6"/>
  <c r="M21" i="6"/>
  <c r="M22" i="6"/>
  <c r="M4" i="6"/>
  <c r="U18" i="6"/>
  <c r="Y18" i="6" s="1"/>
  <c r="U19" i="6"/>
  <c r="Y19" i="6" s="1"/>
  <c r="U20" i="6"/>
  <c r="Y20" i="6" s="1"/>
  <c r="U21" i="6"/>
  <c r="Y21" i="6" s="1"/>
  <c r="U22" i="6"/>
  <c r="Y22" i="6" s="1"/>
  <c r="W22" i="6"/>
  <c r="AA22" i="6" s="1"/>
  <c r="V22" i="6"/>
  <c r="Z22" i="6" s="1"/>
  <c r="P22" i="6"/>
  <c r="O22" i="6"/>
  <c r="I22" i="6"/>
  <c r="W21" i="6"/>
  <c r="AA21" i="6" s="1"/>
  <c r="V21" i="6"/>
  <c r="Z21" i="6" s="1"/>
  <c r="P21" i="6"/>
  <c r="O21" i="6"/>
  <c r="I21" i="6"/>
  <c r="W20" i="6"/>
  <c r="AA20" i="6" s="1"/>
  <c r="V20" i="6"/>
  <c r="Z20" i="6" s="1"/>
  <c r="P20" i="6"/>
  <c r="O20" i="6"/>
  <c r="I20" i="6"/>
  <c r="W19" i="6"/>
  <c r="AA19" i="6" s="1"/>
  <c r="P19" i="6"/>
  <c r="O19" i="6"/>
  <c r="I19" i="6"/>
  <c r="W18" i="6"/>
  <c r="AA18" i="6" s="1"/>
  <c r="V18" i="6"/>
  <c r="Z18" i="6" s="1"/>
  <c r="P18" i="6"/>
  <c r="O18" i="6"/>
  <c r="I18" i="6"/>
  <c r="I15" i="6"/>
  <c r="I13" i="6"/>
  <c r="I11" i="6"/>
  <c r="I5" i="6"/>
  <c r="I4" i="6"/>
  <c r="P22" i="5"/>
  <c r="P21" i="5"/>
  <c r="P20" i="5"/>
  <c r="P19" i="5"/>
  <c r="P18" i="5"/>
  <c r="P23" i="5" s="1"/>
  <c r="P15" i="5"/>
  <c r="P14" i="5"/>
  <c r="P13" i="5"/>
  <c r="P12" i="5"/>
  <c r="P11" i="5"/>
  <c r="P16" i="5" s="1"/>
  <c r="P5" i="5"/>
  <c r="P6" i="5"/>
  <c r="P7" i="5"/>
  <c r="P8" i="5"/>
  <c r="P4" i="5"/>
  <c r="M6" i="5"/>
  <c r="M7" i="5"/>
  <c r="M8" i="5"/>
  <c r="M11" i="5"/>
  <c r="M12" i="5"/>
  <c r="M13" i="5"/>
  <c r="M14" i="5"/>
  <c r="M15" i="5"/>
  <c r="M18" i="5"/>
  <c r="M19" i="5"/>
  <c r="M20" i="5"/>
  <c r="M21" i="5"/>
  <c r="M22" i="5"/>
  <c r="M4" i="5"/>
  <c r="M5" i="5"/>
  <c r="O5" i="5"/>
  <c r="O6" i="5"/>
  <c r="O7" i="5"/>
  <c r="O8" i="5"/>
  <c r="O11" i="5"/>
  <c r="O16" i="5" s="1"/>
  <c r="O12" i="5"/>
  <c r="O13" i="5"/>
  <c r="O14" i="5"/>
  <c r="O15" i="5"/>
  <c r="O18" i="5"/>
  <c r="O23" i="5" s="1"/>
  <c r="O19" i="5"/>
  <c r="O20" i="5"/>
  <c r="O21" i="5"/>
  <c r="O22" i="5"/>
  <c r="O4" i="5"/>
  <c r="I5" i="5"/>
  <c r="I6" i="5"/>
  <c r="I7" i="5"/>
  <c r="I8" i="5"/>
  <c r="I4" i="5"/>
  <c r="I22" i="5"/>
  <c r="I21" i="5"/>
  <c r="I20" i="5"/>
  <c r="I19" i="5"/>
  <c r="I18" i="5"/>
  <c r="I23" i="5" s="1"/>
  <c r="I15" i="5"/>
  <c r="I14" i="5"/>
  <c r="I13" i="5"/>
  <c r="I12" i="5"/>
  <c r="I11" i="5"/>
  <c r="I16" i="5" s="1"/>
  <c r="Z14" i="4"/>
  <c r="Z15" i="4"/>
  <c r="O14" i="4"/>
  <c r="R14" i="4"/>
  <c r="R9" i="4"/>
  <c r="Y8" i="4"/>
  <c r="R8" i="4"/>
  <c r="O8" i="4"/>
  <c r="I8" i="4"/>
  <c r="Y9" i="4"/>
  <c r="O9" i="4"/>
  <c r="I9" i="4"/>
  <c r="R15" i="4"/>
  <c r="O15" i="4"/>
  <c r="I14" i="4"/>
  <c r="I15" i="4"/>
  <c r="I22" i="4"/>
  <c r="O22" i="4"/>
  <c r="R22" i="4"/>
  <c r="Z21" i="4"/>
  <c r="X21" i="4"/>
  <c r="Y21" i="4"/>
  <c r="X22" i="4"/>
  <c r="Y22" i="4"/>
  <c r="Z22" i="4"/>
  <c r="Z20" i="4"/>
  <c r="Y20" i="4"/>
  <c r="X20" i="4"/>
  <c r="O21" i="4"/>
  <c r="R21" i="4"/>
  <c r="I21" i="4"/>
  <c r="R20" i="4"/>
  <c r="O20" i="4"/>
  <c r="I20" i="4"/>
  <c r="R11" i="4"/>
  <c r="R17" i="4"/>
  <c r="R18" i="4"/>
  <c r="R19" i="4"/>
  <c r="R5" i="4"/>
  <c r="R6" i="4"/>
  <c r="R7" i="4"/>
  <c r="R12" i="4"/>
  <c r="R13" i="4"/>
  <c r="I7" i="4"/>
  <c r="I6" i="4"/>
  <c r="I5" i="4"/>
  <c r="I13" i="4"/>
  <c r="I12" i="4"/>
  <c r="I11" i="4"/>
  <c r="O6" i="4"/>
  <c r="O7" i="4"/>
  <c r="O11" i="4"/>
  <c r="O12" i="4"/>
  <c r="O13" i="4"/>
  <c r="O17" i="4"/>
  <c r="O18" i="4"/>
  <c r="O19" i="4"/>
  <c r="O5" i="4"/>
  <c r="I18" i="4"/>
  <c r="I19" i="4"/>
  <c r="I17" i="4"/>
  <c r="E5" i="3"/>
  <c r="G5" i="3" s="1"/>
  <c r="G13" i="3"/>
  <c r="G12" i="3"/>
  <c r="G11" i="3"/>
  <c r="F10" i="3"/>
  <c r="G10" i="3" s="1"/>
  <c r="F9" i="3"/>
  <c r="G9" i="3" s="1"/>
  <c r="F8" i="3"/>
  <c r="G8" i="3" s="1"/>
  <c r="E7" i="3"/>
  <c r="G7" i="3" s="1"/>
  <c r="E6" i="3"/>
  <c r="G6" i="3" s="1"/>
  <c r="G11" i="2"/>
  <c r="G12" i="2"/>
  <c r="G13" i="2"/>
  <c r="F10" i="2"/>
  <c r="G10" i="2" s="1"/>
  <c r="F8" i="2"/>
  <c r="G8" i="2" s="1"/>
  <c r="G5" i="2"/>
  <c r="F9" i="2"/>
  <c r="G9" i="2" s="1"/>
  <c r="E7" i="2"/>
  <c r="G7" i="2" s="1"/>
  <c r="E6" i="2"/>
  <c r="G6" i="2" s="1"/>
  <c r="G11" i="1"/>
  <c r="G12" i="1"/>
  <c r="G13" i="1"/>
  <c r="F9" i="1"/>
  <c r="G9" i="1" s="1"/>
  <c r="F10" i="1"/>
  <c r="G10" i="1" s="1"/>
  <c r="F8" i="1"/>
  <c r="G8" i="1" s="1"/>
  <c r="E6" i="1"/>
  <c r="G6" i="1" s="1"/>
  <c r="E7" i="1"/>
  <c r="G7" i="1" s="1"/>
  <c r="E5" i="1"/>
  <c r="G5" i="1" s="1"/>
  <c r="G20" i="3"/>
  <c r="G21" i="3"/>
  <c r="G22" i="3"/>
  <c r="G23" i="3"/>
  <c r="G24" i="3"/>
  <c r="G25" i="3"/>
  <c r="G26" i="3"/>
  <c r="G27" i="3"/>
  <c r="G19" i="3"/>
  <c r="G19" i="2"/>
  <c r="G25" i="2"/>
  <c r="G26" i="2"/>
  <c r="G27" i="2"/>
  <c r="F23" i="2"/>
  <c r="G23" i="2" s="1"/>
  <c r="F24" i="2"/>
  <c r="G24" i="2" s="1"/>
  <c r="F22" i="2"/>
  <c r="G22" i="2" s="1"/>
  <c r="E21" i="2"/>
  <c r="G21" i="2" s="1"/>
  <c r="E20" i="2"/>
  <c r="G20" i="2" s="1"/>
  <c r="F23" i="1"/>
  <c r="G23" i="1" s="1"/>
  <c r="F24" i="1"/>
  <c r="G24" i="1" s="1"/>
  <c r="F22" i="1"/>
  <c r="G22" i="1" s="1"/>
  <c r="E21" i="1"/>
  <c r="G21" i="1" s="1"/>
  <c r="E20" i="1"/>
  <c r="G20" i="1" s="1"/>
  <c r="G19" i="1"/>
  <c r="G25" i="1"/>
  <c r="G26" i="1"/>
  <c r="G27" i="1"/>
  <c r="O9" i="5" l="1"/>
  <c r="P9" i="5"/>
  <c r="I9" i="5"/>
</calcChain>
</file>

<file path=xl/sharedStrings.xml><?xml version="1.0" encoding="utf-8"?>
<sst xmlns="http://schemas.openxmlformats.org/spreadsheetml/2006/main" count="428" uniqueCount="64">
  <si>
    <t>Memory 5</t>
  </si>
  <si>
    <t>Single</t>
  </si>
  <si>
    <t>Precision</t>
  </si>
  <si>
    <t>Memory</t>
  </si>
  <si>
    <t>Iterations</t>
  </si>
  <si>
    <t xml:space="preserve">Single Calls </t>
  </si>
  <si>
    <t>Double calls</t>
  </si>
  <si>
    <t>Adjusted calls</t>
  </si>
  <si>
    <t>Function value</t>
  </si>
  <si>
    <t>Gradient 2-norm</t>
  </si>
  <si>
    <t>Gradient inf-norm</t>
  </si>
  <si>
    <t>Final precision 1e-6</t>
  </si>
  <si>
    <t>Subprobl tol</t>
  </si>
  <si>
    <t>Double</t>
  </si>
  <si>
    <t>FAILED</t>
  </si>
  <si>
    <t>Message</t>
  </si>
  <si>
    <t>TR too small</t>
  </si>
  <si>
    <t>TR radius too small</t>
  </si>
  <si>
    <t>Final precision 1e-9</t>
  </si>
  <si>
    <t>SUCCESS</t>
  </si>
  <si>
    <t>Dynamic</t>
  </si>
  <si>
    <t>First order condition met</t>
  </si>
  <si>
    <t>Success?</t>
  </si>
  <si>
    <t>Exceeded max iterations (not sure what happened here, maybe too exact and accepted rounding error)</t>
  </si>
  <si>
    <t>Memory 10</t>
  </si>
  <si>
    <t>Memory 30</t>
  </si>
  <si>
    <t>Exceeded max iterations</t>
  </si>
  <si>
    <t>Half, single, double</t>
  </si>
  <si>
    <t>Final precision 1e-6 using 2-norm</t>
  </si>
  <si>
    <t>Half calls</t>
  </si>
  <si>
    <t>Time</t>
  </si>
  <si>
    <t>Hours</t>
  </si>
  <si>
    <t>Cantor</t>
  </si>
  <si>
    <t>Riemann</t>
  </si>
  <si>
    <t>Ramanujan</t>
  </si>
  <si>
    <t>Run</t>
  </si>
  <si>
    <t>Swing</t>
  </si>
  <si>
    <t>half_tottime</t>
  </si>
  <si>
    <t>single_tottime</t>
  </si>
  <si>
    <t>double_tottime</t>
  </si>
  <si>
    <t>time per it half</t>
  </si>
  <si>
    <t>time per it single</t>
  </si>
  <si>
    <t>time per it double</t>
  </si>
  <si>
    <t>Machine</t>
  </si>
  <si>
    <t>Notes</t>
  </si>
  <si>
    <t xml:space="preserve">Parameters all set to float128 to put casting on equal footing. </t>
  </si>
  <si>
    <t>Time per iteration</t>
  </si>
  <si>
    <t>Parameters all set to appropriate dtype</t>
  </si>
  <si>
    <t>Success</t>
  </si>
  <si>
    <t>halftime</t>
  </si>
  <si>
    <t>singletime</t>
  </si>
  <si>
    <t>doubletime</t>
  </si>
  <si>
    <t>-</t>
  </si>
  <si>
    <t>Time in sec</t>
  </si>
  <si>
    <t>Time in hours</t>
  </si>
  <si>
    <t>Avg half time</t>
  </si>
  <si>
    <t>Avg single time</t>
  </si>
  <si>
    <t>Avg double time</t>
  </si>
  <si>
    <t>Single avg</t>
  </si>
  <si>
    <t>Dyn avg</t>
  </si>
  <si>
    <t>Double avg</t>
  </si>
  <si>
    <t xml:space="preserve">TRUE </t>
  </si>
  <si>
    <t xml:space="preserve"> n/a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</si>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</sst>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/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1" fontId="0" fillId="0" borderId="0" xfId="0" applyNumberFormat="1" applyFill="1"/>
    <xf numFmtId="0" fontId="0" fillId="0" borderId="0" xfId="0" applyFont="1" applyFill="1"/>
    <xf numFmtId="11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0" fillId="0" borderId="0" xfId="0" applyNumberFormat="1" applyAlignment="1"/>
    <xf numFmtId="11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applyBorder="1"/>
    <xf numFmtId="0" fontId="0" fillId="0" borderId="2" xfId="0" applyBorder="1"/>
    <xf numFmtId="1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11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1" fontId="0" fillId="2" borderId="7" xfId="0" applyNumberFormat="1" applyFill="1" applyBorder="1"/>
    <xf numFmtId="0" fontId="0" fillId="2" borderId="8" xfId="0" applyFill="1" applyBorder="1"/>
    <xf numFmtId="0" fontId="0" fillId="0" borderId="6" xfId="0" applyBorder="1"/>
    <xf numFmtId="0" fontId="0" fillId="0" borderId="7" xfId="0" applyBorder="1"/>
    <xf numFmtId="11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1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0" borderId="0" xfId="0" applyAlignment="1">
      <alignment wrapText="1"/>
    </xf>
    <xf numFmtId="0" fontId="0" fillId="0" borderId="9" xfId="0" applyBorder="1" applyAlignment="1">
      <alignment horizontal="right" wrapText="1"/>
    </xf>
    <xf numFmtId="1" fontId="0" fillId="0" borderId="10" xfId="0" applyNumberFormat="1" applyBorder="1" applyAlignment="1">
      <alignment horizontal="center"/>
    </xf>
    <xf numFmtId="1" fontId="1" fillId="2" borderId="11" xfId="0" applyNumberFormat="1" applyFon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1" fontId="0" fillId="0" borderId="9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65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165" fontId="0" fillId="0" borderId="0" xfId="0" applyNumberForma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164" fontId="0" fillId="0" borderId="0" xfId="0" applyNumberFormat="1"/>
    <xf numFmtId="164" fontId="0" fillId="0" borderId="0" xfId="0" applyNumberForma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Fill="1" applyBorder="1" applyAlignment="1">
      <alignment horizont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1" fontId="1" fillId="0" borderId="0" xfId="0" applyNumberFormat="1" applyFont="1" applyFill="1" applyBorder="1" applyAlignment="1">
      <alignment horizontal="center" vertical="center"/>
    </xf>
    <xf numFmtId="1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637A-877E-9A4D-AF00-CB6BA1781735}">
  <dimension ref="A2:M27"/>
  <sheetViews>
    <sheetView workbookViewId="0">
      <selection activeCell="K13" sqref="B4:K13"/>
    </sheetView>
  </sheetViews>
  <sheetFormatPr baseColWidth="10" defaultRowHeight="16" x14ac:dyDescent="0.2"/>
  <sheetData>
    <row r="2" spans="1:13" x14ac:dyDescent="0.2">
      <c r="A2" t="s">
        <v>0</v>
      </c>
    </row>
    <row r="3" spans="1:13" x14ac:dyDescent="0.2">
      <c r="A3" t="s">
        <v>11</v>
      </c>
    </row>
    <row r="4" spans="1:13" x14ac:dyDescent="0.2">
      <c r="A4" t="s">
        <v>3</v>
      </c>
      <c r="B4" t="s">
        <v>2</v>
      </c>
      <c r="C4" t="s">
        <v>12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L4" t="s">
        <v>15</v>
      </c>
    </row>
    <row r="5" spans="1:13" x14ac:dyDescent="0.2">
      <c r="A5" s="9">
        <v>5</v>
      </c>
      <c r="B5" s="9" t="s">
        <v>1</v>
      </c>
      <c r="C5" s="10">
        <v>1E-3</v>
      </c>
      <c r="D5" s="2">
        <v>1399</v>
      </c>
      <c r="E5" s="2">
        <f>D5+1</f>
        <v>1400</v>
      </c>
      <c r="F5" s="2">
        <v>0</v>
      </c>
      <c r="G5" s="3">
        <f>E5*0.5+F5</f>
        <v>700</v>
      </c>
      <c r="H5" s="1">
        <v>0.10006999</v>
      </c>
      <c r="I5" s="1">
        <v>9.2035939451307004E-4</v>
      </c>
      <c r="J5" s="1">
        <v>4.0519407775718698E-5</v>
      </c>
      <c r="K5" s="1" t="s">
        <v>14</v>
      </c>
      <c r="L5" t="s">
        <v>17</v>
      </c>
    </row>
    <row r="6" spans="1:13" x14ac:dyDescent="0.2">
      <c r="A6" s="9">
        <v>5</v>
      </c>
      <c r="B6" s="9" t="s">
        <v>1</v>
      </c>
      <c r="C6" s="10">
        <v>9.9999999999999995E-7</v>
      </c>
      <c r="D6" s="11">
        <v>4281</v>
      </c>
      <c r="E6" s="2">
        <f t="shared" ref="E6:E7" si="0">D6+1</f>
        <v>4282</v>
      </c>
      <c r="F6" s="11">
        <v>0</v>
      </c>
      <c r="G6" s="3">
        <f t="shared" ref="G6:G13" si="1">E6*0.5+F6</f>
        <v>2141</v>
      </c>
      <c r="H6" s="1">
        <v>1.88771700777579E-5</v>
      </c>
      <c r="I6" s="1">
        <v>4.4434844312490801E-5</v>
      </c>
      <c r="J6" s="1">
        <v>8.3390420968498802E-7</v>
      </c>
      <c r="K6" s="10" t="s">
        <v>19</v>
      </c>
      <c r="L6" s="9" t="s">
        <v>21</v>
      </c>
      <c r="M6" s="9"/>
    </row>
    <row r="7" spans="1:13" x14ac:dyDescent="0.2">
      <c r="A7" s="9">
        <v>5</v>
      </c>
      <c r="B7" s="9" t="s">
        <v>1</v>
      </c>
      <c r="C7" s="10">
        <v>1.0000000000000001E-9</v>
      </c>
      <c r="D7" s="11">
        <v>4747</v>
      </c>
      <c r="E7" s="2">
        <f t="shared" si="0"/>
        <v>4748</v>
      </c>
      <c r="F7" s="11">
        <v>0</v>
      </c>
      <c r="G7" s="3">
        <f t="shared" si="1"/>
        <v>2374</v>
      </c>
      <c r="H7" s="1">
        <v>8.0646332207834297E-6</v>
      </c>
      <c r="I7" s="1">
        <v>3.4808126656571403E-5</v>
      </c>
      <c r="J7" s="1">
        <v>8.6293391632352702E-7</v>
      </c>
      <c r="K7" s="10" t="s">
        <v>19</v>
      </c>
      <c r="L7" s="9" t="s">
        <v>21</v>
      </c>
      <c r="M7" s="9"/>
    </row>
    <row r="8" spans="1:13" x14ac:dyDescent="0.2">
      <c r="A8" s="9">
        <v>5</v>
      </c>
      <c r="B8" s="9" t="s">
        <v>13</v>
      </c>
      <c r="C8" s="10">
        <v>1E-3</v>
      </c>
      <c r="D8" s="2">
        <v>1430</v>
      </c>
      <c r="E8" s="11">
        <v>0</v>
      </c>
      <c r="F8" s="11">
        <f>D8+1</f>
        <v>1431</v>
      </c>
      <c r="G8" s="3">
        <f t="shared" si="1"/>
        <v>1431</v>
      </c>
      <c r="H8" s="1">
        <v>6.8693355204946904E-2</v>
      </c>
      <c r="I8" s="1">
        <v>9.9676575203121892E-4</v>
      </c>
      <c r="J8" s="1">
        <v>2.7988648429224601E-5</v>
      </c>
      <c r="K8" s="1" t="s">
        <v>14</v>
      </c>
      <c r="L8" t="s">
        <v>17</v>
      </c>
    </row>
    <row r="9" spans="1:13" x14ac:dyDescent="0.2">
      <c r="A9" s="9">
        <v>5</v>
      </c>
      <c r="B9" s="9" t="s">
        <v>13</v>
      </c>
      <c r="C9" s="10">
        <v>9.9999999999999995E-7</v>
      </c>
      <c r="D9" s="11">
        <v>5469</v>
      </c>
      <c r="E9" s="11">
        <v>0</v>
      </c>
      <c r="F9" s="11">
        <f t="shared" ref="F9:F10" si="2">D9+1</f>
        <v>5470</v>
      </c>
      <c r="G9" s="3">
        <f t="shared" si="1"/>
        <v>5470</v>
      </c>
      <c r="H9" s="1">
        <v>1.32233226307907E-5</v>
      </c>
      <c r="I9" s="1">
        <v>1.58355659347821E-5</v>
      </c>
      <c r="J9" s="1">
        <v>9.8796716484586108E-7</v>
      </c>
      <c r="K9" s="10" t="s">
        <v>19</v>
      </c>
      <c r="L9" s="9" t="s">
        <v>21</v>
      </c>
      <c r="M9" s="9"/>
    </row>
    <row r="10" spans="1:13" x14ac:dyDescent="0.2">
      <c r="A10" s="9">
        <v>5</v>
      </c>
      <c r="B10" s="9" t="s">
        <v>13</v>
      </c>
      <c r="C10" s="10">
        <v>1.0000000000000001E-9</v>
      </c>
      <c r="D10" s="11">
        <v>19359</v>
      </c>
      <c r="E10" s="11">
        <v>0</v>
      </c>
      <c r="F10" s="11">
        <f t="shared" si="2"/>
        <v>19360</v>
      </c>
      <c r="G10" s="3">
        <f t="shared" si="1"/>
        <v>19360</v>
      </c>
      <c r="H10" s="1">
        <v>4.0683428503500201E-6</v>
      </c>
      <c r="I10" s="1">
        <v>2.8323328484662502E-5</v>
      </c>
      <c r="J10" s="1">
        <v>9.97126566704685E-7</v>
      </c>
      <c r="K10" s="10" t="s">
        <v>19</v>
      </c>
      <c r="L10" s="9" t="s">
        <v>21</v>
      </c>
      <c r="M10" s="9"/>
    </row>
    <row r="11" spans="1:13" x14ac:dyDescent="0.2">
      <c r="A11" s="9">
        <v>5</v>
      </c>
      <c r="B11" s="9" t="s">
        <v>20</v>
      </c>
      <c r="C11" s="10">
        <v>1E-3</v>
      </c>
      <c r="D11" s="11">
        <v>1400</v>
      </c>
      <c r="E11" s="11">
        <v>1400</v>
      </c>
      <c r="F11" s="11">
        <v>4</v>
      </c>
      <c r="G11" s="3">
        <f t="shared" si="1"/>
        <v>704</v>
      </c>
      <c r="H11" s="1">
        <v>0.100070174608596</v>
      </c>
      <c r="I11" s="1">
        <v>9.2038957001261401E-4</v>
      </c>
      <c r="J11" s="1">
        <v>4.0521094927286003E-5</v>
      </c>
      <c r="K11" s="10" t="s">
        <v>14</v>
      </c>
      <c r="L11" s="9" t="s">
        <v>17</v>
      </c>
      <c r="M11" s="9"/>
    </row>
    <row r="12" spans="1:13" x14ac:dyDescent="0.2">
      <c r="A12" s="9">
        <v>5</v>
      </c>
      <c r="B12" s="9" t="s">
        <v>20</v>
      </c>
      <c r="C12" s="10">
        <v>9.9999999999999995E-7</v>
      </c>
      <c r="D12" s="2">
        <v>4366</v>
      </c>
      <c r="E12" s="2">
        <v>4367</v>
      </c>
      <c r="F12" s="11">
        <v>5</v>
      </c>
      <c r="G12" s="3">
        <f t="shared" si="1"/>
        <v>2188.5</v>
      </c>
      <c r="H12" s="1">
        <v>1.8877391442419801E-5</v>
      </c>
      <c r="I12" s="1">
        <v>4.5072501113286898E-5</v>
      </c>
      <c r="J12" s="1">
        <v>8.3702017975712297E-7</v>
      </c>
      <c r="K12" s="10" t="s">
        <v>19</v>
      </c>
      <c r="L12" s="9" t="s">
        <v>21</v>
      </c>
      <c r="M12" s="9"/>
    </row>
    <row r="13" spans="1:13" x14ac:dyDescent="0.2">
      <c r="A13" s="9">
        <v>5</v>
      </c>
      <c r="B13" s="9" t="s">
        <v>20</v>
      </c>
      <c r="C13" s="10">
        <v>1.0000000000000001E-9</v>
      </c>
      <c r="D13" s="2">
        <v>4966</v>
      </c>
      <c r="E13" s="11">
        <v>4861</v>
      </c>
      <c r="F13" s="11">
        <v>100</v>
      </c>
      <c r="G13" s="3">
        <f t="shared" si="1"/>
        <v>2530.5</v>
      </c>
      <c r="H13" s="1">
        <v>6.7334681580336601E-6</v>
      </c>
      <c r="I13" s="1">
        <v>5.4294605583013402E-5</v>
      </c>
      <c r="J13" s="1">
        <v>8.6047747166322497E-7</v>
      </c>
      <c r="K13" s="10" t="s">
        <v>19</v>
      </c>
      <c r="L13" s="9" t="s">
        <v>21</v>
      </c>
      <c r="M13" s="9"/>
    </row>
    <row r="14" spans="1:13" s="4" customFormat="1" x14ac:dyDescent="0.2">
      <c r="C14" s="5"/>
      <c r="D14" s="6"/>
      <c r="E14" s="6"/>
      <c r="F14" s="6"/>
      <c r="G14" s="7"/>
      <c r="H14" s="5"/>
      <c r="I14" s="5"/>
      <c r="J14" s="5"/>
      <c r="K14" s="8"/>
    </row>
    <row r="15" spans="1:13" s="4" customFormat="1" x14ac:dyDescent="0.2">
      <c r="C15" s="5"/>
      <c r="D15" s="6"/>
      <c r="E15" s="6"/>
      <c r="F15" s="6"/>
      <c r="G15" s="7"/>
      <c r="H15" s="5"/>
      <c r="I15" s="5"/>
      <c r="J15" s="5"/>
      <c r="K15" s="8"/>
    </row>
    <row r="16" spans="1:13" x14ac:dyDescent="0.2">
      <c r="A16" t="s">
        <v>0</v>
      </c>
    </row>
    <row r="17" spans="1:13" ht="17" thickBot="1" x14ac:dyDescent="0.25">
      <c r="A17" t="s">
        <v>18</v>
      </c>
    </row>
    <row r="18" spans="1:13" s="48" customFormat="1" ht="35" thickBot="1" x14ac:dyDescent="0.25">
      <c r="A18" s="49" t="s">
        <v>3</v>
      </c>
      <c r="B18" s="52" t="s">
        <v>2</v>
      </c>
      <c r="C18" s="52" t="s">
        <v>12</v>
      </c>
      <c r="D18" s="52" t="s">
        <v>4</v>
      </c>
      <c r="E18" s="52" t="s">
        <v>5</v>
      </c>
      <c r="F18" s="52" t="s">
        <v>6</v>
      </c>
      <c r="G18" s="49" t="s">
        <v>7</v>
      </c>
      <c r="H18" s="52" t="s">
        <v>8</v>
      </c>
      <c r="I18" s="52" t="s">
        <v>9</v>
      </c>
      <c r="J18" s="52" t="s">
        <v>10</v>
      </c>
      <c r="K18" s="52" t="s">
        <v>22</v>
      </c>
      <c r="L18" s="52" t="s">
        <v>15</v>
      </c>
      <c r="M18" s="53"/>
    </row>
    <row r="19" spans="1:13" x14ac:dyDescent="0.2">
      <c r="A19" s="40">
        <v>5</v>
      </c>
      <c r="B19" s="16" t="s">
        <v>1</v>
      </c>
      <c r="C19" s="18">
        <v>1E-3</v>
      </c>
      <c r="D19" s="19">
        <v>1399</v>
      </c>
      <c r="E19" s="19">
        <v>1400</v>
      </c>
      <c r="F19" s="19">
        <v>0</v>
      </c>
      <c r="G19" s="55">
        <f>E19*0.5+F19</f>
        <v>700</v>
      </c>
      <c r="H19" s="18">
        <v>0.10006999</v>
      </c>
      <c r="I19" s="18">
        <v>9.2035939451307004E-4</v>
      </c>
      <c r="J19" s="18">
        <v>4.0519407775718698E-5</v>
      </c>
      <c r="K19" s="20" t="s">
        <v>14</v>
      </c>
      <c r="L19" s="17" t="s">
        <v>17</v>
      </c>
      <c r="M19" s="21"/>
    </row>
    <row r="20" spans="1:13" x14ac:dyDescent="0.2">
      <c r="A20" s="45">
        <v>5</v>
      </c>
      <c r="B20" s="22" t="s">
        <v>1</v>
      </c>
      <c r="C20" s="24">
        <v>9.9999999999999995E-7</v>
      </c>
      <c r="D20" s="25">
        <v>6500</v>
      </c>
      <c r="E20" s="25">
        <f>D20+1</f>
        <v>6501</v>
      </c>
      <c r="F20" s="25">
        <v>0</v>
      </c>
      <c r="G20" s="50">
        <f t="shared" ref="G20:G26" si="3">E20*0.5+F20</f>
        <v>3250.5</v>
      </c>
      <c r="H20" s="24">
        <v>8.3894286717622795E-7</v>
      </c>
      <c r="I20" s="24">
        <v>3.8473813219752603E-6</v>
      </c>
      <c r="J20" s="24">
        <v>1.4243227042243199E-7</v>
      </c>
      <c r="K20" s="26" t="s">
        <v>14</v>
      </c>
      <c r="L20" s="23" t="s">
        <v>17</v>
      </c>
      <c r="M20" s="27"/>
    </row>
    <row r="21" spans="1:13" ht="17" thickBot="1" x14ac:dyDescent="0.25">
      <c r="A21" s="46">
        <v>5</v>
      </c>
      <c r="B21" s="34" t="s">
        <v>1</v>
      </c>
      <c r="C21" s="36">
        <v>1.0000000000000001E-9</v>
      </c>
      <c r="D21" s="37">
        <v>6761</v>
      </c>
      <c r="E21" s="37">
        <f>D21+1</f>
        <v>6762</v>
      </c>
      <c r="F21" s="37">
        <v>0</v>
      </c>
      <c r="G21" s="56">
        <f t="shared" si="3"/>
        <v>3381</v>
      </c>
      <c r="H21" s="36">
        <v>5.6694034356041801E-7</v>
      </c>
      <c r="I21" s="36">
        <v>3.86966894438955E-6</v>
      </c>
      <c r="J21" s="36">
        <v>1.34104581661631E-7</v>
      </c>
      <c r="K21" s="38" t="s">
        <v>14</v>
      </c>
      <c r="L21" s="35" t="s">
        <v>17</v>
      </c>
      <c r="M21" s="39"/>
    </row>
    <row r="22" spans="1:13" x14ac:dyDescent="0.2">
      <c r="A22" s="40">
        <v>5</v>
      </c>
      <c r="B22" s="16" t="s">
        <v>13</v>
      </c>
      <c r="C22" s="18">
        <v>1E-3</v>
      </c>
      <c r="D22" s="19">
        <v>1430</v>
      </c>
      <c r="E22" s="19">
        <v>0</v>
      </c>
      <c r="F22" s="19">
        <f>D22+1</f>
        <v>1431</v>
      </c>
      <c r="G22" s="55">
        <f t="shared" si="3"/>
        <v>1431</v>
      </c>
      <c r="H22" s="18">
        <v>6.8693355204946904E-2</v>
      </c>
      <c r="I22" s="18">
        <v>9.9676575203121892E-4</v>
      </c>
      <c r="J22" s="18">
        <v>2.7988648429224601E-5</v>
      </c>
      <c r="K22" s="20" t="s">
        <v>14</v>
      </c>
      <c r="L22" s="17" t="s">
        <v>17</v>
      </c>
      <c r="M22" s="21"/>
    </row>
    <row r="23" spans="1:13" x14ac:dyDescent="0.2">
      <c r="A23" s="45">
        <v>5</v>
      </c>
      <c r="B23" s="22" t="s">
        <v>13</v>
      </c>
      <c r="C23" s="24">
        <v>9.9999999999999995E-7</v>
      </c>
      <c r="D23" s="25">
        <v>7819</v>
      </c>
      <c r="E23" s="25">
        <v>0</v>
      </c>
      <c r="F23" s="25">
        <f t="shared" ref="F23:F24" si="4">D23+1</f>
        <v>7820</v>
      </c>
      <c r="G23" s="50">
        <f t="shared" si="3"/>
        <v>7820</v>
      </c>
      <c r="H23" s="24">
        <v>2.5713044601645801E-7</v>
      </c>
      <c r="I23" s="24">
        <v>9.48798562815631E-7</v>
      </c>
      <c r="J23" s="24">
        <v>6.1302946903090401E-8</v>
      </c>
      <c r="K23" s="26" t="s">
        <v>14</v>
      </c>
      <c r="L23" s="23" t="s">
        <v>17</v>
      </c>
      <c r="M23" s="27"/>
    </row>
    <row r="24" spans="1:13" ht="17" thickBot="1" x14ac:dyDescent="0.25">
      <c r="A24" s="47">
        <v>5</v>
      </c>
      <c r="B24" s="28" t="s">
        <v>13</v>
      </c>
      <c r="C24" s="30">
        <v>1.0000000000000001E-9</v>
      </c>
      <c r="D24" s="31">
        <v>36667</v>
      </c>
      <c r="E24" s="31">
        <v>0</v>
      </c>
      <c r="F24" s="31">
        <f t="shared" si="4"/>
        <v>36668</v>
      </c>
      <c r="G24" s="51">
        <f t="shared" si="3"/>
        <v>36668</v>
      </c>
      <c r="H24" s="30">
        <v>4.8997550904849702E-12</v>
      </c>
      <c r="I24" s="30">
        <v>1.1998752568363301E-8</v>
      </c>
      <c r="J24" s="30">
        <v>7.4156028298940197E-10</v>
      </c>
      <c r="K24" s="32" t="s">
        <v>19</v>
      </c>
      <c r="L24" s="29" t="s">
        <v>21</v>
      </c>
      <c r="M24" s="33"/>
    </row>
    <row r="25" spans="1:13" x14ac:dyDescent="0.2">
      <c r="A25" s="40">
        <v>5</v>
      </c>
      <c r="B25" s="16" t="s">
        <v>20</v>
      </c>
      <c r="C25" s="18">
        <v>1E-3</v>
      </c>
      <c r="D25" s="19">
        <v>1400</v>
      </c>
      <c r="E25" s="19">
        <v>1400</v>
      </c>
      <c r="F25" s="19">
        <v>4</v>
      </c>
      <c r="G25" s="55">
        <f t="shared" si="3"/>
        <v>704</v>
      </c>
      <c r="H25" s="18">
        <v>0.100070174608596</v>
      </c>
      <c r="I25" s="18">
        <v>9.2038957001261401E-4</v>
      </c>
      <c r="J25" s="18">
        <v>4.0521094927286003E-5</v>
      </c>
      <c r="K25" s="20" t="s">
        <v>14</v>
      </c>
      <c r="L25" s="17" t="s">
        <v>17</v>
      </c>
      <c r="M25" s="21"/>
    </row>
    <row r="26" spans="1:13" x14ac:dyDescent="0.2">
      <c r="A26" s="45">
        <v>5</v>
      </c>
      <c r="B26" s="22" t="s">
        <v>20</v>
      </c>
      <c r="C26" s="24">
        <v>9.9999999999999995E-7</v>
      </c>
      <c r="D26" s="25">
        <v>8525</v>
      </c>
      <c r="E26" s="25">
        <v>7661</v>
      </c>
      <c r="F26" s="25">
        <v>869</v>
      </c>
      <c r="G26" s="50">
        <f t="shared" si="3"/>
        <v>4699.5</v>
      </c>
      <c r="H26" s="24">
        <v>1.7061499647157499E-7</v>
      </c>
      <c r="I26" s="24">
        <v>9.9584679522127093E-7</v>
      </c>
      <c r="J26" s="24">
        <v>5.5656957561787802E-8</v>
      </c>
      <c r="K26" s="26" t="s">
        <v>14</v>
      </c>
      <c r="L26" s="23" t="s">
        <v>17</v>
      </c>
      <c r="M26" s="27"/>
    </row>
    <row r="27" spans="1:13" ht="17" thickBot="1" x14ac:dyDescent="0.25">
      <c r="A27" s="47">
        <v>5</v>
      </c>
      <c r="B27" s="28" t="s">
        <v>20</v>
      </c>
      <c r="C27" s="30">
        <v>1.0000000000000001E-9</v>
      </c>
      <c r="D27" s="31">
        <v>18021</v>
      </c>
      <c r="E27" s="31">
        <v>6745</v>
      </c>
      <c r="F27" s="31">
        <v>11282</v>
      </c>
      <c r="G27" s="51">
        <f>E27*0.5+F27</f>
        <v>14654.5</v>
      </c>
      <c r="H27" s="30">
        <v>6.5282267570460203E-12</v>
      </c>
      <c r="I27" s="30">
        <v>2.0195356271732501E-8</v>
      </c>
      <c r="J27" s="30">
        <v>8.55509688066217E-10</v>
      </c>
      <c r="K27" s="32" t="s">
        <v>19</v>
      </c>
      <c r="L27" s="29" t="s">
        <v>21</v>
      </c>
      <c r="M27" s="3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BFF7-9BDB-1C43-A0C3-1D43D259D773}">
  <dimension ref="A2:M27"/>
  <sheetViews>
    <sheetView workbookViewId="0">
      <selection activeCell="B4" sqref="B4:K13"/>
    </sheetView>
  </sheetViews>
  <sheetFormatPr baseColWidth="10" defaultRowHeight="16" x14ac:dyDescent="0.2"/>
  <sheetData>
    <row r="2" spans="1:13" x14ac:dyDescent="0.2">
      <c r="A2" t="s">
        <v>24</v>
      </c>
    </row>
    <row r="3" spans="1:13" x14ac:dyDescent="0.2">
      <c r="A3" t="s">
        <v>11</v>
      </c>
    </row>
    <row r="4" spans="1:13" x14ac:dyDescent="0.2">
      <c r="A4" t="s">
        <v>3</v>
      </c>
      <c r="B4" t="s">
        <v>2</v>
      </c>
      <c r="C4" t="s">
        <v>12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L4" t="s">
        <v>15</v>
      </c>
    </row>
    <row r="5" spans="1:13" x14ac:dyDescent="0.2">
      <c r="A5" s="9">
        <v>10</v>
      </c>
      <c r="B5" s="9" t="s">
        <v>1</v>
      </c>
      <c r="C5" s="10">
        <v>1E-3</v>
      </c>
      <c r="D5" s="2">
        <v>1269</v>
      </c>
      <c r="E5" s="2">
        <v>1270</v>
      </c>
      <c r="F5" s="2">
        <v>0</v>
      </c>
      <c r="G5" s="3">
        <f t="shared" ref="G5" si="0">E5*0.5+F5</f>
        <v>635</v>
      </c>
      <c r="H5" s="1">
        <v>7.6019809999999993E-2</v>
      </c>
      <c r="I5" s="1">
        <v>7.4657867662608602E-4</v>
      </c>
      <c r="J5" s="1">
        <v>1.6178271835087799E-5</v>
      </c>
      <c r="K5" s="1" t="s">
        <v>14</v>
      </c>
      <c r="L5" t="s">
        <v>17</v>
      </c>
    </row>
    <row r="6" spans="1:13" x14ac:dyDescent="0.2">
      <c r="A6" s="9">
        <v>10</v>
      </c>
      <c r="B6" s="9" t="s">
        <v>1</v>
      </c>
      <c r="C6" s="10">
        <v>9.9999999999999995E-7</v>
      </c>
      <c r="D6" s="11">
        <v>3435</v>
      </c>
      <c r="E6" s="2">
        <f t="shared" ref="E6:E7" si="1">D6+1</f>
        <v>3436</v>
      </c>
      <c r="F6" s="11">
        <v>0</v>
      </c>
      <c r="G6" s="3">
        <f t="shared" ref="G6:G13" si="2">E6*0.5+F6</f>
        <v>1718</v>
      </c>
      <c r="H6" s="13">
        <v>2.3900000000000002E-5</v>
      </c>
      <c r="I6" s="13">
        <v>2.97E-5</v>
      </c>
      <c r="J6" s="13">
        <v>8.6600000000000005E-7</v>
      </c>
      <c r="K6" s="10" t="s">
        <v>19</v>
      </c>
      <c r="L6" s="9" t="s">
        <v>21</v>
      </c>
      <c r="M6" s="9"/>
    </row>
    <row r="7" spans="1:13" x14ac:dyDescent="0.2">
      <c r="A7" s="9">
        <v>10</v>
      </c>
      <c r="B7" s="9" t="s">
        <v>1</v>
      </c>
      <c r="C7" s="10">
        <v>1.0000000000000001E-9</v>
      </c>
      <c r="D7" s="11">
        <v>3576</v>
      </c>
      <c r="E7" s="2">
        <f t="shared" si="1"/>
        <v>3577</v>
      </c>
      <c r="F7" s="11">
        <v>0</v>
      </c>
      <c r="G7" s="3">
        <f t="shared" si="2"/>
        <v>1788.5</v>
      </c>
      <c r="H7" s="13">
        <v>1.7900000000000001E-5</v>
      </c>
      <c r="I7" s="13">
        <v>4.0899999999999998E-5</v>
      </c>
      <c r="J7" s="13">
        <v>8.9899999999999999E-7</v>
      </c>
      <c r="K7" s="10" t="s">
        <v>19</v>
      </c>
      <c r="L7" s="9" t="s">
        <v>21</v>
      </c>
      <c r="M7" s="9"/>
    </row>
    <row r="8" spans="1:13" x14ac:dyDescent="0.2">
      <c r="A8" s="9">
        <v>10</v>
      </c>
      <c r="B8" s="9" t="s">
        <v>13</v>
      </c>
      <c r="C8" s="10">
        <v>1E-3</v>
      </c>
      <c r="D8" s="2">
        <v>1175</v>
      </c>
      <c r="E8" s="2">
        <v>0</v>
      </c>
      <c r="F8" s="2">
        <f>D8+1</f>
        <v>1176</v>
      </c>
      <c r="G8" s="3">
        <f t="shared" si="2"/>
        <v>1176</v>
      </c>
      <c r="H8" s="1">
        <v>8.2547650722218896E-2</v>
      </c>
      <c r="I8" s="1">
        <v>9.9911716705095694E-4</v>
      </c>
      <c r="J8" s="1">
        <v>3.9614099864316202E-5</v>
      </c>
      <c r="K8" s="1" t="s">
        <v>14</v>
      </c>
      <c r="L8" t="s">
        <v>17</v>
      </c>
    </row>
    <row r="9" spans="1:13" x14ac:dyDescent="0.2">
      <c r="A9" s="9">
        <v>10</v>
      </c>
      <c r="B9" s="9" t="s">
        <v>13</v>
      </c>
      <c r="C9" s="10">
        <v>9.9999999999999995E-7</v>
      </c>
      <c r="D9" s="11">
        <v>4285</v>
      </c>
      <c r="E9" s="11">
        <v>0</v>
      </c>
      <c r="F9" s="11">
        <f t="shared" ref="F9:F10" si="3">D9+1</f>
        <v>4286</v>
      </c>
      <c r="G9" s="3">
        <f t="shared" si="2"/>
        <v>4286</v>
      </c>
      <c r="H9" s="13">
        <v>7.6199999999999999E-6</v>
      </c>
      <c r="I9" s="13">
        <v>2.7399999999999999E-5</v>
      </c>
      <c r="J9" s="13">
        <v>9.7399999999999991E-7</v>
      </c>
      <c r="K9" s="10" t="s">
        <v>19</v>
      </c>
      <c r="L9" s="9" t="s">
        <v>21</v>
      </c>
      <c r="M9" s="9"/>
    </row>
    <row r="10" spans="1:13" x14ac:dyDescent="0.2">
      <c r="A10" s="9">
        <v>10</v>
      </c>
      <c r="B10" s="9" t="s">
        <v>13</v>
      </c>
      <c r="C10" s="10">
        <v>1.0000000000000001E-9</v>
      </c>
      <c r="D10" s="2">
        <v>50000</v>
      </c>
      <c r="E10" s="2">
        <v>0</v>
      </c>
      <c r="F10" s="2">
        <f t="shared" si="3"/>
        <v>50001</v>
      </c>
      <c r="G10" s="3">
        <f t="shared" si="2"/>
        <v>50001</v>
      </c>
      <c r="H10" s="1">
        <v>4.32733752057153E-3</v>
      </c>
      <c r="I10" s="1">
        <v>3.2232358552839E-4</v>
      </c>
      <c r="J10" s="1">
        <v>2.8748646278372401E-5</v>
      </c>
      <c r="K10" s="1" t="s">
        <v>14</v>
      </c>
      <c r="L10" t="s">
        <v>23</v>
      </c>
    </row>
    <row r="11" spans="1:13" x14ac:dyDescent="0.2">
      <c r="A11" s="9">
        <v>10</v>
      </c>
      <c r="B11" s="9" t="s">
        <v>20</v>
      </c>
      <c r="C11" s="10">
        <v>1E-3</v>
      </c>
      <c r="D11" s="2">
        <v>1270</v>
      </c>
      <c r="E11" s="11">
        <v>1270</v>
      </c>
      <c r="F11" s="11">
        <v>4</v>
      </c>
      <c r="G11" s="3">
        <f t="shared" si="2"/>
        <v>639</v>
      </c>
      <c r="H11" s="1">
        <v>7.6020422232079998E-2</v>
      </c>
      <c r="I11" s="1">
        <v>7.4658913443248996E-4</v>
      </c>
      <c r="J11" s="1">
        <v>1.62869992002892E-5</v>
      </c>
      <c r="K11" s="10" t="s">
        <v>14</v>
      </c>
      <c r="L11" s="9" t="s">
        <v>17</v>
      </c>
      <c r="M11" s="9"/>
    </row>
    <row r="12" spans="1:13" x14ac:dyDescent="0.2">
      <c r="A12" s="9">
        <v>10</v>
      </c>
      <c r="B12" s="9" t="s">
        <v>20</v>
      </c>
      <c r="C12" s="10">
        <v>9.9999999999999995E-7</v>
      </c>
      <c r="D12" s="2">
        <v>3827</v>
      </c>
      <c r="E12" s="2">
        <v>3827</v>
      </c>
      <c r="F12" s="11">
        <v>5</v>
      </c>
      <c r="G12" s="3">
        <f t="shared" si="2"/>
        <v>1918.5</v>
      </c>
      <c r="H12" s="1">
        <v>2.39000223191431E-5</v>
      </c>
      <c r="I12" s="1">
        <v>3.0521448140568303E-5</v>
      </c>
      <c r="J12" s="1">
        <v>9.1403825586114803E-7</v>
      </c>
      <c r="K12" s="10" t="s">
        <v>19</v>
      </c>
      <c r="L12" s="9" t="s">
        <v>21</v>
      </c>
      <c r="M12" s="9"/>
    </row>
    <row r="13" spans="1:13" x14ac:dyDescent="0.2">
      <c r="A13" s="9">
        <v>10</v>
      </c>
      <c r="B13" s="9" t="s">
        <v>20</v>
      </c>
      <c r="C13" s="10">
        <v>1.0000000000000001E-9</v>
      </c>
      <c r="D13" s="2">
        <v>4041</v>
      </c>
      <c r="E13" s="11">
        <v>4042</v>
      </c>
      <c r="F13" s="11">
        <v>4</v>
      </c>
      <c r="G13" s="3">
        <f t="shared" si="2"/>
        <v>2025</v>
      </c>
      <c r="H13" s="1">
        <v>1.7851133461833601E-5</v>
      </c>
      <c r="I13" s="1">
        <v>4.1531185310723898E-5</v>
      </c>
      <c r="J13" s="1">
        <v>8.9609161300462401E-7</v>
      </c>
      <c r="K13" s="10" t="s">
        <v>19</v>
      </c>
      <c r="L13" s="9" t="s">
        <v>21</v>
      </c>
      <c r="M13" s="9"/>
    </row>
    <row r="14" spans="1:13" s="4" customFormat="1" x14ac:dyDescent="0.2">
      <c r="C14" s="5"/>
      <c r="D14" s="6"/>
      <c r="E14" s="6"/>
      <c r="F14" s="6"/>
      <c r="G14" s="7"/>
      <c r="H14" s="5"/>
      <c r="I14" s="5"/>
      <c r="J14" s="5"/>
      <c r="K14" s="8"/>
    </row>
    <row r="15" spans="1:13" s="4" customFormat="1" x14ac:dyDescent="0.2">
      <c r="C15" s="5"/>
      <c r="D15" s="6"/>
      <c r="E15" s="6"/>
      <c r="F15" s="6"/>
      <c r="G15" s="7"/>
      <c r="H15" s="5"/>
      <c r="I15" s="5"/>
      <c r="J15" s="5"/>
      <c r="K15" s="8"/>
    </row>
    <row r="16" spans="1:13" x14ac:dyDescent="0.2">
      <c r="A16" t="s">
        <v>0</v>
      </c>
    </row>
    <row r="17" spans="1:13" ht="17" thickBot="1" x14ac:dyDescent="0.25">
      <c r="A17" t="s">
        <v>18</v>
      </c>
    </row>
    <row r="18" spans="1:13" s="48" customFormat="1" ht="35" thickBot="1" x14ac:dyDescent="0.25">
      <c r="A18" s="49" t="s">
        <v>3</v>
      </c>
      <c r="B18" s="52" t="s">
        <v>2</v>
      </c>
      <c r="C18" s="52" t="s">
        <v>12</v>
      </c>
      <c r="D18" s="52" t="s">
        <v>4</v>
      </c>
      <c r="E18" s="52" t="s">
        <v>5</v>
      </c>
      <c r="F18" s="52" t="s">
        <v>6</v>
      </c>
      <c r="G18" s="49" t="s">
        <v>7</v>
      </c>
      <c r="H18" s="52" t="s">
        <v>8</v>
      </c>
      <c r="I18" s="52" t="s">
        <v>9</v>
      </c>
      <c r="J18" s="52" t="s">
        <v>10</v>
      </c>
      <c r="K18" s="52" t="s">
        <v>22</v>
      </c>
      <c r="L18" s="52" t="s">
        <v>15</v>
      </c>
      <c r="M18" s="53"/>
    </row>
    <row r="19" spans="1:13" x14ac:dyDescent="0.2">
      <c r="A19" s="40">
        <v>10</v>
      </c>
      <c r="B19" s="17" t="s">
        <v>1</v>
      </c>
      <c r="C19" s="18">
        <v>1E-3</v>
      </c>
      <c r="D19" s="19">
        <v>1269</v>
      </c>
      <c r="E19" s="19">
        <v>1270</v>
      </c>
      <c r="F19" s="19">
        <v>0</v>
      </c>
      <c r="G19" s="41">
        <f t="shared" ref="G19:G26" si="4">E19*0.5+F19</f>
        <v>635</v>
      </c>
      <c r="H19" s="18">
        <v>7.6019809999999993E-2</v>
      </c>
      <c r="I19" s="18">
        <v>7.4657867662608602E-4</v>
      </c>
      <c r="J19" s="18">
        <v>1.6178271835087799E-5</v>
      </c>
      <c r="K19" s="20" t="s">
        <v>14</v>
      </c>
      <c r="L19" s="17" t="s">
        <v>17</v>
      </c>
      <c r="M19" s="21"/>
    </row>
    <row r="20" spans="1:13" x14ac:dyDescent="0.2">
      <c r="A20" s="45">
        <v>10</v>
      </c>
      <c r="B20" s="23" t="s">
        <v>1</v>
      </c>
      <c r="C20" s="24">
        <v>9.9999999999999995E-7</v>
      </c>
      <c r="D20" s="25">
        <v>6922</v>
      </c>
      <c r="E20" s="25">
        <f>D20+1</f>
        <v>6923</v>
      </c>
      <c r="F20" s="25">
        <v>0</v>
      </c>
      <c r="G20" s="42">
        <f t="shared" si="4"/>
        <v>3461.5</v>
      </c>
      <c r="H20" s="24">
        <v>5.1562909999999998E-7</v>
      </c>
      <c r="I20" s="24">
        <v>3.8633033909718498E-6</v>
      </c>
      <c r="J20" s="24">
        <v>1.5205128534034799E-7</v>
      </c>
      <c r="K20" s="26" t="s">
        <v>14</v>
      </c>
      <c r="L20" s="23" t="s">
        <v>17</v>
      </c>
      <c r="M20" s="27"/>
    </row>
    <row r="21" spans="1:13" ht="17" thickBot="1" x14ac:dyDescent="0.25">
      <c r="A21" s="46">
        <v>10</v>
      </c>
      <c r="B21" s="35" t="s">
        <v>1</v>
      </c>
      <c r="C21" s="36">
        <v>1.0000000000000001E-9</v>
      </c>
      <c r="D21" s="37">
        <v>6928</v>
      </c>
      <c r="E21" s="37">
        <f>D21+1</f>
        <v>6929</v>
      </c>
      <c r="F21" s="37">
        <v>0</v>
      </c>
      <c r="G21" s="43">
        <f t="shared" si="4"/>
        <v>3464.5</v>
      </c>
      <c r="H21" s="36">
        <v>3.4173140000000003E-7</v>
      </c>
      <c r="I21" s="36">
        <v>3.91491721529746E-6</v>
      </c>
      <c r="J21" s="36">
        <v>1.41763962346885E-7</v>
      </c>
      <c r="K21" s="38" t="s">
        <v>14</v>
      </c>
      <c r="L21" s="35" t="s">
        <v>17</v>
      </c>
      <c r="M21" s="39"/>
    </row>
    <row r="22" spans="1:13" x14ac:dyDescent="0.2">
      <c r="A22" s="40">
        <v>10</v>
      </c>
      <c r="B22" s="17" t="s">
        <v>13</v>
      </c>
      <c r="C22" s="18">
        <v>1E-3</v>
      </c>
      <c r="D22" s="19">
        <v>1175</v>
      </c>
      <c r="E22" s="19">
        <v>0</v>
      </c>
      <c r="F22" s="19">
        <f>D22+1</f>
        <v>1176</v>
      </c>
      <c r="G22" s="41">
        <f t="shared" si="4"/>
        <v>1176</v>
      </c>
      <c r="H22" s="18">
        <v>8.2547650722218896E-2</v>
      </c>
      <c r="I22" s="18">
        <v>9.9911716705095694E-4</v>
      </c>
      <c r="J22" s="18">
        <v>3.9614099864316202E-5</v>
      </c>
      <c r="K22" s="20" t="s">
        <v>14</v>
      </c>
      <c r="L22" s="17" t="s">
        <v>17</v>
      </c>
      <c r="M22" s="21"/>
    </row>
    <row r="23" spans="1:13" x14ac:dyDescent="0.2">
      <c r="A23" s="45">
        <v>10</v>
      </c>
      <c r="B23" s="23" t="s">
        <v>13</v>
      </c>
      <c r="C23" s="24">
        <v>9.9999999999999995E-7</v>
      </c>
      <c r="D23" s="25">
        <v>5594</v>
      </c>
      <c r="E23" s="25">
        <v>0</v>
      </c>
      <c r="F23" s="25">
        <f t="shared" ref="F23:F24" si="5">D23+1</f>
        <v>5595</v>
      </c>
      <c r="G23" s="42">
        <f t="shared" si="4"/>
        <v>5595</v>
      </c>
      <c r="H23" s="24">
        <v>1.74165084464587E-7</v>
      </c>
      <c r="I23" s="24">
        <v>9.0944644184247203E-7</v>
      </c>
      <c r="J23" s="24">
        <v>5.1661168091481103E-8</v>
      </c>
      <c r="K23" s="26" t="s">
        <v>14</v>
      </c>
      <c r="L23" s="23" t="s">
        <v>17</v>
      </c>
      <c r="M23" s="27"/>
    </row>
    <row r="24" spans="1:13" ht="17" thickBot="1" x14ac:dyDescent="0.25">
      <c r="A24" s="46">
        <v>10</v>
      </c>
      <c r="B24" s="35" t="s">
        <v>13</v>
      </c>
      <c r="C24" s="36">
        <v>1.0000000000000001E-9</v>
      </c>
      <c r="D24" s="37">
        <v>50000</v>
      </c>
      <c r="E24" s="37">
        <v>0</v>
      </c>
      <c r="F24" s="37">
        <f t="shared" si="5"/>
        <v>50001</v>
      </c>
      <c r="G24" s="43">
        <f t="shared" si="4"/>
        <v>50001</v>
      </c>
      <c r="H24" s="36">
        <v>4.32733752057153E-3</v>
      </c>
      <c r="I24" s="36">
        <v>3.2232358552839E-4</v>
      </c>
      <c r="J24" s="36">
        <v>2.8748646278372401E-5</v>
      </c>
      <c r="K24" s="38" t="s">
        <v>14</v>
      </c>
      <c r="L24" s="35" t="s">
        <v>26</v>
      </c>
      <c r="M24" s="39"/>
    </row>
    <row r="25" spans="1:13" x14ac:dyDescent="0.2">
      <c r="A25" s="40">
        <v>10</v>
      </c>
      <c r="B25" s="17" t="s">
        <v>20</v>
      </c>
      <c r="C25" s="18">
        <v>1E-3</v>
      </c>
      <c r="D25" s="19">
        <v>1270</v>
      </c>
      <c r="E25" s="19">
        <v>1270</v>
      </c>
      <c r="F25" s="19">
        <v>4</v>
      </c>
      <c r="G25" s="41">
        <f t="shared" si="4"/>
        <v>639</v>
      </c>
      <c r="H25" s="18">
        <v>7.6020422232079998E-2</v>
      </c>
      <c r="I25" s="18">
        <v>7.4658913443248996E-4</v>
      </c>
      <c r="J25" s="18">
        <v>1.62869992002892E-5</v>
      </c>
      <c r="K25" s="20" t="s">
        <v>14</v>
      </c>
      <c r="L25" s="17" t="s">
        <v>17</v>
      </c>
      <c r="M25" s="21"/>
    </row>
    <row r="26" spans="1:13" x14ac:dyDescent="0.2">
      <c r="A26" s="45">
        <v>10</v>
      </c>
      <c r="B26" s="23" t="s">
        <v>20</v>
      </c>
      <c r="C26" s="24">
        <v>9.9999999999999995E-7</v>
      </c>
      <c r="D26" s="25">
        <v>7422</v>
      </c>
      <c r="E26" s="25">
        <v>6904</v>
      </c>
      <c r="F26" s="25">
        <v>523</v>
      </c>
      <c r="G26" s="42">
        <f t="shared" si="4"/>
        <v>3975</v>
      </c>
      <c r="H26" s="24">
        <v>2.0628512250927299E-7</v>
      </c>
      <c r="I26" s="24">
        <v>9.849596912305451E-7</v>
      </c>
      <c r="J26" s="24">
        <v>6.65317057320459E-8</v>
      </c>
      <c r="K26" s="26" t="s">
        <v>14</v>
      </c>
      <c r="L26" s="23" t="s">
        <v>17</v>
      </c>
      <c r="M26" s="27"/>
    </row>
    <row r="27" spans="1:13" ht="17" thickBot="1" x14ac:dyDescent="0.25">
      <c r="A27" s="47">
        <v>10</v>
      </c>
      <c r="B27" s="29" t="s">
        <v>20</v>
      </c>
      <c r="C27" s="30">
        <v>1.0000000000000001E-9</v>
      </c>
      <c r="D27" s="31">
        <v>9563</v>
      </c>
      <c r="E27" s="31">
        <v>6914</v>
      </c>
      <c r="F27" s="31">
        <v>2655</v>
      </c>
      <c r="G27" s="44">
        <f>E27*0.5+F27</f>
        <v>6112</v>
      </c>
      <c r="H27" s="30">
        <v>5.2382208946665098E-12</v>
      </c>
      <c r="I27" s="30">
        <v>3.0286886202408299E-8</v>
      </c>
      <c r="J27" s="30">
        <v>9.8690207229846101E-10</v>
      </c>
      <c r="K27" s="32" t="s">
        <v>19</v>
      </c>
      <c r="L27" s="29" t="s">
        <v>21</v>
      </c>
      <c r="M27" s="3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9A7D-6FCF-C44B-8286-484F96090488}">
  <dimension ref="A2:M27"/>
  <sheetViews>
    <sheetView workbookViewId="0">
      <selection activeCell="M17" sqref="M17"/>
    </sheetView>
  </sheetViews>
  <sheetFormatPr baseColWidth="10" defaultRowHeight="16" x14ac:dyDescent="0.2"/>
  <sheetData>
    <row r="2" spans="1:13" x14ac:dyDescent="0.2">
      <c r="A2" t="s">
        <v>25</v>
      </c>
    </row>
    <row r="3" spans="1:13" x14ac:dyDescent="0.2">
      <c r="A3" t="s">
        <v>11</v>
      </c>
    </row>
    <row r="4" spans="1:13" x14ac:dyDescent="0.2">
      <c r="A4" t="s">
        <v>3</v>
      </c>
      <c r="B4" t="s">
        <v>2</v>
      </c>
      <c r="C4" t="s">
        <v>12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L4" t="s">
        <v>15</v>
      </c>
    </row>
    <row r="5" spans="1:13" x14ac:dyDescent="0.2">
      <c r="A5" s="9">
        <v>30</v>
      </c>
      <c r="B5" s="9" t="s">
        <v>1</v>
      </c>
      <c r="C5" s="10">
        <v>1E-3</v>
      </c>
      <c r="D5" s="2">
        <v>1104</v>
      </c>
      <c r="E5" s="2">
        <f t="shared" ref="E5:E7" si="0">D5+1</f>
        <v>1105</v>
      </c>
      <c r="F5" s="2">
        <v>0</v>
      </c>
      <c r="G5" s="3">
        <f t="shared" ref="G5:G13" si="1">E5*0.5+F5</f>
        <v>552.5</v>
      </c>
      <c r="H5" s="1">
        <v>3.409044E-2</v>
      </c>
      <c r="I5" s="1">
        <v>9.7941816784441406E-4</v>
      </c>
      <c r="J5" s="1">
        <v>5.3608942835125998E-5</v>
      </c>
      <c r="K5" s="1" t="s">
        <v>14</v>
      </c>
      <c r="L5" s="14" t="s">
        <v>16</v>
      </c>
    </row>
    <row r="6" spans="1:13" x14ac:dyDescent="0.2">
      <c r="A6" s="9">
        <v>30</v>
      </c>
      <c r="B6" s="9" t="s">
        <v>1</v>
      </c>
      <c r="C6" s="10">
        <v>9.9999999999999995E-7</v>
      </c>
      <c r="D6" s="11">
        <v>2994</v>
      </c>
      <c r="E6" s="2">
        <f t="shared" si="0"/>
        <v>2995</v>
      </c>
      <c r="F6" s="11">
        <v>0</v>
      </c>
      <c r="G6" s="3">
        <f t="shared" si="1"/>
        <v>1497.5</v>
      </c>
      <c r="H6" s="1">
        <v>1.9241406334913298E-5</v>
      </c>
      <c r="I6" s="1">
        <v>3.8842179492348798E-5</v>
      </c>
      <c r="J6" s="1">
        <v>7.7950875265741996E-7</v>
      </c>
      <c r="K6" s="10" t="s">
        <v>19</v>
      </c>
      <c r="L6" s="15" t="s">
        <v>21</v>
      </c>
      <c r="M6" s="9"/>
    </row>
    <row r="7" spans="1:13" x14ac:dyDescent="0.2">
      <c r="A7" s="9">
        <v>30</v>
      </c>
      <c r="B7" s="9" t="s">
        <v>1</v>
      </c>
      <c r="C7" s="10">
        <v>1.0000000000000001E-9</v>
      </c>
      <c r="D7" s="11">
        <v>2997</v>
      </c>
      <c r="E7" s="2">
        <f t="shared" si="0"/>
        <v>2998</v>
      </c>
      <c r="F7" s="11">
        <v>0</v>
      </c>
      <c r="G7" s="3">
        <f t="shared" si="1"/>
        <v>1499</v>
      </c>
      <c r="H7" s="1">
        <v>1.6259828043985099E-5</v>
      </c>
      <c r="I7" s="1">
        <v>2.8357755581964701E-5</v>
      </c>
      <c r="J7" s="1">
        <v>8.5298108842835E-7</v>
      </c>
      <c r="K7" s="10" t="s">
        <v>19</v>
      </c>
      <c r="L7" s="15" t="s">
        <v>21</v>
      </c>
      <c r="M7" s="9"/>
    </row>
    <row r="8" spans="1:13" x14ac:dyDescent="0.2">
      <c r="A8" s="9">
        <v>30</v>
      </c>
      <c r="B8" s="9" t="s">
        <v>13</v>
      </c>
      <c r="C8" s="10">
        <v>1E-3</v>
      </c>
      <c r="D8" s="2">
        <v>1094</v>
      </c>
      <c r="E8" s="2">
        <v>0</v>
      </c>
      <c r="F8" s="2">
        <f>D8+1</f>
        <v>1095</v>
      </c>
      <c r="G8" s="3">
        <f t="shared" si="1"/>
        <v>1095</v>
      </c>
      <c r="H8" s="1">
        <v>3.3456712747165898E-2</v>
      </c>
      <c r="I8" s="1">
        <v>9.1053732111894697E-4</v>
      </c>
      <c r="J8" s="1">
        <v>4.3204228709093502E-5</v>
      </c>
      <c r="K8" s="1" t="s">
        <v>14</v>
      </c>
      <c r="L8" s="14" t="s">
        <v>16</v>
      </c>
    </row>
    <row r="9" spans="1:13" x14ac:dyDescent="0.2">
      <c r="A9" s="9">
        <v>30</v>
      </c>
      <c r="B9" s="9" t="s">
        <v>13</v>
      </c>
      <c r="C9" s="10">
        <v>9.9999999999999995E-7</v>
      </c>
      <c r="D9" s="11">
        <v>3288</v>
      </c>
      <c r="E9" s="11">
        <v>0</v>
      </c>
      <c r="F9" s="11">
        <f t="shared" ref="F9:F10" si="2">D9+1</f>
        <v>3289</v>
      </c>
      <c r="G9" s="3">
        <f t="shared" si="1"/>
        <v>3289</v>
      </c>
      <c r="H9" s="13">
        <v>4.7199999999999997E-6</v>
      </c>
      <c r="I9" s="13">
        <v>3.4E-5</v>
      </c>
      <c r="J9" s="13">
        <v>9.1299999999999998E-7</v>
      </c>
      <c r="K9" s="10" t="s">
        <v>19</v>
      </c>
      <c r="L9" s="15" t="s">
        <v>21</v>
      </c>
      <c r="M9" s="9"/>
    </row>
    <row r="10" spans="1:13" x14ac:dyDescent="0.2">
      <c r="A10" s="9">
        <v>30</v>
      </c>
      <c r="B10" s="9" t="s">
        <v>13</v>
      </c>
      <c r="C10" s="10">
        <v>1.0000000000000001E-9</v>
      </c>
      <c r="D10" s="2">
        <v>5604</v>
      </c>
      <c r="E10" s="2">
        <v>0</v>
      </c>
      <c r="F10" s="2">
        <f t="shared" si="2"/>
        <v>5605</v>
      </c>
      <c r="G10" s="3">
        <f t="shared" si="1"/>
        <v>5605</v>
      </c>
      <c r="H10" s="13">
        <v>1.01E-5</v>
      </c>
      <c r="I10" s="13">
        <v>3.1000000000000001E-5</v>
      </c>
      <c r="J10" s="13">
        <v>6.4300000000000003E-7</v>
      </c>
      <c r="K10" s="1" t="s">
        <v>19</v>
      </c>
      <c r="L10" s="15" t="s">
        <v>21</v>
      </c>
    </row>
    <row r="11" spans="1:13" x14ac:dyDescent="0.2">
      <c r="A11" s="9">
        <v>30</v>
      </c>
      <c r="B11" s="9" t="s">
        <v>20</v>
      </c>
      <c r="C11" s="10">
        <v>1E-3</v>
      </c>
      <c r="D11" s="2">
        <v>1105</v>
      </c>
      <c r="E11" s="11">
        <v>1105</v>
      </c>
      <c r="F11" s="11">
        <v>4</v>
      </c>
      <c r="G11" s="3">
        <f t="shared" si="1"/>
        <v>556.5</v>
      </c>
      <c r="H11" s="1">
        <v>3.4090422131146998E-2</v>
      </c>
      <c r="I11" s="1">
        <v>9.7936650393241702E-4</v>
      </c>
      <c r="J11" s="1">
        <v>5.3607061137649099E-5</v>
      </c>
      <c r="K11" s="10" t="s">
        <v>14</v>
      </c>
      <c r="L11" s="15" t="s">
        <v>16</v>
      </c>
      <c r="M11" s="9"/>
    </row>
    <row r="12" spans="1:13" x14ac:dyDescent="0.2">
      <c r="A12" s="9">
        <v>30</v>
      </c>
      <c r="B12" s="9" t="s">
        <v>20</v>
      </c>
      <c r="C12" s="10">
        <v>9.9999999999999995E-7</v>
      </c>
      <c r="D12" s="2">
        <v>3728</v>
      </c>
      <c r="E12" s="2">
        <v>3729</v>
      </c>
      <c r="F12" s="11">
        <v>4</v>
      </c>
      <c r="G12" s="3">
        <f t="shared" si="1"/>
        <v>1868.5</v>
      </c>
      <c r="H12" s="1">
        <v>1.9241680518512599E-5</v>
      </c>
      <c r="I12" s="1">
        <v>3.9429303536227801E-5</v>
      </c>
      <c r="J12" s="1">
        <v>8.8674415749406998E-7</v>
      </c>
      <c r="K12" s="10" t="s">
        <v>19</v>
      </c>
      <c r="L12" s="15" t="s">
        <v>21</v>
      </c>
      <c r="M12" s="9"/>
    </row>
    <row r="13" spans="1:13" x14ac:dyDescent="0.2">
      <c r="A13" s="9">
        <v>30</v>
      </c>
      <c r="B13" s="9" t="s">
        <v>20</v>
      </c>
      <c r="C13" s="10">
        <v>1.0000000000000001E-9</v>
      </c>
      <c r="D13" s="2">
        <v>3918</v>
      </c>
      <c r="E13" s="11">
        <v>3910</v>
      </c>
      <c r="F13" s="11">
        <v>13</v>
      </c>
      <c r="G13" s="3">
        <f t="shared" si="1"/>
        <v>1968</v>
      </c>
      <c r="H13" s="1">
        <v>1.6145366639491101E-5</v>
      </c>
      <c r="I13" s="1">
        <v>2.6931480083984699E-5</v>
      </c>
      <c r="J13" s="1">
        <v>7.7262171300231601E-7</v>
      </c>
      <c r="K13" s="10" t="s">
        <v>19</v>
      </c>
      <c r="L13" s="15" t="s">
        <v>21</v>
      </c>
      <c r="M13" s="9"/>
    </row>
    <row r="14" spans="1:13" s="4" customFormat="1" x14ac:dyDescent="0.2">
      <c r="C14" s="5"/>
      <c r="D14" s="6"/>
      <c r="E14" s="6"/>
      <c r="F14" s="6"/>
      <c r="G14" s="7"/>
      <c r="H14" s="5"/>
      <c r="I14" s="5"/>
      <c r="J14" s="5"/>
      <c r="K14" s="8"/>
    </row>
    <row r="15" spans="1:13" s="4" customFormat="1" x14ac:dyDescent="0.2">
      <c r="C15" s="5"/>
      <c r="D15" s="6"/>
      <c r="E15" s="6"/>
      <c r="F15" s="6"/>
      <c r="G15" s="7"/>
      <c r="H15" s="5"/>
      <c r="I15" s="5"/>
      <c r="J15" s="5"/>
      <c r="K15" s="8"/>
    </row>
    <row r="16" spans="1:13" x14ac:dyDescent="0.2">
      <c r="A16" t="s">
        <v>0</v>
      </c>
    </row>
    <row r="17" spans="1:13" ht="17" thickBot="1" x14ac:dyDescent="0.25">
      <c r="A17" t="s">
        <v>18</v>
      </c>
    </row>
    <row r="18" spans="1:13" s="48" customFormat="1" ht="35" thickBot="1" x14ac:dyDescent="0.25">
      <c r="A18" s="49" t="s">
        <v>3</v>
      </c>
      <c r="B18" s="52" t="s">
        <v>2</v>
      </c>
      <c r="C18" s="52" t="s">
        <v>12</v>
      </c>
      <c r="D18" s="52" t="s">
        <v>4</v>
      </c>
      <c r="E18" s="52" t="s">
        <v>5</v>
      </c>
      <c r="F18" s="53" t="s">
        <v>6</v>
      </c>
      <c r="G18" s="49" t="s">
        <v>7</v>
      </c>
      <c r="H18" s="54" t="s">
        <v>8</v>
      </c>
      <c r="I18" s="52" t="s">
        <v>9</v>
      </c>
      <c r="J18" s="52" t="s">
        <v>10</v>
      </c>
      <c r="K18" s="52" t="s">
        <v>22</v>
      </c>
      <c r="L18" s="52" t="s">
        <v>15</v>
      </c>
      <c r="M18" s="53"/>
    </row>
    <row r="19" spans="1:13" x14ac:dyDescent="0.2">
      <c r="A19" s="40">
        <v>30</v>
      </c>
      <c r="B19" s="16" t="s">
        <v>1</v>
      </c>
      <c r="C19" s="18">
        <v>1E-3</v>
      </c>
      <c r="D19" s="19">
        <v>1104</v>
      </c>
      <c r="E19" s="19">
        <v>1105</v>
      </c>
      <c r="F19" s="19">
        <v>0</v>
      </c>
      <c r="G19" s="55">
        <f>0.5*E19+F19</f>
        <v>552.5</v>
      </c>
      <c r="H19" s="18">
        <v>3.409044E-2</v>
      </c>
      <c r="I19" s="18">
        <v>9.7941816784441406E-4</v>
      </c>
      <c r="J19" s="18">
        <v>5.3608942835125998E-5</v>
      </c>
      <c r="K19" s="20" t="s">
        <v>14</v>
      </c>
      <c r="L19" s="17" t="s">
        <v>16</v>
      </c>
      <c r="M19" s="21"/>
    </row>
    <row r="20" spans="1:13" x14ac:dyDescent="0.2">
      <c r="A20" s="45">
        <v>30</v>
      </c>
      <c r="B20" s="22" t="s">
        <v>1</v>
      </c>
      <c r="C20" s="24">
        <v>9.9999999999999995E-7</v>
      </c>
      <c r="D20" s="25">
        <v>9946</v>
      </c>
      <c r="E20" s="25">
        <v>9947</v>
      </c>
      <c r="F20" s="25">
        <v>0</v>
      </c>
      <c r="G20" s="50">
        <f t="shared" ref="G20:G27" si="3">0.5*E20+F20</f>
        <v>4973.5</v>
      </c>
      <c r="H20" s="24">
        <v>1.3785213E-6</v>
      </c>
      <c r="I20" s="24">
        <v>3.66211975233454E-6</v>
      </c>
      <c r="J20" s="24">
        <v>2.17965236970485E-7</v>
      </c>
      <c r="K20" s="26" t="s">
        <v>14</v>
      </c>
      <c r="L20" s="23" t="s">
        <v>16</v>
      </c>
      <c r="M20" s="27"/>
    </row>
    <row r="21" spans="1:13" ht="17" thickBot="1" x14ac:dyDescent="0.25">
      <c r="A21" s="46">
        <v>30</v>
      </c>
      <c r="B21" s="34" t="s">
        <v>1</v>
      </c>
      <c r="C21" s="36">
        <v>1.0000000000000001E-9</v>
      </c>
      <c r="D21" s="37">
        <v>12061</v>
      </c>
      <c r="E21" s="37">
        <v>12062</v>
      </c>
      <c r="F21" s="37">
        <v>0</v>
      </c>
      <c r="G21" s="56">
        <f t="shared" si="3"/>
        <v>6031</v>
      </c>
      <c r="H21" s="36">
        <v>1.9725385000000001E-6</v>
      </c>
      <c r="I21" s="36">
        <v>3.9393485167238302E-6</v>
      </c>
      <c r="J21" s="36">
        <v>1.8338239726745E-7</v>
      </c>
      <c r="K21" s="38" t="s">
        <v>14</v>
      </c>
      <c r="L21" s="35" t="s">
        <v>16</v>
      </c>
      <c r="M21" s="39"/>
    </row>
    <row r="22" spans="1:13" x14ac:dyDescent="0.2">
      <c r="A22" s="40">
        <v>30</v>
      </c>
      <c r="B22" s="16" t="s">
        <v>13</v>
      </c>
      <c r="C22" s="18">
        <v>1E-3</v>
      </c>
      <c r="D22" s="19">
        <v>1094</v>
      </c>
      <c r="E22" s="19">
        <v>0</v>
      </c>
      <c r="F22" s="19">
        <v>1095</v>
      </c>
      <c r="G22" s="55">
        <f t="shared" si="3"/>
        <v>1095</v>
      </c>
      <c r="H22" s="18">
        <v>3.3456712747165898E-2</v>
      </c>
      <c r="I22" s="18">
        <v>9.1053732111894697E-4</v>
      </c>
      <c r="J22" s="18">
        <v>4.3204228709093502E-5</v>
      </c>
      <c r="K22" s="20" t="s">
        <v>14</v>
      </c>
      <c r="L22" s="17" t="s">
        <v>16</v>
      </c>
      <c r="M22" s="21"/>
    </row>
    <row r="23" spans="1:13" x14ac:dyDescent="0.2">
      <c r="A23" s="45">
        <v>30</v>
      </c>
      <c r="B23" s="22" t="s">
        <v>13</v>
      </c>
      <c r="C23" s="24">
        <v>9.9999999999999995E-7</v>
      </c>
      <c r="D23" s="25">
        <v>4475</v>
      </c>
      <c r="E23" s="25">
        <v>0</v>
      </c>
      <c r="F23" s="25">
        <v>4476</v>
      </c>
      <c r="G23" s="50">
        <f t="shared" si="3"/>
        <v>4476</v>
      </c>
      <c r="H23" s="24">
        <v>4.3399766623291103E-8</v>
      </c>
      <c r="I23" s="24">
        <v>9.5455261458904703E-7</v>
      </c>
      <c r="J23" s="24">
        <v>7.1797977270227599E-8</v>
      </c>
      <c r="K23" s="26" t="s">
        <v>14</v>
      </c>
      <c r="L23" s="23" t="s">
        <v>16</v>
      </c>
      <c r="M23" s="27"/>
    </row>
    <row r="24" spans="1:13" ht="17" thickBot="1" x14ac:dyDescent="0.25">
      <c r="A24" s="47">
        <v>30</v>
      </c>
      <c r="B24" s="28" t="s">
        <v>13</v>
      </c>
      <c r="C24" s="30">
        <v>1.0000000000000001E-9</v>
      </c>
      <c r="D24" s="31">
        <v>9079</v>
      </c>
      <c r="E24" s="31">
        <v>0</v>
      </c>
      <c r="F24" s="31">
        <v>9080</v>
      </c>
      <c r="G24" s="51">
        <f t="shared" si="3"/>
        <v>9080</v>
      </c>
      <c r="H24" s="30">
        <v>3.8823317436878702E-12</v>
      </c>
      <c r="I24" s="30">
        <v>3.1450038716485602E-8</v>
      </c>
      <c r="J24" s="30">
        <v>9.98878135623919E-10</v>
      </c>
      <c r="K24" s="32" t="s">
        <v>19</v>
      </c>
      <c r="L24" s="29" t="s">
        <v>21</v>
      </c>
      <c r="M24" s="33"/>
    </row>
    <row r="25" spans="1:13" x14ac:dyDescent="0.2">
      <c r="A25" s="40">
        <v>30</v>
      </c>
      <c r="B25" s="16" t="s">
        <v>20</v>
      </c>
      <c r="C25" s="18">
        <v>1E-3</v>
      </c>
      <c r="D25" s="19">
        <v>1105</v>
      </c>
      <c r="E25" s="19">
        <v>1105</v>
      </c>
      <c r="F25" s="19">
        <v>4</v>
      </c>
      <c r="G25" s="55">
        <f t="shared" si="3"/>
        <v>556.5</v>
      </c>
      <c r="H25" s="18">
        <v>3.4090422131146998E-2</v>
      </c>
      <c r="I25" s="18">
        <v>9.7936650393241702E-4</v>
      </c>
      <c r="J25" s="18">
        <v>5.3607061137649099E-5</v>
      </c>
      <c r="K25" s="20" t="s">
        <v>14</v>
      </c>
      <c r="L25" s="17" t="s">
        <v>16</v>
      </c>
      <c r="M25" s="21"/>
    </row>
    <row r="26" spans="1:13" x14ac:dyDescent="0.2">
      <c r="A26" s="45">
        <v>30</v>
      </c>
      <c r="B26" s="22" t="s">
        <v>20</v>
      </c>
      <c r="C26" s="24">
        <v>9.9999999999999995E-7</v>
      </c>
      <c r="D26" s="25">
        <v>10270</v>
      </c>
      <c r="E26" s="25">
        <v>9934</v>
      </c>
      <c r="F26" s="25">
        <v>341</v>
      </c>
      <c r="G26" s="50">
        <f t="shared" si="3"/>
        <v>5308</v>
      </c>
      <c r="H26" s="24">
        <v>7.5042518707346498E-8</v>
      </c>
      <c r="I26" s="24">
        <v>9.4824861281355199E-7</v>
      </c>
      <c r="J26" s="24">
        <v>3.5966520513101E-8</v>
      </c>
      <c r="K26" s="26" t="s">
        <v>14</v>
      </c>
      <c r="L26" s="23" t="s">
        <v>16</v>
      </c>
      <c r="M26" s="27"/>
    </row>
    <row r="27" spans="1:13" ht="17" thickBot="1" x14ac:dyDescent="0.25">
      <c r="A27" s="47">
        <v>30</v>
      </c>
      <c r="B27" s="28" t="s">
        <v>20</v>
      </c>
      <c r="C27" s="30">
        <v>1.0000000000000001E-9</v>
      </c>
      <c r="D27" s="31">
        <v>14216</v>
      </c>
      <c r="E27" s="31">
        <v>12051</v>
      </c>
      <c r="F27" s="31">
        <v>2171</v>
      </c>
      <c r="G27" s="51">
        <f t="shared" si="3"/>
        <v>8196.5</v>
      </c>
      <c r="H27" s="30">
        <v>3.8818330713684804E-12</v>
      </c>
      <c r="I27" s="30">
        <v>3.29897055653479E-8</v>
      </c>
      <c r="J27" s="30">
        <v>9.2058318926849201E-10</v>
      </c>
      <c r="K27" s="32" t="s">
        <v>19</v>
      </c>
      <c r="L27" s="29" t="s">
        <v>21</v>
      </c>
      <c r="M27" s="33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3314-0AFE-1443-8614-F4A2DFEBBE3F}">
  <dimension ref="A1:Z28"/>
  <sheetViews>
    <sheetView topLeftCell="A2" zoomScale="115" workbookViewId="0">
      <pane ySplit="3" topLeftCell="A5" activePane="bottomLeft" state="frozen"/>
      <selection activeCell="A2" sqref="A2"/>
      <selection pane="bottomLeft" activeCell="Z22" sqref="A2:Z22"/>
    </sheetView>
  </sheetViews>
  <sheetFormatPr baseColWidth="10" defaultRowHeight="16" x14ac:dyDescent="0.2"/>
  <cols>
    <col min="1" max="1" width="7.83203125" customWidth="1"/>
    <col min="2" max="2" width="8.83203125" customWidth="1"/>
    <col min="3" max="3" width="8.5" customWidth="1"/>
    <col min="5" max="5" width="9.33203125" customWidth="1"/>
    <col min="6" max="9" width="8.1640625" customWidth="1"/>
    <col min="13" max="13" width="7.5" customWidth="1"/>
    <col min="14" max="16" width="0" hidden="1" customWidth="1"/>
    <col min="17" max="17" width="10" customWidth="1"/>
    <col min="18" max="18" width="8.5" style="58" customWidth="1"/>
    <col min="19" max="23" width="0" hidden="1" customWidth="1"/>
    <col min="24" max="26" width="9" style="2" customWidth="1"/>
  </cols>
  <sheetData>
    <row r="1" spans="1:26" x14ac:dyDescent="0.2">
      <c r="B1" t="s">
        <v>27</v>
      </c>
    </row>
    <row r="2" spans="1:26" x14ac:dyDescent="0.2">
      <c r="A2" t="s">
        <v>24</v>
      </c>
    </row>
    <row r="3" spans="1:26" x14ac:dyDescent="0.2">
      <c r="A3" t="s">
        <v>28</v>
      </c>
    </row>
    <row r="4" spans="1:26" s="2" customFormat="1" ht="34" x14ac:dyDescent="0.2">
      <c r="A4" s="2" t="s">
        <v>35</v>
      </c>
      <c r="B4" s="57" t="s">
        <v>3</v>
      </c>
      <c r="C4" s="57" t="s">
        <v>2</v>
      </c>
      <c r="D4" s="57" t="s">
        <v>12</v>
      </c>
      <c r="E4" s="57" t="s">
        <v>4</v>
      </c>
      <c r="F4" s="57" t="s">
        <v>29</v>
      </c>
      <c r="G4" s="57" t="s">
        <v>5</v>
      </c>
      <c r="H4" s="57" t="s">
        <v>6</v>
      </c>
      <c r="I4" s="57" t="s">
        <v>7</v>
      </c>
      <c r="J4" s="57" t="s">
        <v>8</v>
      </c>
      <c r="K4" s="57" t="s">
        <v>9</v>
      </c>
      <c r="L4" s="57" t="s">
        <v>10</v>
      </c>
      <c r="M4" s="57" t="s">
        <v>48</v>
      </c>
      <c r="N4" s="57" t="s">
        <v>30</v>
      </c>
      <c r="O4" s="57" t="s">
        <v>31</v>
      </c>
      <c r="P4" s="57" t="s">
        <v>44</v>
      </c>
      <c r="Q4" s="57" t="s">
        <v>43</v>
      </c>
      <c r="R4" s="61" t="s">
        <v>46</v>
      </c>
      <c r="T4" s="2" t="s">
        <v>37</v>
      </c>
      <c r="U4" s="2" t="s">
        <v>38</v>
      </c>
      <c r="V4" s="2" t="s">
        <v>39</v>
      </c>
      <c r="X4" s="59" t="s">
        <v>40</v>
      </c>
      <c r="Y4" s="59" t="s">
        <v>41</v>
      </c>
      <c r="Z4" s="60" t="s">
        <v>42</v>
      </c>
    </row>
    <row r="5" spans="1:26" x14ac:dyDescent="0.2">
      <c r="A5" s="62">
        <v>1</v>
      </c>
      <c r="B5" s="63">
        <v>10</v>
      </c>
      <c r="C5" s="63" t="s">
        <v>1</v>
      </c>
      <c r="D5" s="64">
        <v>1E-8</v>
      </c>
      <c r="E5" s="63">
        <v>7391</v>
      </c>
      <c r="F5" s="63">
        <v>0</v>
      </c>
      <c r="G5" s="62">
        <v>7392</v>
      </c>
      <c r="H5" s="63">
        <v>0</v>
      </c>
      <c r="I5" s="65">
        <f>F5*0.25+G5*0.5+H5</f>
        <v>3696</v>
      </c>
      <c r="J5" s="66">
        <v>3.1738778716317002E-7</v>
      </c>
      <c r="K5" s="66">
        <v>4.05927130486816E-6</v>
      </c>
      <c r="L5" s="66">
        <v>1.03228629200202E-7</v>
      </c>
      <c r="M5" s="64" t="b">
        <v>0</v>
      </c>
      <c r="N5" s="67">
        <v>29696.2271301746</v>
      </c>
      <c r="O5" s="62">
        <f>N5/(60*60)</f>
        <v>8.2489519806040565</v>
      </c>
      <c r="P5" s="62"/>
      <c r="Q5" s="62" t="s">
        <v>32</v>
      </c>
      <c r="R5" s="68">
        <f>N5/E5</f>
        <v>4.0178902895649573</v>
      </c>
      <c r="S5" s="62"/>
      <c r="T5" s="69"/>
      <c r="U5" s="69"/>
      <c r="V5" s="69"/>
      <c r="W5" s="62"/>
      <c r="X5" s="62"/>
      <c r="Y5" s="62"/>
      <c r="Z5" s="62"/>
    </row>
    <row r="6" spans="1:26" x14ac:dyDescent="0.2">
      <c r="A6" s="62">
        <v>2</v>
      </c>
      <c r="B6" s="63">
        <v>10</v>
      </c>
      <c r="C6" s="63" t="s">
        <v>1</v>
      </c>
      <c r="D6" s="64">
        <v>1E-8</v>
      </c>
      <c r="E6" s="63">
        <v>12192</v>
      </c>
      <c r="F6" s="63">
        <v>0</v>
      </c>
      <c r="G6" s="63">
        <v>12193</v>
      </c>
      <c r="H6" s="63">
        <v>0</v>
      </c>
      <c r="I6" s="65">
        <f t="shared" ref="I6:I8" si="0">F6*0.25+G6*0.5+H6</f>
        <v>6096.5</v>
      </c>
      <c r="J6" s="66">
        <v>3.1079582640813801E-7</v>
      </c>
      <c r="K6" s="66">
        <v>3.8598918763455003E-6</v>
      </c>
      <c r="L6" s="66">
        <v>1.2021635598102799E-7</v>
      </c>
      <c r="M6" s="64" t="b">
        <v>0</v>
      </c>
      <c r="N6" s="67">
        <v>32007.681084632801</v>
      </c>
      <c r="O6" s="62">
        <f t="shared" ref="O6:O22" si="1">N6/(60*60)</f>
        <v>8.8910225235091112</v>
      </c>
      <c r="P6" s="62"/>
      <c r="Q6" s="62" t="s">
        <v>33</v>
      </c>
      <c r="R6" s="68">
        <f>N6/E6</f>
        <v>2.6253019262330053</v>
      </c>
      <c r="S6" s="62"/>
      <c r="T6" s="69"/>
      <c r="U6" s="69"/>
      <c r="V6" s="69"/>
      <c r="W6" s="62"/>
      <c r="X6" s="68"/>
      <c r="Y6" s="68"/>
      <c r="Z6" s="68"/>
    </row>
    <row r="7" spans="1:26" x14ac:dyDescent="0.2">
      <c r="A7" s="62">
        <v>3</v>
      </c>
      <c r="B7" s="63">
        <v>10</v>
      </c>
      <c r="C7" s="63" t="s">
        <v>1</v>
      </c>
      <c r="D7" s="64">
        <v>1E-8</v>
      </c>
      <c r="E7" s="63">
        <v>9254</v>
      </c>
      <c r="F7" s="63">
        <v>0</v>
      </c>
      <c r="G7" s="63">
        <v>9255</v>
      </c>
      <c r="H7" s="63">
        <v>0</v>
      </c>
      <c r="I7" s="65">
        <f t="shared" si="0"/>
        <v>4627.5</v>
      </c>
      <c r="J7" s="66">
        <v>6.6281398858336605E-7</v>
      </c>
      <c r="K7" s="66">
        <v>4.1151492951030301E-6</v>
      </c>
      <c r="L7" s="66">
        <v>1.4101337342253799E-7</v>
      </c>
      <c r="M7" s="64" t="b">
        <v>0</v>
      </c>
      <c r="N7" s="67">
        <v>27111.665792703599</v>
      </c>
      <c r="O7" s="62">
        <f t="shared" si="1"/>
        <v>7.5310182757510002</v>
      </c>
      <c r="P7" s="62"/>
      <c r="Q7" s="62" t="s">
        <v>34</v>
      </c>
      <c r="R7" s="68">
        <f>N7/E7</f>
        <v>2.9297239888376487</v>
      </c>
      <c r="S7" s="62"/>
      <c r="T7" s="69"/>
      <c r="U7" s="69"/>
      <c r="V7" s="69"/>
      <c r="W7" s="62"/>
      <c r="X7" s="68"/>
      <c r="Y7" s="68"/>
      <c r="Z7" s="68"/>
    </row>
    <row r="8" spans="1:26" x14ac:dyDescent="0.2">
      <c r="A8" s="62">
        <v>5</v>
      </c>
      <c r="B8" s="63">
        <v>10</v>
      </c>
      <c r="C8" s="63" t="s">
        <v>1</v>
      </c>
      <c r="D8" s="64">
        <v>1E-8</v>
      </c>
      <c r="E8" s="63">
        <v>6644</v>
      </c>
      <c r="F8" s="62">
        <v>0</v>
      </c>
      <c r="G8" s="62">
        <v>6645</v>
      </c>
      <c r="H8" s="62">
        <v>0</v>
      </c>
      <c r="I8" s="65">
        <f t="shared" si="0"/>
        <v>3322.5</v>
      </c>
      <c r="J8" s="66">
        <v>4.8737570068624305E-7</v>
      </c>
      <c r="K8" s="66">
        <v>3.91952471545664E-6</v>
      </c>
      <c r="L8" s="66">
        <v>1.08547453692153E-7</v>
      </c>
      <c r="M8" s="64" t="b">
        <v>0</v>
      </c>
      <c r="N8" s="67">
        <v>11998</v>
      </c>
      <c r="O8" s="62">
        <f t="shared" si="1"/>
        <v>3.3327777777777778</v>
      </c>
      <c r="P8" s="62"/>
      <c r="Q8" s="62" t="s">
        <v>36</v>
      </c>
      <c r="R8" s="68">
        <f>N8/E8</f>
        <v>1.8058398555087296</v>
      </c>
      <c r="S8" s="62"/>
      <c r="T8" s="69"/>
      <c r="U8" s="69">
        <v>856.5</v>
      </c>
      <c r="V8" s="69"/>
      <c r="W8" s="62"/>
      <c r="X8" s="68"/>
      <c r="Y8" s="68">
        <f t="shared" ref="Y8" si="2">U8/G8</f>
        <v>0.12889390519187358</v>
      </c>
      <c r="Z8" s="68"/>
    </row>
    <row r="9" spans="1:26" x14ac:dyDescent="0.2">
      <c r="A9" s="62">
        <v>7</v>
      </c>
      <c r="B9" s="63">
        <v>10</v>
      </c>
      <c r="C9" s="63" t="s">
        <v>1</v>
      </c>
      <c r="D9" s="64">
        <v>1E-8</v>
      </c>
      <c r="E9" s="62">
        <v>7210</v>
      </c>
      <c r="F9" s="62">
        <v>0</v>
      </c>
      <c r="G9" s="62">
        <v>7211</v>
      </c>
      <c r="H9" s="62">
        <v>0</v>
      </c>
      <c r="I9" s="65">
        <f t="shared" ref="I9" si="3">F9*0.25+G9*0.5+H9</f>
        <v>3605.5</v>
      </c>
      <c r="J9" s="66">
        <v>1.22322478546266E-6</v>
      </c>
      <c r="K9" s="66">
        <v>4.1554449126124297E-6</v>
      </c>
      <c r="L9" s="66">
        <v>1.43323759971281E-7</v>
      </c>
      <c r="M9" s="64" t="b">
        <v>0</v>
      </c>
      <c r="N9" s="67">
        <v>13363</v>
      </c>
      <c r="O9" s="62">
        <f t="shared" si="1"/>
        <v>3.7119444444444443</v>
      </c>
      <c r="P9" s="62"/>
      <c r="Q9" s="62" t="s">
        <v>36</v>
      </c>
      <c r="R9" s="68">
        <f t="shared" ref="R9" si="4">N9/E9</f>
        <v>1.8533980582524272</v>
      </c>
      <c r="S9" s="62"/>
      <c r="T9" s="69"/>
      <c r="U9" s="69">
        <v>1101.1015269756299</v>
      </c>
      <c r="V9" s="69"/>
      <c r="W9" s="62"/>
      <c r="X9" s="68"/>
      <c r="Y9" s="68">
        <f>U9/G9</f>
        <v>0.15269747981911383</v>
      </c>
      <c r="Z9" s="68"/>
    </row>
    <row r="10" spans="1:26" x14ac:dyDescent="0.2">
      <c r="A10" s="62"/>
      <c r="B10" s="63"/>
      <c r="C10" s="63"/>
      <c r="D10" s="64"/>
      <c r="E10" s="63"/>
      <c r="F10" s="63"/>
      <c r="G10" s="63"/>
      <c r="H10" s="63"/>
      <c r="I10" s="65"/>
      <c r="J10" s="64"/>
      <c r="K10" s="64"/>
      <c r="L10" s="64"/>
      <c r="M10" s="64"/>
      <c r="N10" s="65"/>
      <c r="O10" s="62"/>
      <c r="P10" s="62"/>
      <c r="Q10" s="62"/>
      <c r="R10" s="68"/>
      <c r="S10" s="62"/>
      <c r="T10" s="69"/>
      <c r="U10" s="69"/>
      <c r="V10" s="69"/>
      <c r="W10" s="62"/>
      <c r="X10" s="68"/>
      <c r="Y10" s="68"/>
      <c r="Z10" s="68"/>
    </row>
    <row r="11" spans="1:26" x14ac:dyDescent="0.2">
      <c r="A11" s="62">
        <v>1</v>
      </c>
      <c r="B11" s="63">
        <v>10</v>
      </c>
      <c r="C11" s="63" t="s">
        <v>13</v>
      </c>
      <c r="D11" s="64">
        <v>1E-8</v>
      </c>
      <c r="E11" s="62">
        <v>20963</v>
      </c>
      <c r="F11" s="63">
        <v>0</v>
      </c>
      <c r="G11" s="63">
        <v>0</v>
      </c>
      <c r="H11" s="62">
        <v>20965</v>
      </c>
      <c r="I11" s="65">
        <f>F11*0.25+G11*0.5+H11</f>
        <v>20965</v>
      </c>
      <c r="J11" s="66">
        <v>3.7510474064069797E-9</v>
      </c>
      <c r="K11" s="66">
        <v>9.3664545720048804E-7</v>
      </c>
      <c r="L11" s="66">
        <v>2.4573841910780201E-8</v>
      </c>
      <c r="M11" s="64" t="b">
        <v>1</v>
      </c>
      <c r="N11" s="67">
        <v>66874.0668680667</v>
      </c>
      <c r="O11" s="62">
        <f t="shared" si="1"/>
        <v>18.576129685574085</v>
      </c>
      <c r="P11" s="62"/>
      <c r="Q11" s="62" t="s">
        <v>32</v>
      </c>
      <c r="R11" s="68">
        <f>N11/E11</f>
        <v>3.1901000270985405</v>
      </c>
      <c r="S11" s="62"/>
      <c r="T11" s="69"/>
      <c r="U11" s="69"/>
      <c r="V11" s="69"/>
      <c r="W11" s="62"/>
      <c r="X11" s="68"/>
      <c r="Y11" s="68"/>
      <c r="Z11" s="68"/>
    </row>
    <row r="12" spans="1:26" x14ac:dyDescent="0.2">
      <c r="A12" s="62">
        <v>2</v>
      </c>
      <c r="B12" s="63">
        <v>10</v>
      </c>
      <c r="C12" s="63" t="s">
        <v>13</v>
      </c>
      <c r="D12" s="64">
        <v>1E-8</v>
      </c>
      <c r="E12" s="62">
        <v>16252</v>
      </c>
      <c r="F12" s="63">
        <v>0</v>
      </c>
      <c r="G12" s="63">
        <v>0</v>
      </c>
      <c r="H12" s="62">
        <v>16254</v>
      </c>
      <c r="I12" s="65">
        <f t="shared" ref="I12:I15" si="5">F12*0.25+G12*0.5+H12</f>
        <v>16254</v>
      </c>
      <c r="J12" s="66">
        <v>1.05691928424531E-8</v>
      </c>
      <c r="K12" s="66">
        <v>9.2429052924286598E-7</v>
      </c>
      <c r="L12" s="66">
        <v>6.6814914977194104E-8</v>
      </c>
      <c r="M12" s="64" t="b">
        <v>1</v>
      </c>
      <c r="N12" s="67">
        <v>44468.127780675801</v>
      </c>
      <c r="O12" s="62">
        <f t="shared" si="1"/>
        <v>12.352257716854389</v>
      </c>
      <c r="P12" s="62"/>
      <c r="Q12" s="62" t="s">
        <v>33</v>
      </c>
      <c r="R12" s="68">
        <f>N12/E12</f>
        <v>2.7361634125446592</v>
      </c>
      <c r="S12" s="62"/>
      <c r="T12" s="69"/>
      <c r="U12" s="69"/>
      <c r="V12" s="69"/>
      <c r="W12" s="62"/>
      <c r="X12" s="68"/>
      <c r="Y12" s="68"/>
      <c r="Z12" s="68"/>
    </row>
    <row r="13" spans="1:26" x14ac:dyDescent="0.2">
      <c r="A13" s="62">
        <v>3</v>
      </c>
      <c r="B13" s="63">
        <v>10</v>
      </c>
      <c r="C13" s="63" t="s">
        <v>13</v>
      </c>
      <c r="D13" s="64">
        <v>1E-8</v>
      </c>
      <c r="E13" s="63">
        <v>10355</v>
      </c>
      <c r="F13" s="63">
        <v>0</v>
      </c>
      <c r="G13" s="63">
        <v>0</v>
      </c>
      <c r="H13" s="63">
        <v>10357</v>
      </c>
      <c r="I13" s="65">
        <f t="shared" si="5"/>
        <v>10357</v>
      </c>
      <c r="J13" s="66">
        <v>3.0411912859470898E-8</v>
      </c>
      <c r="K13" s="66">
        <v>9.1186433853631895E-7</v>
      </c>
      <c r="L13" s="66">
        <v>4.5058053059592102E-8</v>
      </c>
      <c r="M13" s="64" t="b">
        <v>1</v>
      </c>
      <c r="N13" s="67">
        <v>31716.9124708175</v>
      </c>
      <c r="O13" s="62">
        <f t="shared" si="1"/>
        <v>8.8102534641159718</v>
      </c>
      <c r="P13" s="62"/>
      <c r="Q13" s="62" t="s">
        <v>34</v>
      </c>
      <c r="R13" s="68">
        <f>N13/E13</f>
        <v>3.0629562984855143</v>
      </c>
      <c r="S13" s="62"/>
      <c r="T13" s="69"/>
      <c r="U13" s="69"/>
      <c r="V13" s="69"/>
      <c r="W13" s="62"/>
      <c r="X13" s="68"/>
      <c r="Y13" s="68"/>
      <c r="Z13" s="68"/>
    </row>
    <row r="14" spans="1:26" x14ac:dyDescent="0.2">
      <c r="A14" s="62">
        <v>5</v>
      </c>
      <c r="B14" s="63">
        <v>10</v>
      </c>
      <c r="C14" s="63" t="s">
        <v>13</v>
      </c>
      <c r="D14" s="64">
        <v>1E-8</v>
      </c>
      <c r="E14" s="63">
        <v>8027</v>
      </c>
      <c r="F14" s="62">
        <v>0</v>
      </c>
      <c r="G14" s="62">
        <v>0</v>
      </c>
      <c r="H14" s="62">
        <v>8027</v>
      </c>
      <c r="I14" s="65">
        <f t="shared" si="5"/>
        <v>8027</v>
      </c>
      <c r="J14" s="66">
        <v>5.1300000000000003E-8</v>
      </c>
      <c r="K14" s="66">
        <v>9.7499999999999998E-7</v>
      </c>
      <c r="L14" s="66">
        <v>4.6199999999999997E-8</v>
      </c>
      <c r="M14" s="64" t="b">
        <v>1</v>
      </c>
      <c r="N14" s="67">
        <v>14396</v>
      </c>
      <c r="O14" s="62">
        <f t="shared" si="1"/>
        <v>3.9988888888888887</v>
      </c>
      <c r="P14" s="62" t="s">
        <v>47</v>
      </c>
      <c r="Q14" s="62"/>
      <c r="R14" s="68">
        <f>N14/E14</f>
        <v>1.7934471159835554</v>
      </c>
      <c r="S14" s="62"/>
      <c r="T14" s="69"/>
      <c r="U14" s="69"/>
      <c r="V14" s="69">
        <v>1240</v>
      </c>
      <c r="W14" s="62"/>
      <c r="X14" s="68"/>
      <c r="Y14" s="68"/>
      <c r="Z14" s="68">
        <f>V14/H14</f>
        <v>0.15447863460819733</v>
      </c>
    </row>
    <row r="15" spans="1:26" x14ac:dyDescent="0.2">
      <c r="A15" s="62">
        <v>7</v>
      </c>
      <c r="B15" s="63">
        <v>10</v>
      </c>
      <c r="C15" s="63" t="s">
        <v>13</v>
      </c>
      <c r="D15" s="64">
        <v>1E-8</v>
      </c>
      <c r="E15" s="62">
        <v>20809</v>
      </c>
      <c r="F15" s="62">
        <v>0</v>
      </c>
      <c r="G15" s="62">
        <v>0</v>
      </c>
      <c r="H15" s="62">
        <v>20809</v>
      </c>
      <c r="I15" s="65">
        <f t="shared" si="5"/>
        <v>20809</v>
      </c>
      <c r="J15" s="66">
        <v>1.8595483407160801E-8</v>
      </c>
      <c r="K15" s="66">
        <v>9.88415459206308E-7</v>
      </c>
      <c r="L15" s="66">
        <v>5.0741332305458501E-8</v>
      </c>
      <c r="M15" s="64" t="b">
        <v>1</v>
      </c>
      <c r="N15" s="67">
        <v>36032</v>
      </c>
      <c r="O15" s="62">
        <f t="shared" si="1"/>
        <v>10.008888888888889</v>
      </c>
      <c r="P15" s="62" t="s">
        <v>45</v>
      </c>
      <c r="Q15" s="62" t="s">
        <v>36</v>
      </c>
      <c r="R15" s="68">
        <f>N15/E15</f>
        <v>1.731558460281609</v>
      </c>
      <c r="S15" s="62"/>
      <c r="T15" s="69"/>
      <c r="U15" s="69"/>
      <c r="V15" s="69">
        <v>3624.9149796962702</v>
      </c>
      <c r="W15" s="62"/>
      <c r="X15" s="68"/>
      <c r="Y15" s="68"/>
      <c r="Z15" s="68">
        <f>V15/H15</f>
        <v>0.17419938390582296</v>
      </c>
    </row>
    <row r="16" spans="1:26" x14ac:dyDescent="0.2">
      <c r="A16" s="62"/>
      <c r="B16" s="63"/>
      <c r="C16" s="63"/>
      <c r="D16" s="64"/>
      <c r="E16" s="63"/>
      <c r="F16" s="63"/>
      <c r="G16" s="63"/>
      <c r="H16" s="63"/>
      <c r="I16" s="70"/>
      <c r="J16" s="64"/>
      <c r="K16" s="64"/>
      <c r="L16" s="64"/>
      <c r="M16" s="64"/>
      <c r="N16" s="65"/>
      <c r="O16" s="62"/>
      <c r="P16" s="62"/>
      <c r="Q16" s="62"/>
      <c r="R16" s="68"/>
      <c r="S16" s="62"/>
      <c r="T16" s="69"/>
      <c r="U16" s="69"/>
      <c r="V16" s="69"/>
      <c r="W16" s="62"/>
      <c r="X16" s="68"/>
      <c r="Y16" s="68"/>
      <c r="Z16" s="68"/>
    </row>
    <row r="17" spans="1:26" x14ac:dyDescent="0.2">
      <c r="A17" s="62">
        <v>1</v>
      </c>
      <c r="B17" s="63">
        <v>10</v>
      </c>
      <c r="C17" s="63" t="s">
        <v>20</v>
      </c>
      <c r="D17" s="64">
        <v>1E-8</v>
      </c>
      <c r="E17" s="63">
        <v>8309</v>
      </c>
      <c r="F17" s="62">
        <v>419</v>
      </c>
      <c r="G17" s="62">
        <v>6996</v>
      </c>
      <c r="H17" s="62">
        <v>902</v>
      </c>
      <c r="I17" s="65">
        <f>F17*0.25+G17*0.5+H17</f>
        <v>4504.75</v>
      </c>
      <c r="J17" s="66">
        <v>2.29662283184289E-9</v>
      </c>
      <c r="K17" s="66">
        <v>9.82432205842122E-7</v>
      </c>
      <c r="L17" s="66">
        <v>8.71188007285278E-8</v>
      </c>
      <c r="M17" s="64" t="b">
        <v>1</v>
      </c>
      <c r="N17" s="67">
        <v>32794.111840486497</v>
      </c>
      <c r="O17" s="62">
        <f t="shared" si="1"/>
        <v>9.1094755112462487</v>
      </c>
      <c r="P17" s="62"/>
      <c r="Q17" s="62" t="s">
        <v>32</v>
      </c>
      <c r="R17" s="68">
        <f t="shared" ref="R17:R22" si="6">N17/E17</f>
        <v>3.9468181297973879</v>
      </c>
      <c r="S17" s="62"/>
      <c r="T17" s="69"/>
      <c r="U17" s="69"/>
      <c r="V17" s="69"/>
      <c r="W17" s="62"/>
      <c r="X17" s="68"/>
      <c r="Y17" s="68"/>
      <c r="Z17" s="68"/>
    </row>
    <row r="18" spans="1:26" x14ac:dyDescent="0.2">
      <c r="A18" s="62">
        <v>2</v>
      </c>
      <c r="B18" s="63">
        <v>10</v>
      </c>
      <c r="C18" s="63" t="s">
        <v>20</v>
      </c>
      <c r="D18" s="64">
        <v>1E-8</v>
      </c>
      <c r="E18" s="62">
        <v>7940</v>
      </c>
      <c r="F18" s="62">
        <v>324</v>
      </c>
      <c r="G18" s="62">
        <v>6699</v>
      </c>
      <c r="H18" s="62">
        <v>925</v>
      </c>
      <c r="I18" s="65">
        <f t="shared" ref="I18:I19" si="7">F18*0.25+G18*0.5+H18</f>
        <v>4355.5</v>
      </c>
      <c r="J18" s="66">
        <v>1.48205624426787E-8</v>
      </c>
      <c r="K18" s="66">
        <v>8.7836340390178796E-7</v>
      </c>
      <c r="L18" s="66">
        <v>4.8515190694987498E-8</v>
      </c>
      <c r="M18" s="64" t="b">
        <v>1</v>
      </c>
      <c r="N18" s="67">
        <v>26509.4460656642</v>
      </c>
      <c r="O18" s="62">
        <f t="shared" si="1"/>
        <v>7.3637350182400558</v>
      </c>
      <c r="P18" s="62"/>
      <c r="Q18" s="62" t="s">
        <v>33</v>
      </c>
      <c r="R18" s="68">
        <f t="shared" si="6"/>
        <v>3.3387211669602266</v>
      </c>
      <c r="S18" s="62"/>
      <c r="T18" s="69"/>
      <c r="U18" s="69"/>
      <c r="V18" s="69"/>
      <c r="W18" s="62"/>
      <c r="X18" s="68"/>
      <c r="Y18" s="68"/>
      <c r="Z18" s="68"/>
    </row>
    <row r="19" spans="1:26" x14ac:dyDescent="0.2">
      <c r="A19" s="62">
        <v>3</v>
      </c>
      <c r="B19" s="63">
        <v>10</v>
      </c>
      <c r="C19" s="63" t="s">
        <v>20</v>
      </c>
      <c r="D19" s="64">
        <v>1E-8</v>
      </c>
      <c r="E19" s="62">
        <v>7728</v>
      </c>
      <c r="F19" s="62">
        <v>417</v>
      </c>
      <c r="G19" s="62">
        <v>6162</v>
      </c>
      <c r="H19" s="62">
        <v>1157</v>
      </c>
      <c r="I19" s="65">
        <f t="shared" si="7"/>
        <v>4342.25</v>
      </c>
      <c r="J19" s="66">
        <v>2.85054743961319E-8</v>
      </c>
      <c r="K19" s="66">
        <v>9.0355964437091695E-7</v>
      </c>
      <c r="L19" s="66">
        <v>3.16085619750263E-8</v>
      </c>
      <c r="M19" s="64" t="b">
        <v>1</v>
      </c>
      <c r="N19" s="67">
        <v>23581.2679371833</v>
      </c>
      <c r="O19" s="62">
        <f t="shared" si="1"/>
        <v>6.5503522047731391</v>
      </c>
      <c r="P19" s="62"/>
      <c r="Q19" s="62" t="s">
        <v>34</v>
      </c>
      <c r="R19" s="68">
        <f t="shared" si="6"/>
        <v>3.0514063065713382</v>
      </c>
      <c r="S19" s="62"/>
      <c r="T19" s="69"/>
      <c r="U19" s="69"/>
      <c r="V19" s="69"/>
      <c r="W19" s="62"/>
      <c r="X19" s="68"/>
      <c r="Y19" s="68"/>
      <c r="Z19" s="68"/>
    </row>
    <row r="20" spans="1:26" x14ac:dyDescent="0.2">
      <c r="A20" s="62">
        <v>5</v>
      </c>
      <c r="B20" s="63">
        <v>10</v>
      </c>
      <c r="C20" s="63" t="s">
        <v>20</v>
      </c>
      <c r="D20" s="64">
        <v>1E-8</v>
      </c>
      <c r="E20" s="63">
        <v>9082</v>
      </c>
      <c r="F20" s="62">
        <v>584</v>
      </c>
      <c r="G20" s="62">
        <v>7738</v>
      </c>
      <c r="H20" s="62">
        <v>768</v>
      </c>
      <c r="I20" s="65">
        <f t="shared" ref="I20:I22" si="8">F20*0.25+G20*0.5+H20</f>
        <v>4783</v>
      </c>
      <c r="J20" s="66">
        <v>5.0145608810837898E-8</v>
      </c>
      <c r="K20" s="66">
        <v>8.7039064887221399E-7</v>
      </c>
      <c r="L20" s="66">
        <v>2.9415122564481101E-8</v>
      </c>
      <c r="M20" s="64" t="b">
        <v>1</v>
      </c>
      <c r="N20" s="67">
        <v>16161.185772180501</v>
      </c>
      <c r="O20" s="62">
        <f t="shared" si="1"/>
        <v>4.4892182700501388</v>
      </c>
      <c r="P20" s="62" t="s">
        <v>45</v>
      </c>
      <c r="Q20" s="62" t="s">
        <v>36</v>
      </c>
      <c r="R20" s="68">
        <f t="shared" si="6"/>
        <v>1.7794743197732328</v>
      </c>
      <c r="S20" s="62"/>
      <c r="T20" s="69">
        <v>138.83732008934001</v>
      </c>
      <c r="U20" s="69">
        <v>1111.4908518791101</v>
      </c>
      <c r="V20" s="69">
        <v>135.145372867584</v>
      </c>
      <c r="W20" s="62"/>
      <c r="X20" s="68">
        <f>T20/F20</f>
        <v>0.23773513713928085</v>
      </c>
      <c r="Y20" s="68">
        <f>U20/G20</f>
        <v>0.14364058566543164</v>
      </c>
      <c r="Z20" s="68">
        <f>V20/H20</f>
        <v>0.17597053758799999</v>
      </c>
    </row>
    <row r="21" spans="1:26" hidden="1" x14ac:dyDescent="0.2">
      <c r="A21" s="62">
        <v>6</v>
      </c>
      <c r="B21" s="63">
        <v>10</v>
      </c>
      <c r="C21" s="63" t="s">
        <v>20</v>
      </c>
      <c r="D21" s="64">
        <v>1E-8</v>
      </c>
      <c r="E21" s="62">
        <v>8763</v>
      </c>
      <c r="F21" s="62">
        <v>404</v>
      </c>
      <c r="G21" s="62">
        <v>7465</v>
      </c>
      <c r="H21" s="62">
        <v>902</v>
      </c>
      <c r="I21" s="65">
        <f t="shared" si="8"/>
        <v>4735.5</v>
      </c>
      <c r="J21" s="66">
        <v>8.9239581187782505E-8</v>
      </c>
      <c r="K21" s="66">
        <v>9.7951444696053303E-7</v>
      </c>
      <c r="L21" s="66">
        <v>3.7775571527767501E-8</v>
      </c>
      <c r="M21" s="64" t="b">
        <v>1</v>
      </c>
      <c r="N21" s="67">
        <v>16066</v>
      </c>
      <c r="O21" s="62">
        <f t="shared" si="1"/>
        <v>4.4627777777777782</v>
      </c>
      <c r="P21" s="62" t="s">
        <v>45</v>
      </c>
      <c r="Q21" s="62" t="s">
        <v>36</v>
      </c>
      <c r="R21" s="68">
        <f t="shared" si="6"/>
        <v>1.8333903914184639</v>
      </c>
      <c r="S21" s="62"/>
      <c r="T21" s="69">
        <v>99.783521413803101</v>
      </c>
      <c r="U21" s="69">
        <v>1120.71628952026</v>
      </c>
      <c r="V21" s="69">
        <v>158.832799196243</v>
      </c>
      <c r="W21" s="62"/>
      <c r="X21" s="68">
        <f t="shared" ref="X21:X22" si="9">T21/F21</f>
        <v>0.24698891439060172</v>
      </c>
      <c r="Y21" s="68">
        <f t="shared" ref="Y21:Y22" si="10">U21/G21</f>
        <v>0.1501294426684876</v>
      </c>
      <c r="Z21" s="68">
        <f>V21/H21</f>
        <v>0.17608957782288581</v>
      </c>
    </row>
    <row r="22" spans="1:26" x14ac:dyDescent="0.2">
      <c r="A22" s="62">
        <v>7</v>
      </c>
      <c r="B22" s="63">
        <v>10</v>
      </c>
      <c r="C22" s="63" t="s">
        <v>20</v>
      </c>
      <c r="D22" s="64">
        <v>1E-8</v>
      </c>
      <c r="E22" s="62">
        <v>8547</v>
      </c>
      <c r="F22" s="62">
        <v>367</v>
      </c>
      <c r="G22" s="62">
        <v>7469</v>
      </c>
      <c r="H22" s="62">
        <v>719</v>
      </c>
      <c r="I22" s="65">
        <f t="shared" si="8"/>
        <v>4545.25</v>
      </c>
      <c r="J22" s="66">
        <v>1.10013610680463E-8</v>
      </c>
      <c r="K22" s="66">
        <v>9.6891254104338907E-7</v>
      </c>
      <c r="L22" s="66">
        <v>4.2785547893977599E-8</v>
      </c>
      <c r="M22" s="64" t="b">
        <v>1</v>
      </c>
      <c r="N22" s="67">
        <v>15676.116023778901</v>
      </c>
      <c r="O22" s="62">
        <f t="shared" si="1"/>
        <v>4.3544766732719173</v>
      </c>
      <c r="P22" s="62" t="s">
        <v>45</v>
      </c>
      <c r="Q22" s="62" t="s">
        <v>36</v>
      </c>
      <c r="R22" s="68">
        <f t="shared" si="6"/>
        <v>1.8341074088895404</v>
      </c>
      <c r="S22" s="62"/>
      <c r="T22" s="69">
        <v>92.464265584945593</v>
      </c>
      <c r="U22" s="69">
        <v>1137.5164959430599</v>
      </c>
      <c r="V22" s="69">
        <v>127.848687410354</v>
      </c>
      <c r="W22" s="62"/>
      <c r="X22" s="68">
        <f t="shared" si="9"/>
        <v>0.25194622775189535</v>
      </c>
      <c r="Y22" s="68">
        <f t="shared" si="10"/>
        <v>0.15229836603870128</v>
      </c>
      <c r="Z22" s="68">
        <f t="shared" ref="Z22" si="11">V22/H22</f>
        <v>0.17781458610619472</v>
      </c>
    </row>
    <row r="23" spans="1:26" x14ac:dyDescent="0.2">
      <c r="N23" s="12"/>
    </row>
    <row r="24" spans="1:26" x14ac:dyDescent="0.2">
      <c r="N24" s="12"/>
    </row>
    <row r="25" spans="1:26" x14ac:dyDescent="0.2">
      <c r="N25" s="12"/>
    </row>
    <row r="26" spans="1:26" x14ac:dyDescent="0.2">
      <c r="N26" s="12"/>
    </row>
    <row r="27" spans="1:26" x14ac:dyDescent="0.2">
      <c r="N27" s="12"/>
    </row>
    <row r="28" spans="1:26" x14ac:dyDescent="0.2">
      <c r="N28" s="12"/>
    </row>
  </sheetData>
  <pageMargins left="0.1" right="0.1" top="0.1" bottom="0.25" header="0.1" footer="0.3"/>
  <pageSetup scale="75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C6B4-5C34-794F-9F99-AA457D8CB807}">
  <dimension ref="A1:X31"/>
  <sheetViews>
    <sheetView workbookViewId="0">
      <selection activeCell="A3" sqref="A3:A23"/>
    </sheetView>
  </sheetViews>
  <sheetFormatPr baseColWidth="10" defaultRowHeight="16" x14ac:dyDescent="0.2"/>
  <cols>
    <col min="14" max="14" width="10.83203125" style="74"/>
    <col min="15" max="15" width="10.83203125" style="78"/>
  </cols>
  <sheetData>
    <row r="1" spans="1:24" x14ac:dyDescent="0.2">
      <c r="A1" t="s">
        <v>24</v>
      </c>
      <c r="P1" s="58"/>
      <c r="W1" s="2"/>
      <c r="X1" s="2"/>
    </row>
    <row r="2" spans="1:24" x14ac:dyDescent="0.2">
      <c r="A2" t="s">
        <v>28</v>
      </c>
      <c r="P2" s="58"/>
      <c r="W2" s="2"/>
      <c r="X2" s="2"/>
    </row>
    <row r="3" spans="1:24" ht="34" x14ac:dyDescent="0.2">
      <c r="A3" s="2" t="s">
        <v>35</v>
      </c>
      <c r="B3" s="57" t="s">
        <v>3</v>
      </c>
      <c r="C3" s="57" t="s">
        <v>2</v>
      </c>
      <c r="D3" s="57" t="s">
        <v>12</v>
      </c>
      <c r="E3" s="57" t="s">
        <v>4</v>
      </c>
      <c r="F3" s="57" t="s">
        <v>29</v>
      </c>
      <c r="G3" s="57" t="s">
        <v>5</v>
      </c>
      <c r="H3" s="57" t="s">
        <v>6</v>
      </c>
      <c r="I3" s="57" t="s">
        <v>7</v>
      </c>
      <c r="J3" s="57" t="s">
        <v>8</v>
      </c>
      <c r="K3" s="57" t="s">
        <v>9</v>
      </c>
      <c r="L3" s="57" t="s">
        <v>10</v>
      </c>
      <c r="M3" s="57" t="s">
        <v>48</v>
      </c>
      <c r="N3" s="75" t="s">
        <v>53</v>
      </c>
      <c r="O3" s="79" t="s">
        <v>54</v>
      </c>
      <c r="P3" s="61" t="s">
        <v>46</v>
      </c>
      <c r="Q3" s="60" t="s">
        <v>55</v>
      </c>
      <c r="R3" s="60" t="s">
        <v>56</v>
      </c>
      <c r="S3" s="60" t="s">
        <v>57</v>
      </c>
      <c r="T3" s="2"/>
      <c r="U3" s="2" t="s">
        <v>49</v>
      </c>
      <c r="V3" s="2" t="s">
        <v>50</v>
      </c>
      <c r="W3" s="59" t="s">
        <v>51</v>
      </c>
      <c r="X3" s="60"/>
    </row>
    <row r="4" spans="1:24" x14ac:dyDescent="0.2">
      <c r="A4" s="62">
        <v>1</v>
      </c>
      <c r="B4" s="63">
        <v>10</v>
      </c>
      <c r="C4" s="63" t="s">
        <v>1</v>
      </c>
      <c r="D4" s="64">
        <v>9.9999999999999995E-7</v>
      </c>
      <c r="E4" s="2">
        <v>7298</v>
      </c>
      <c r="F4" s="63">
        <v>0</v>
      </c>
      <c r="G4" s="2">
        <v>7299</v>
      </c>
      <c r="H4" s="63">
        <v>0</v>
      </c>
      <c r="I4" s="65">
        <f>F4*0.25+G4*0.5+H4</f>
        <v>3649.5</v>
      </c>
      <c r="J4" s="1">
        <v>7.9062181157496504E-7</v>
      </c>
      <c r="K4" s="1">
        <v>3.9561255107400897E-6</v>
      </c>
      <c r="L4" s="1">
        <v>1.3964870504423701E-7</v>
      </c>
      <c r="M4" s="64" t="b">
        <f>K4&lt;10^(-6)</f>
        <v>0</v>
      </c>
      <c r="N4" s="76">
        <v>12290.2637856006</v>
      </c>
      <c r="O4" s="80">
        <f>N4/3600</f>
        <v>3.4139621626668335</v>
      </c>
      <c r="P4" s="68">
        <f>N4/E4</f>
        <v>1.6840591649219787</v>
      </c>
      <c r="Q4" s="82" t="s">
        <v>52</v>
      </c>
      <c r="R4" s="82">
        <f>V4/G4</f>
        <v>0.12970749360761474</v>
      </c>
      <c r="S4" s="82" t="s">
        <v>52</v>
      </c>
      <c r="T4" s="62"/>
      <c r="U4" s="69"/>
      <c r="V4" s="76">
        <v>946.73499584197998</v>
      </c>
      <c r="W4" s="69"/>
      <c r="X4" s="68"/>
    </row>
    <row r="5" spans="1:24" x14ac:dyDescent="0.2">
      <c r="A5" s="62">
        <v>2</v>
      </c>
      <c r="B5" s="63">
        <v>10</v>
      </c>
      <c r="C5" s="63" t="s">
        <v>1</v>
      </c>
      <c r="D5" s="64">
        <v>9.9999999999999995E-7</v>
      </c>
      <c r="E5" s="2">
        <v>10260</v>
      </c>
      <c r="F5" s="63">
        <v>0</v>
      </c>
      <c r="G5" s="2">
        <v>10261</v>
      </c>
      <c r="H5" s="63">
        <v>0</v>
      </c>
      <c r="I5" s="65">
        <f t="shared" ref="I5:I8" si="0">F5*0.25+G5*0.5+H5</f>
        <v>5130.5</v>
      </c>
      <c r="J5" s="1">
        <v>7.3712152470761698E-7</v>
      </c>
      <c r="K5" s="1">
        <v>3.8811685953987703E-6</v>
      </c>
      <c r="L5" s="1">
        <v>1.36155719587804E-7</v>
      </c>
      <c r="M5" s="64" t="b">
        <f>K5&lt;10^(-6)</f>
        <v>0</v>
      </c>
      <c r="N5" s="76">
        <v>16793.898146867701</v>
      </c>
      <c r="O5" s="80">
        <f t="shared" ref="O5:O22" si="1">N5/3600</f>
        <v>4.6649717074632502</v>
      </c>
      <c r="P5" s="68">
        <f t="shared" ref="P5:P8" si="2">N5/E5</f>
        <v>1.6368321780572808</v>
      </c>
      <c r="Q5" s="82" t="s">
        <v>52</v>
      </c>
      <c r="R5" s="82">
        <f>V5/G5</f>
        <v>0.12998917360494397</v>
      </c>
      <c r="S5" s="82" t="s">
        <v>52</v>
      </c>
      <c r="T5" s="62"/>
      <c r="U5" s="69"/>
      <c r="V5" s="76">
        <v>1333.8189103603299</v>
      </c>
      <c r="W5" s="69"/>
      <c r="X5" s="68"/>
    </row>
    <row r="6" spans="1:24" x14ac:dyDescent="0.2">
      <c r="A6" s="62">
        <v>3</v>
      </c>
      <c r="B6" s="63">
        <v>10</v>
      </c>
      <c r="C6" s="63" t="s">
        <v>1</v>
      </c>
      <c r="D6" s="64">
        <v>9.9999999999999995E-7</v>
      </c>
      <c r="E6" s="2">
        <v>9933</v>
      </c>
      <c r="F6" s="63">
        <v>0</v>
      </c>
      <c r="G6" s="2">
        <v>9934</v>
      </c>
      <c r="H6" s="63">
        <v>0</v>
      </c>
      <c r="I6" s="65">
        <f t="shared" si="0"/>
        <v>4967</v>
      </c>
      <c r="J6" s="1">
        <v>1.1987599464191501E-6</v>
      </c>
      <c r="K6" s="1">
        <v>3.92613628719118E-6</v>
      </c>
      <c r="L6" s="1">
        <v>1.6503437905157599E-7</v>
      </c>
      <c r="M6" s="64" t="b">
        <f t="shared" ref="M6:M22" si="3">K6&lt;10^(-6)</f>
        <v>0</v>
      </c>
      <c r="N6" s="76">
        <v>16295.606568097999</v>
      </c>
      <c r="O6" s="80">
        <f t="shared" si="1"/>
        <v>4.5265573800272216</v>
      </c>
      <c r="P6" s="68">
        <f t="shared" si="2"/>
        <v>1.6405523576057586</v>
      </c>
      <c r="Q6" s="82" t="s">
        <v>52</v>
      </c>
      <c r="R6" s="82">
        <f>V6/G6</f>
        <v>0.13008419944650998</v>
      </c>
      <c r="S6" s="82" t="s">
        <v>52</v>
      </c>
      <c r="T6" s="62"/>
      <c r="U6" s="69"/>
      <c r="V6" s="76">
        <v>1292.2564373016301</v>
      </c>
      <c r="W6" s="69"/>
      <c r="X6" s="68"/>
    </row>
    <row r="7" spans="1:24" x14ac:dyDescent="0.2">
      <c r="A7" s="62">
        <v>4</v>
      </c>
      <c r="B7" s="63">
        <v>10</v>
      </c>
      <c r="C7" s="63" t="s">
        <v>1</v>
      </c>
      <c r="D7" s="64">
        <v>9.9999999999999995E-7</v>
      </c>
      <c r="E7" s="2">
        <v>7567</v>
      </c>
      <c r="F7" s="62">
        <v>0</v>
      </c>
      <c r="G7" s="2">
        <v>7568</v>
      </c>
      <c r="H7" s="62">
        <v>0</v>
      </c>
      <c r="I7" s="65">
        <f t="shared" si="0"/>
        <v>3784</v>
      </c>
      <c r="J7" s="1">
        <v>1.0913224741670999E-6</v>
      </c>
      <c r="K7" s="1">
        <v>3.9287660911213598E-6</v>
      </c>
      <c r="L7" s="1">
        <v>1.6266963598354701E-7</v>
      </c>
      <c r="M7" s="64" t="b">
        <f t="shared" si="3"/>
        <v>0</v>
      </c>
      <c r="N7" s="76">
        <v>12791.593856334601</v>
      </c>
      <c r="O7" s="80">
        <f t="shared" si="1"/>
        <v>3.5532205156485004</v>
      </c>
      <c r="P7" s="68">
        <f t="shared" si="2"/>
        <v>1.6904445429277919</v>
      </c>
      <c r="Q7" s="82" t="s">
        <v>52</v>
      </c>
      <c r="R7" s="82">
        <f>V7/G7</f>
        <v>0.13149832948317733</v>
      </c>
      <c r="S7" s="82" t="s">
        <v>52</v>
      </c>
      <c r="T7" s="62"/>
      <c r="U7" s="69"/>
      <c r="V7" s="76">
        <v>995.17935752868596</v>
      </c>
      <c r="W7" s="69"/>
      <c r="X7" s="68"/>
    </row>
    <row r="8" spans="1:24" x14ac:dyDescent="0.2">
      <c r="A8" s="62">
        <v>5</v>
      </c>
      <c r="B8" s="63">
        <v>10</v>
      </c>
      <c r="C8" s="63" t="s">
        <v>1</v>
      </c>
      <c r="D8" s="64">
        <v>9.9999999999999995E-7</v>
      </c>
      <c r="E8" s="2">
        <v>9212</v>
      </c>
      <c r="F8" s="62">
        <v>0</v>
      </c>
      <c r="G8" s="2">
        <v>9213</v>
      </c>
      <c r="H8" s="62">
        <v>0</v>
      </c>
      <c r="I8" s="65">
        <f t="shared" si="0"/>
        <v>4606.5</v>
      </c>
      <c r="J8" s="1">
        <v>1.1504459962452499E-6</v>
      </c>
      <c r="K8" s="1">
        <v>3.9154110709205202E-6</v>
      </c>
      <c r="L8" s="1">
        <v>1.2656579428948999E-7</v>
      </c>
      <c r="M8" s="64" t="b">
        <f t="shared" si="3"/>
        <v>0</v>
      </c>
      <c r="N8" s="76">
        <v>14904.1395163536</v>
      </c>
      <c r="O8" s="80">
        <f t="shared" si="1"/>
        <v>4.1400387545426662</v>
      </c>
      <c r="P8" s="68">
        <f t="shared" si="2"/>
        <v>1.6179048541417282</v>
      </c>
      <c r="Q8" s="82" t="s">
        <v>52</v>
      </c>
      <c r="R8" s="82">
        <f>V8/G8</f>
        <v>0.1324000176655715</v>
      </c>
      <c r="S8" s="82" t="s">
        <v>52</v>
      </c>
      <c r="T8" s="62"/>
      <c r="U8" s="69"/>
      <c r="V8" s="76">
        <v>1219.8013627529101</v>
      </c>
      <c r="W8" s="69"/>
      <c r="X8" s="68"/>
    </row>
    <row r="9" spans="1:24" s="92" customFormat="1" x14ac:dyDescent="0.2">
      <c r="A9" s="83" t="s">
        <v>58</v>
      </c>
      <c r="B9" s="84"/>
      <c r="C9" s="84"/>
      <c r="D9" s="85"/>
      <c r="E9" s="93">
        <f>AVERAGE(E4:E8)</f>
        <v>8854</v>
      </c>
      <c r="F9" s="94">
        <f t="shared" ref="F9:R9" si="4">AVERAGE(F4:F8)</f>
        <v>0</v>
      </c>
      <c r="G9" s="93">
        <f t="shared" si="4"/>
        <v>8855</v>
      </c>
      <c r="H9" s="94" t="s">
        <v>52</v>
      </c>
      <c r="I9" s="70">
        <f t="shared" si="4"/>
        <v>4427.5</v>
      </c>
      <c r="J9" s="86">
        <f t="shared" si="4"/>
        <v>9.9365435062281624E-7</v>
      </c>
      <c r="K9" s="86">
        <f t="shared" si="4"/>
        <v>3.9215215110743842E-6</v>
      </c>
      <c r="L9" s="86">
        <f t="shared" si="4"/>
        <v>1.4601484679133079E-7</v>
      </c>
      <c r="M9" s="85"/>
      <c r="N9" s="87">
        <f t="shared" si="4"/>
        <v>14615.1003746509</v>
      </c>
      <c r="O9" s="88">
        <f t="shared" si="4"/>
        <v>4.0597501040696944</v>
      </c>
      <c r="P9" s="89">
        <f t="shared" si="4"/>
        <v>1.6539586195309077</v>
      </c>
      <c r="Q9" s="90"/>
      <c r="R9" s="89">
        <f t="shared" si="4"/>
        <v>0.1307358427615635</v>
      </c>
      <c r="S9" s="90"/>
      <c r="T9" s="83"/>
      <c r="U9" s="91"/>
      <c r="V9" s="87"/>
      <c r="W9" s="91"/>
      <c r="X9" s="89"/>
    </row>
    <row r="10" spans="1:24" x14ac:dyDescent="0.2">
      <c r="A10" s="62"/>
      <c r="B10" s="63"/>
      <c r="C10" s="63"/>
      <c r="D10" s="64"/>
      <c r="E10" s="63"/>
      <c r="F10" s="63"/>
      <c r="G10" s="63"/>
      <c r="H10" s="63"/>
      <c r="I10" s="65"/>
      <c r="J10" s="64"/>
      <c r="K10" s="64"/>
      <c r="L10" s="64"/>
      <c r="M10" s="64"/>
      <c r="N10" s="77"/>
      <c r="O10" s="80"/>
      <c r="P10" s="68"/>
      <c r="Q10" s="82"/>
      <c r="R10" s="82"/>
      <c r="S10" s="82"/>
      <c r="T10" s="62"/>
      <c r="U10" s="69"/>
      <c r="V10" s="69"/>
      <c r="W10" s="69"/>
      <c r="X10" s="68"/>
    </row>
    <row r="11" spans="1:24" x14ac:dyDescent="0.2">
      <c r="A11" s="62">
        <v>1</v>
      </c>
      <c r="B11" s="63">
        <v>10</v>
      </c>
      <c r="C11" s="63" t="s">
        <v>13</v>
      </c>
      <c r="D11" s="64">
        <v>9.9999999999999995E-7</v>
      </c>
      <c r="E11" s="2">
        <v>4431</v>
      </c>
      <c r="F11" s="63">
        <v>0</v>
      </c>
      <c r="G11" s="63">
        <v>0</v>
      </c>
      <c r="H11" s="2">
        <v>4433</v>
      </c>
      <c r="I11" s="65">
        <f>F11*0.25+G11*0.5+H11</f>
        <v>4433</v>
      </c>
      <c r="J11" s="1">
        <v>1.35577474505483E-7</v>
      </c>
      <c r="K11" s="1">
        <v>9.31630132090635E-7</v>
      </c>
      <c r="L11" s="1">
        <v>8.1300214110343302E-8</v>
      </c>
      <c r="M11" s="64" t="b">
        <f t="shared" si="3"/>
        <v>1</v>
      </c>
      <c r="N11" s="76">
        <v>7370.5684397220602</v>
      </c>
      <c r="O11" s="80">
        <f t="shared" si="1"/>
        <v>2.0473801221450167</v>
      </c>
      <c r="P11" s="68">
        <f>N11/E11</f>
        <v>1.6634097133202574</v>
      </c>
      <c r="Q11" s="82" t="s">
        <v>52</v>
      </c>
      <c r="R11" s="82" t="s">
        <v>52</v>
      </c>
      <c r="S11" s="82">
        <f>W11/H11</f>
        <v>0.15038205155825041</v>
      </c>
      <c r="T11" s="62"/>
      <c r="U11" s="69"/>
      <c r="V11" s="76"/>
      <c r="W11" s="76">
        <v>666.643634557724</v>
      </c>
      <c r="X11" s="68"/>
    </row>
    <row r="12" spans="1:24" x14ac:dyDescent="0.2">
      <c r="A12" s="62">
        <v>2</v>
      </c>
      <c r="B12" s="63">
        <v>10</v>
      </c>
      <c r="C12" s="63" t="s">
        <v>13</v>
      </c>
      <c r="D12" s="64">
        <v>9.9999999999999995E-7</v>
      </c>
      <c r="E12" s="2">
        <v>4981</v>
      </c>
      <c r="F12" s="63">
        <v>0</v>
      </c>
      <c r="G12" s="63">
        <v>0</v>
      </c>
      <c r="H12" s="2">
        <v>4983</v>
      </c>
      <c r="I12" s="65">
        <f t="shared" ref="I12:I15" si="5">F12*0.25+G12*0.5+H12</f>
        <v>4983</v>
      </c>
      <c r="J12" s="1">
        <v>1.41837438241739E-7</v>
      </c>
      <c r="K12" s="1">
        <v>9.7081675808330093E-7</v>
      </c>
      <c r="L12" s="1">
        <v>4.2546678119972701E-8</v>
      </c>
      <c r="M12" s="64" t="b">
        <f t="shared" si="3"/>
        <v>1</v>
      </c>
      <c r="N12" s="76">
        <v>8240.6452267169898</v>
      </c>
      <c r="O12" s="80">
        <f t="shared" si="1"/>
        <v>2.289068118532497</v>
      </c>
      <c r="P12" s="68">
        <f t="shared" ref="P12:P15" si="6">N12/E12</f>
        <v>1.6544158254802228</v>
      </c>
      <c r="Q12" s="82" t="s">
        <v>52</v>
      </c>
      <c r="R12" s="82" t="s">
        <v>52</v>
      </c>
      <c r="S12" s="82">
        <f>W12/H12</f>
        <v>0.14983150821695726</v>
      </c>
      <c r="T12" s="62"/>
      <c r="U12" s="69"/>
      <c r="V12" s="69"/>
      <c r="W12" s="76">
        <v>746.61040544509797</v>
      </c>
      <c r="X12" s="68"/>
    </row>
    <row r="13" spans="1:24" x14ac:dyDescent="0.2">
      <c r="A13" s="62">
        <v>3</v>
      </c>
      <c r="B13" s="63">
        <v>10</v>
      </c>
      <c r="C13" s="63" t="s">
        <v>13</v>
      </c>
      <c r="D13" s="64">
        <v>9.9999999999999995E-7</v>
      </c>
      <c r="E13" s="2">
        <v>6139</v>
      </c>
      <c r="F13" s="63">
        <v>0</v>
      </c>
      <c r="G13" s="63">
        <v>0</v>
      </c>
      <c r="H13" s="2">
        <v>6141</v>
      </c>
      <c r="I13" s="65">
        <f t="shared" si="5"/>
        <v>6141</v>
      </c>
      <c r="J13" s="1">
        <v>2.0901418685082901E-7</v>
      </c>
      <c r="K13" s="1">
        <v>9.857219254448911E-7</v>
      </c>
      <c r="L13" s="1">
        <v>6.3638903682199803E-8</v>
      </c>
      <c r="M13" s="64" t="b">
        <f t="shared" si="3"/>
        <v>1</v>
      </c>
      <c r="N13" s="76">
        <v>10078.712693929599</v>
      </c>
      <c r="O13" s="80">
        <f t="shared" si="1"/>
        <v>2.7996424149804442</v>
      </c>
      <c r="P13" s="68">
        <f t="shared" si="6"/>
        <v>1.6417515383498289</v>
      </c>
      <c r="Q13" s="82" t="s">
        <v>52</v>
      </c>
      <c r="R13" s="82" t="s">
        <v>52</v>
      </c>
      <c r="S13" s="82">
        <f>W13/H13</f>
        <v>0.1491751993465377</v>
      </c>
      <c r="T13" s="62"/>
      <c r="U13" s="69"/>
      <c r="V13" s="69"/>
      <c r="W13" s="76">
        <v>916.08489918708801</v>
      </c>
      <c r="X13" s="68"/>
    </row>
    <row r="14" spans="1:24" x14ac:dyDescent="0.2">
      <c r="A14" s="62">
        <v>4</v>
      </c>
      <c r="B14" s="63">
        <v>10</v>
      </c>
      <c r="C14" s="63" t="s">
        <v>13</v>
      </c>
      <c r="D14" s="64">
        <v>9.9999999999999995E-7</v>
      </c>
      <c r="E14" s="2">
        <v>5277</v>
      </c>
      <c r="F14" s="62">
        <v>0</v>
      </c>
      <c r="G14" s="62">
        <v>0</v>
      </c>
      <c r="H14" s="2">
        <v>5279</v>
      </c>
      <c r="I14" s="65">
        <f t="shared" si="5"/>
        <v>5279</v>
      </c>
      <c r="J14" s="1">
        <v>1.8562934044942699E-7</v>
      </c>
      <c r="K14" s="1">
        <v>9.6048810827253498E-7</v>
      </c>
      <c r="L14" s="1">
        <v>4.5203250619506502E-8</v>
      </c>
      <c r="M14" s="64" t="b">
        <f t="shared" si="3"/>
        <v>1</v>
      </c>
      <c r="N14" s="76">
        <v>8537.6804645061493</v>
      </c>
      <c r="O14" s="80">
        <f t="shared" si="1"/>
        <v>2.3715779068072638</v>
      </c>
      <c r="P14" s="68">
        <f t="shared" si="6"/>
        <v>1.6179042002096171</v>
      </c>
      <c r="Q14" s="82" t="s">
        <v>52</v>
      </c>
      <c r="R14" s="82" t="s">
        <v>52</v>
      </c>
      <c r="S14" s="82">
        <f>W14/H14</f>
        <v>0.15024612663053702</v>
      </c>
      <c r="T14" s="62"/>
      <c r="U14" s="69"/>
      <c r="V14" s="69"/>
      <c r="W14" s="76">
        <v>793.14930248260498</v>
      </c>
      <c r="X14" s="68"/>
    </row>
    <row r="15" spans="1:24" x14ac:dyDescent="0.2">
      <c r="A15" s="62">
        <v>5</v>
      </c>
      <c r="B15" s="63">
        <v>10</v>
      </c>
      <c r="C15" s="63" t="s">
        <v>13</v>
      </c>
      <c r="D15" s="64">
        <v>9.9999999999999995E-7</v>
      </c>
      <c r="E15" s="2">
        <v>5576</v>
      </c>
      <c r="F15" s="62">
        <v>0</v>
      </c>
      <c r="G15" s="62">
        <v>0</v>
      </c>
      <c r="H15" s="2">
        <v>5578</v>
      </c>
      <c r="I15" s="65">
        <f t="shared" si="5"/>
        <v>5578</v>
      </c>
      <c r="J15" s="1">
        <v>2.1146911787679001E-7</v>
      </c>
      <c r="K15" s="1">
        <v>9.45754058791266E-7</v>
      </c>
      <c r="L15" s="1">
        <v>6.1486174552801503E-8</v>
      </c>
      <c r="M15" s="64" t="b">
        <f t="shared" si="3"/>
        <v>1</v>
      </c>
      <c r="N15" s="76">
        <v>9233.5182757377606</v>
      </c>
      <c r="O15" s="80">
        <f t="shared" si="1"/>
        <v>2.5648661877049337</v>
      </c>
      <c r="P15" s="68">
        <f t="shared" si="6"/>
        <v>1.6559394325211192</v>
      </c>
      <c r="Q15" s="82" t="s">
        <v>52</v>
      </c>
      <c r="R15" s="82" t="s">
        <v>52</v>
      </c>
      <c r="S15" s="82">
        <f>W15/H15</f>
        <v>0.15469059763778775</v>
      </c>
      <c r="T15" s="62"/>
      <c r="U15" s="69"/>
      <c r="V15" s="69"/>
      <c r="W15" s="76">
        <v>862.86415362358002</v>
      </c>
      <c r="X15" s="68"/>
    </row>
    <row r="16" spans="1:24" x14ac:dyDescent="0.2">
      <c r="A16" s="83" t="s">
        <v>60</v>
      </c>
      <c r="B16" s="84"/>
      <c r="C16" s="84"/>
      <c r="D16" s="85"/>
      <c r="E16" s="93">
        <f>AVERAGE(E11:E15)</f>
        <v>5280.8</v>
      </c>
      <c r="F16" s="94">
        <f t="shared" ref="F16" si="7">AVERAGE(F11:F15)</f>
        <v>0</v>
      </c>
      <c r="G16" s="93">
        <f t="shared" ref="G16:H16" si="8">AVERAGE(G11:G15)</f>
        <v>0</v>
      </c>
      <c r="H16" s="93">
        <f t="shared" si="8"/>
        <v>5282.8</v>
      </c>
      <c r="I16" s="70">
        <f t="shared" ref="I16" si="9">AVERAGE(I11:I15)</f>
        <v>5282.8</v>
      </c>
      <c r="J16" s="86">
        <f t="shared" ref="J16" si="10">AVERAGE(J11:J15)</f>
        <v>1.7670551158485359E-7</v>
      </c>
      <c r="K16" s="86">
        <f t="shared" ref="K16" si="11">AVERAGE(K11:K15)</f>
        <v>9.5888219653652575E-7</v>
      </c>
      <c r="L16" s="86">
        <f t="shared" ref="L16" si="12">AVERAGE(L11:L15)</f>
        <v>5.8835044216964761E-8</v>
      </c>
      <c r="M16" s="85"/>
      <c r="N16" s="87">
        <f t="shared" ref="N16" si="13">AVERAGE(N11:N15)</f>
        <v>8692.2250201225124</v>
      </c>
      <c r="O16" s="88">
        <f t="shared" ref="O16" si="14">AVERAGE(O11:O15)</f>
        <v>2.4145069500340313</v>
      </c>
      <c r="P16" s="89">
        <f t="shared" ref="P16" si="15">AVERAGE(P11:P15)</f>
        <v>1.646684141976209</v>
      </c>
      <c r="Q16" s="90"/>
      <c r="R16" s="89"/>
      <c r="S16" s="89">
        <f t="shared" ref="S16" si="16">AVERAGE(S11:S15)</f>
        <v>0.15086509667801401</v>
      </c>
      <c r="T16" s="62"/>
      <c r="U16" s="69"/>
      <c r="V16" s="69"/>
      <c r="W16" s="76"/>
      <c r="X16" s="68"/>
    </row>
    <row r="17" spans="1:24" x14ac:dyDescent="0.2">
      <c r="A17" s="62"/>
      <c r="B17" s="63"/>
      <c r="C17" s="63"/>
      <c r="D17" s="64"/>
      <c r="E17" s="63"/>
      <c r="F17" s="63"/>
      <c r="G17" s="63"/>
      <c r="H17" s="63"/>
      <c r="I17" s="70"/>
      <c r="J17" s="64"/>
      <c r="K17" s="64"/>
      <c r="L17" s="64"/>
      <c r="M17" s="64"/>
      <c r="N17" s="77"/>
      <c r="O17" s="80"/>
      <c r="P17" s="68"/>
      <c r="Q17" s="82"/>
      <c r="R17" s="82"/>
      <c r="S17" s="82"/>
      <c r="T17" s="62"/>
      <c r="U17" s="69"/>
      <c r="V17" s="69"/>
      <c r="W17" s="69"/>
      <c r="X17" s="68"/>
    </row>
    <row r="18" spans="1:24" x14ac:dyDescent="0.2">
      <c r="A18" s="62">
        <v>1</v>
      </c>
      <c r="B18" s="63">
        <v>10</v>
      </c>
      <c r="C18" s="63" t="s">
        <v>20</v>
      </c>
      <c r="D18" s="64">
        <v>9.9999999999999995E-7</v>
      </c>
      <c r="E18" s="2">
        <v>7980</v>
      </c>
      <c r="F18" s="2">
        <v>534</v>
      </c>
      <c r="G18" s="2">
        <v>6978</v>
      </c>
      <c r="H18" s="2">
        <v>476</v>
      </c>
      <c r="I18" s="65">
        <f>F18*0.25+G18*0.5+H18</f>
        <v>4098.5</v>
      </c>
      <c r="J18" s="1">
        <v>1.6962824431184799E-7</v>
      </c>
      <c r="K18" s="1">
        <v>9.640832593155769E-7</v>
      </c>
      <c r="L18" s="1">
        <v>5.0527008924330801E-8</v>
      </c>
      <c r="M18" s="64" t="b">
        <f t="shared" si="3"/>
        <v>1</v>
      </c>
      <c r="N18" s="76">
        <v>13481.445437431301</v>
      </c>
      <c r="O18" s="80">
        <f t="shared" si="1"/>
        <v>3.7448459548420279</v>
      </c>
      <c r="P18" s="68">
        <f>N18/E18</f>
        <v>1.6894041901542984</v>
      </c>
      <c r="Q18" s="82">
        <f>U18/F18</f>
        <v>0.24074915107269848</v>
      </c>
      <c r="R18" s="82">
        <f>V18/G18</f>
        <v>0.1297644855436946</v>
      </c>
      <c r="S18" s="82">
        <f>W18/H18</f>
        <v>0.15608569854447815</v>
      </c>
      <c r="T18" s="62"/>
      <c r="U18" s="76">
        <v>128.56004667282099</v>
      </c>
      <c r="V18" s="76">
        <v>905.49658012390103</v>
      </c>
      <c r="W18" s="76">
        <v>74.296792507171602</v>
      </c>
      <c r="X18" s="68"/>
    </row>
    <row r="19" spans="1:24" x14ac:dyDescent="0.2">
      <c r="A19" s="62">
        <v>2</v>
      </c>
      <c r="B19" s="63">
        <v>10</v>
      </c>
      <c r="C19" s="63" t="s">
        <v>20</v>
      </c>
      <c r="D19" s="64">
        <v>9.9999999999999995E-7</v>
      </c>
      <c r="E19" s="2">
        <v>8369</v>
      </c>
      <c r="F19" s="62">
        <v>425</v>
      </c>
      <c r="G19" s="62">
        <v>7705</v>
      </c>
      <c r="H19" s="62">
        <v>247</v>
      </c>
      <c r="I19" s="65">
        <f t="shared" ref="I19:I22" si="17">F19*0.25+G19*0.5+H19</f>
        <v>4205.75</v>
      </c>
      <c r="J19" s="1">
        <v>1.5097476711633999E-7</v>
      </c>
      <c r="K19" s="1">
        <v>9.9255413696329108E-7</v>
      </c>
      <c r="L19" s="1">
        <v>4.5261985858200703E-8</v>
      </c>
      <c r="M19" s="64" t="b">
        <f t="shared" si="3"/>
        <v>1</v>
      </c>
      <c r="N19" s="76">
        <v>14025.7424590587</v>
      </c>
      <c r="O19" s="80">
        <f t="shared" si="1"/>
        <v>3.8960395719607499</v>
      </c>
      <c r="P19" s="68">
        <f t="shared" ref="P19:P22" si="18">N19/E19</f>
        <v>1.6759161738629107</v>
      </c>
      <c r="Q19" s="82">
        <f>U19/F19</f>
        <v>0.24279026031494116</v>
      </c>
      <c r="R19" s="82">
        <f>V19/G19</f>
        <v>0.13001075115859831</v>
      </c>
      <c r="S19" s="82">
        <f>W19/H19</f>
        <v>0.16522463420142022</v>
      </c>
      <c r="T19" s="62"/>
      <c r="U19" s="76">
        <v>103.18586063385</v>
      </c>
      <c r="V19" s="76">
        <v>1001.732837677</v>
      </c>
      <c r="W19" s="76">
        <v>40.810484647750798</v>
      </c>
      <c r="X19" s="68"/>
    </row>
    <row r="20" spans="1:24" x14ac:dyDescent="0.2">
      <c r="A20" s="62">
        <v>3</v>
      </c>
      <c r="B20" s="63">
        <v>10</v>
      </c>
      <c r="C20" s="63" t="s">
        <v>20</v>
      </c>
      <c r="D20" s="64">
        <v>9.9999999999999995E-7</v>
      </c>
      <c r="E20" s="2">
        <v>7887</v>
      </c>
      <c r="F20" s="2">
        <v>554</v>
      </c>
      <c r="G20" s="2">
        <v>6765</v>
      </c>
      <c r="H20" s="2">
        <v>576</v>
      </c>
      <c r="I20" s="65">
        <f t="shared" si="17"/>
        <v>4097</v>
      </c>
      <c r="J20" s="1">
        <v>2.0059079440901701E-7</v>
      </c>
      <c r="K20" s="1">
        <v>9.5375439359830694E-7</v>
      </c>
      <c r="L20" s="1">
        <v>7.3510907853667501E-8</v>
      </c>
      <c r="M20" s="64" t="b">
        <f t="shared" si="3"/>
        <v>1</v>
      </c>
      <c r="N20" s="76">
        <v>13223.6764447689</v>
      </c>
      <c r="O20" s="80">
        <f t="shared" si="1"/>
        <v>3.6732434568802499</v>
      </c>
      <c r="P20" s="68">
        <f t="shared" si="18"/>
        <v>1.6766421256205022</v>
      </c>
      <c r="Q20" s="82">
        <f>U20/F20</f>
        <v>0.23901896485352708</v>
      </c>
      <c r="R20" s="82">
        <f>V20/G20</f>
        <v>0.12993962502179984</v>
      </c>
      <c r="S20" s="82">
        <f>W20/H20</f>
        <v>0.15443308817015747</v>
      </c>
      <c r="T20" s="62"/>
      <c r="U20" s="76">
        <v>132.416506528854</v>
      </c>
      <c r="V20" s="76">
        <v>879.04156327247597</v>
      </c>
      <c r="W20" s="76">
        <v>88.9534587860107</v>
      </c>
      <c r="X20" s="68"/>
    </row>
    <row r="21" spans="1:24" x14ac:dyDescent="0.2">
      <c r="A21" s="62">
        <v>4</v>
      </c>
      <c r="B21" s="63">
        <v>10</v>
      </c>
      <c r="C21" s="63" t="s">
        <v>20</v>
      </c>
      <c r="D21" s="64">
        <v>9.9999999999999995E-7</v>
      </c>
      <c r="E21" s="2">
        <v>8797</v>
      </c>
      <c r="F21" s="2">
        <v>372</v>
      </c>
      <c r="G21" s="2">
        <v>7423</v>
      </c>
      <c r="H21" s="2">
        <v>1010</v>
      </c>
      <c r="I21" s="65">
        <f t="shared" si="17"/>
        <v>4814.5</v>
      </c>
      <c r="J21" s="1">
        <v>1.8234494417950599E-7</v>
      </c>
      <c r="K21" s="1">
        <v>9.5240292814435698E-7</v>
      </c>
      <c r="L21" s="1">
        <v>7.2860568658310302E-8</v>
      </c>
      <c r="M21" s="64" t="b">
        <f t="shared" si="3"/>
        <v>1</v>
      </c>
      <c r="N21" s="76">
        <v>14522.460983991599</v>
      </c>
      <c r="O21" s="80">
        <f t="shared" si="1"/>
        <v>4.0340169399976666</v>
      </c>
      <c r="P21" s="68">
        <f t="shared" si="18"/>
        <v>1.6508424444687506</v>
      </c>
      <c r="Q21" s="82">
        <f>U21/F21</f>
        <v>0.24534968535105375</v>
      </c>
      <c r="R21" s="82">
        <f>V21/G21</f>
        <v>0.13141532688148566</v>
      </c>
      <c r="S21" s="82">
        <f>W21/H21</f>
        <v>0.15298695328211981</v>
      </c>
      <c r="T21" s="62"/>
      <c r="U21" s="76">
        <v>91.270082950591998</v>
      </c>
      <c r="V21" s="76">
        <v>975.49597144126801</v>
      </c>
      <c r="W21" s="76">
        <v>154.51682281494101</v>
      </c>
      <c r="X21" s="68"/>
    </row>
    <row r="22" spans="1:24" x14ac:dyDescent="0.2">
      <c r="A22" s="62">
        <v>5</v>
      </c>
      <c r="B22" s="63">
        <v>10</v>
      </c>
      <c r="C22" s="63" t="s">
        <v>20</v>
      </c>
      <c r="D22" s="64">
        <v>9.9999999999999995E-7</v>
      </c>
      <c r="E22" s="2">
        <v>8928</v>
      </c>
      <c r="F22" s="2">
        <v>442</v>
      </c>
      <c r="G22" s="2">
        <v>7800</v>
      </c>
      <c r="H22" s="2">
        <v>694</v>
      </c>
      <c r="I22" s="65">
        <f t="shared" si="17"/>
        <v>4704.5</v>
      </c>
      <c r="J22" s="1">
        <v>2.4667470147046198E-7</v>
      </c>
      <c r="K22" s="1">
        <v>9.8078630911207303E-7</v>
      </c>
      <c r="L22" s="1">
        <v>5.4535472496694697E-8</v>
      </c>
      <c r="M22" s="64" t="b">
        <f t="shared" si="3"/>
        <v>1</v>
      </c>
      <c r="N22" s="76">
        <v>14630.0047693252</v>
      </c>
      <c r="O22" s="80">
        <f t="shared" si="1"/>
        <v>4.0638902137014448</v>
      </c>
      <c r="P22" s="68">
        <f t="shared" si="18"/>
        <v>1.6386654087505825</v>
      </c>
      <c r="Q22" s="82">
        <f>U22/F22</f>
        <v>0.24440471133495248</v>
      </c>
      <c r="R22" s="82">
        <f>V22/G22</f>
        <v>0.13248679362810514</v>
      </c>
      <c r="S22" s="82">
        <f>W22/H22</f>
        <v>0.15461023327940057</v>
      </c>
      <c r="T22" s="62"/>
      <c r="U22" s="76">
        <v>108.026882410049</v>
      </c>
      <c r="V22" s="76">
        <v>1033.3969902992201</v>
      </c>
      <c r="W22" s="76">
        <v>107.299501895904</v>
      </c>
      <c r="X22" s="68"/>
    </row>
    <row r="23" spans="1:24" x14ac:dyDescent="0.2">
      <c r="A23" s="83" t="s">
        <v>59</v>
      </c>
      <c r="B23" s="84"/>
      <c r="C23" s="84"/>
      <c r="D23" s="85"/>
      <c r="E23" s="93">
        <f>AVERAGE(E18:E22)</f>
        <v>8392.2000000000007</v>
      </c>
      <c r="F23" s="94">
        <f t="shared" ref="F23" si="19">AVERAGE(F18:F22)</f>
        <v>465.4</v>
      </c>
      <c r="G23" s="93">
        <f t="shared" ref="G23:H23" si="20">AVERAGE(G18:G22)</f>
        <v>7334.2</v>
      </c>
      <c r="H23" s="93">
        <f t="shared" si="20"/>
        <v>600.6</v>
      </c>
      <c r="I23" s="70">
        <f t="shared" ref="I23" si="21">AVERAGE(I18:I22)</f>
        <v>4384.05</v>
      </c>
      <c r="J23" s="86">
        <f t="shared" ref="J23" si="22">AVERAGE(J18:J22)</f>
        <v>1.9004269029743458E-7</v>
      </c>
      <c r="K23" s="86">
        <f t="shared" ref="K23" si="23">AVERAGE(K18:K22)</f>
        <v>9.6871620542672096E-7</v>
      </c>
      <c r="L23" s="86">
        <f t="shared" ref="L23" si="24">AVERAGE(L18:L22)</f>
        <v>5.9339188758240799E-8</v>
      </c>
      <c r="M23" s="85"/>
      <c r="N23" s="87">
        <f t="shared" ref="N23" si="25">AVERAGE(N18:N22)</f>
        <v>13976.666018915141</v>
      </c>
      <c r="O23" s="88">
        <f t="shared" ref="O23" si="26">AVERAGE(O18:O22)</f>
        <v>3.8824072274764276</v>
      </c>
      <c r="P23" s="89">
        <f t="shared" ref="P23" si="27">AVERAGE(P18:P22)</f>
        <v>1.6662940685714092</v>
      </c>
      <c r="Q23" s="89">
        <f t="shared" ref="Q23:S23" si="28">AVERAGE(Q18:Q22)</f>
        <v>0.24246255458543459</v>
      </c>
      <c r="R23" s="89">
        <f t="shared" si="28"/>
        <v>0.13072339644673669</v>
      </c>
      <c r="S23" s="89">
        <f t="shared" si="28"/>
        <v>0.15666812149551523</v>
      </c>
      <c r="T23" s="2"/>
      <c r="U23" s="2"/>
      <c r="V23" s="2"/>
      <c r="W23" s="2"/>
      <c r="X23" s="2"/>
    </row>
    <row r="24" spans="1:2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76"/>
      <c r="O24" s="81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76"/>
      <c r="O25" s="81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76"/>
      <c r="O26" s="81"/>
      <c r="P26" s="2"/>
      <c r="Q26" s="2"/>
      <c r="R26" s="2"/>
      <c r="S26" s="2"/>
      <c r="T26" s="2"/>
      <c r="U26" s="2"/>
      <c r="V26" s="2"/>
      <c r="W26" s="2"/>
      <c r="X26" s="2"/>
    </row>
    <row r="27" spans="1:24" ht="34" x14ac:dyDescent="0.2">
      <c r="A27" s="2" t="s">
        <v>35</v>
      </c>
      <c r="B27" s="57" t="s">
        <v>4</v>
      </c>
      <c r="C27" s="57" t="s">
        <v>29</v>
      </c>
      <c r="D27" s="57" t="s">
        <v>5</v>
      </c>
      <c r="E27" s="57" t="s">
        <v>6</v>
      </c>
      <c r="F27" s="57" t="s">
        <v>7</v>
      </c>
      <c r="G27" s="57" t="s">
        <v>8</v>
      </c>
      <c r="H27" s="57" t="s">
        <v>9</v>
      </c>
      <c r="I27" s="57" t="s">
        <v>10</v>
      </c>
      <c r="J27" s="57" t="s">
        <v>48</v>
      </c>
      <c r="K27" s="75" t="s">
        <v>53</v>
      </c>
      <c r="L27" s="79" t="s">
        <v>54</v>
      </c>
      <c r="M27" s="61" t="s">
        <v>46</v>
      </c>
      <c r="N27" s="60" t="s">
        <v>55</v>
      </c>
      <c r="O27" s="60" t="s">
        <v>56</v>
      </c>
      <c r="P27" s="60" t="s">
        <v>57</v>
      </c>
      <c r="Q27" s="62"/>
      <c r="R27" s="2"/>
      <c r="S27" s="2"/>
      <c r="T27" s="2"/>
      <c r="U27" s="68"/>
    </row>
    <row r="28" spans="1:24" x14ac:dyDescent="0.2">
      <c r="A28" s="83" t="s">
        <v>58</v>
      </c>
      <c r="B28" s="93">
        <v>8854</v>
      </c>
      <c r="C28" s="94">
        <v>0</v>
      </c>
      <c r="D28" s="93">
        <v>8855</v>
      </c>
      <c r="E28" s="94" t="s">
        <v>52</v>
      </c>
      <c r="F28" s="70">
        <v>4427.5</v>
      </c>
      <c r="G28" s="86">
        <v>9.9365435062281624E-7</v>
      </c>
      <c r="H28" s="86">
        <v>3.9215215110743842E-6</v>
      </c>
      <c r="I28" s="86">
        <v>1.4601484679133079E-7</v>
      </c>
      <c r="J28" s="85" t="b">
        <v>0</v>
      </c>
      <c r="K28" s="87">
        <v>14615.1003746509</v>
      </c>
      <c r="L28" s="88">
        <v>4.0597501040696944</v>
      </c>
      <c r="M28" s="89">
        <v>1.6539586195309077</v>
      </c>
      <c r="N28" s="90" t="s">
        <v>62</v>
      </c>
      <c r="O28" s="89">
        <v>0.1307358427615635</v>
      </c>
      <c r="P28" s="90" t="s">
        <v>63</v>
      </c>
      <c r="Q28" s="62"/>
      <c r="R28" s="2"/>
      <c r="S28" s="2"/>
      <c r="T28" s="2"/>
      <c r="U28" s="68"/>
    </row>
    <row r="29" spans="1:24" x14ac:dyDescent="0.2">
      <c r="A29" s="83" t="s">
        <v>60</v>
      </c>
      <c r="B29" s="93">
        <v>5280.8</v>
      </c>
      <c r="C29" s="94">
        <v>0</v>
      </c>
      <c r="D29" s="93">
        <v>0</v>
      </c>
      <c r="E29" s="93">
        <v>5282.8</v>
      </c>
      <c r="F29" s="70">
        <v>5282.8</v>
      </c>
      <c r="G29" s="86">
        <v>1.7670551158485359E-7</v>
      </c>
      <c r="H29" s="86">
        <v>9.5888219653652575E-7</v>
      </c>
      <c r="I29" s="86">
        <v>5.8835044216964761E-8</v>
      </c>
      <c r="J29" s="85" t="s">
        <v>61</v>
      </c>
      <c r="K29" s="87">
        <v>8692.2250201225124</v>
      </c>
      <c r="L29" s="88">
        <v>2.4145069500340313</v>
      </c>
      <c r="M29" s="89">
        <v>1.646684141976209</v>
      </c>
      <c r="N29" s="90" t="s">
        <v>63</v>
      </c>
      <c r="O29" s="89" t="s">
        <v>63</v>
      </c>
      <c r="P29" s="89">
        <v>0.15086509667801401</v>
      </c>
      <c r="Q29" s="62"/>
      <c r="R29" s="2"/>
      <c r="S29" s="2"/>
      <c r="T29" s="2"/>
      <c r="U29" s="68"/>
    </row>
    <row r="30" spans="1:24" x14ac:dyDescent="0.2">
      <c r="A30" s="62" t="s">
        <v>59</v>
      </c>
      <c r="B30" s="2">
        <v>8392.2000000000007</v>
      </c>
      <c r="C30" s="2">
        <v>465.4</v>
      </c>
      <c r="D30" s="2">
        <v>7334.2</v>
      </c>
      <c r="E30" s="2">
        <v>600.6</v>
      </c>
      <c r="F30" s="65">
        <v>4384.05</v>
      </c>
      <c r="G30" s="1">
        <v>1.9004269029743458E-7</v>
      </c>
      <c r="H30" s="1">
        <v>9.6871620542672096E-7</v>
      </c>
      <c r="I30" s="1">
        <v>5.9339188758240799E-8</v>
      </c>
      <c r="J30" s="64" t="s">
        <v>61</v>
      </c>
      <c r="K30" s="76">
        <v>13976.666018915141</v>
      </c>
      <c r="L30" s="80">
        <v>3.8824072274764276</v>
      </c>
      <c r="M30" s="68">
        <v>1.6662940685714092</v>
      </c>
      <c r="N30" s="2">
        <v>0.24246255458543459</v>
      </c>
      <c r="O30" s="2">
        <v>0.13072339644673669</v>
      </c>
      <c r="P30" s="2">
        <v>0.15666812149551523</v>
      </c>
      <c r="Q30" s="62"/>
      <c r="R30" s="2"/>
      <c r="S30" s="2"/>
      <c r="T30" s="2"/>
      <c r="U30" s="68"/>
    </row>
    <row r="31" spans="1:24" x14ac:dyDescent="0.2">
      <c r="A31" s="62"/>
      <c r="B31" s="2"/>
      <c r="C31" s="2"/>
      <c r="D31" s="2"/>
      <c r="E31" s="2"/>
      <c r="F31" s="65"/>
      <c r="G31" s="1"/>
      <c r="H31" s="1"/>
      <c r="I31" s="1"/>
      <c r="J31" s="64"/>
      <c r="K31" s="76"/>
      <c r="L31" s="80"/>
      <c r="M31" s="68"/>
      <c r="N31" s="2"/>
      <c r="O31" s="2"/>
      <c r="P31" s="2"/>
      <c r="Q31" s="62"/>
      <c r="R31" s="2"/>
      <c r="S31" s="2"/>
      <c r="T31" s="2"/>
      <c r="U31" s="6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0E927-F27F-4F49-A012-577A48758BC3}">
  <dimension ref="A1:AA23"/>
  <sheetViews>
    <sheetView tabSelected="1" workbookViewId="0">
      <selection activeCell="E23" sqref="E23:L23"/>
    </sheetView>
  </sheetViews>
  <sheetFormatPr baseColWidth="10" defaultRowHeight="16" x14ac:dyDescent="0.2"/>
  <sheetData>
    <row r="1" spans="1:27" x14ac:dyDescent="0.2">
      <c r="A1" t="s">
        <v>24</v>
      </c>
      <c r="P1" s="58"/>
      <c r="T1" s="2"/>
      <c r="W1" s="2"/>
      <c r="X1" s="2"/>
    </row>
    <row r="2" spans="1:27" x14ac:dyDescent="0.2">
      <c r="A2" t="s">
        <v>28</v>
      </c>
      <c r="P2" s="58"/>
      <c r="T2" s="2"/>
      <c r="W2" s="2"/>
      <c r="X2" s="2"/>
    </row>
    <row r="3" spans="1:27" ht="34" x14ac:dyDescent="0.2">
      <c r="A3" s="2" t="s">
        <v>35</v>
      </c>
      <c r="B3" s="57" t="s">
        <v>3</v>
      </c>
      <c r="C3" s="57" t="s">
        <v>2</v>
      </c>
      <c r="D3" s="57" t="s">
        <v>12</v>
      </c>
      <c r="E3" s="57" t="s">
        <v>4</v>
      </c>
      <c r="F3" s="57" t="s">
        <v>29</v>
      </c>
      <c r="G3" s="57" t="s">
        <v>5</v>
      </c>
      <c r="H3" s="57" t="s">
        <v>6</v>
      </c>
      <c r="I3" s="57" t="s">
        <v>7</v>
      </c>
      <c r="J3" s="57" t="s">
        <v>8</v>
      </c>
      <c r="K3" s="57" t="s">
        <v>9</v>
      </c>
      <c r="L3" s="57" t="s">
        <v>10</v>
      </c>
      <c r="M3" s="57" t="s">
        <v>48</v>
      </c>
      <c r="N3" s="57"/>
      <c r="O3" s="57"/>
      <c r="P3" s="61"/>
      <c r="Q3" s="2"/>
      <c r="R3" s="2"/>
      <c r="S3" s="2"/>
      <c r="T3" s="59"/>
      <c r="U3" s="2"/>
      <c r="V3" s="2"/>
      <c r="W3" s="59"/>
      <c r="X3" s="60"/>
      <c r="Y3" s="60"/>
      <c r="Z3" s="60"/>
      <c r="AA3" s="60"/>
    </row>
    <row r="4" spans="1:27" x14ac:dyDescent="0.2">
      <c r="A4" s="62">
        <v>1</v>
      </c>
      <c r="B4" s="63">
        <v>10</v>
      </c>
      <c r="C4" s="63" t="s">
        <v>1</v>
      </c>
      <c r="D4" s="64">
        <v>9.9999999999999995E-7</v>
      </c>
      <c r="E4" s="2">
        <v>2180</v>
      </c>
      <c r="F4" s="63">
        <v>0</v>
      </c>
      <c r="G4" s="2">
        <f>E4+1</f>
        <v>2181</v>
      </c>
      <c r="H4" s="63">
        <v>0</v>
      </c>
      <c r="I4" s="65">
        <f>F4*0.25+G4*0.5+H4</f>
        <v>1090.5</v>
      </c>
      <c r="J4">
        <v>4.0224823169410203E-3</v>
      </c>
      <c r="K4">
        <v>9.7949600000000006E-4</v>
      </c>
      <c r="L4" s="71">
        <v>5.8401189999999998E-5</v>
      </c>
      <c r="M4" s="64" t="b">
        <f>K4&lt;10^(-3)</f>
        <v>1</v>
      </c>
      <c r="N4" s="2"/>
      <c r="O4" s="62"/>
      <c r="P4" s="68"/>
      <c r="Q4" s="62"/>
      <c r="R4" s="69"/>
      <c r="S4" s="2"/>
      <c r="T4" s="68"/>
      <c r="U4" s="69"/>
      <c r="V4" s="2"/>
      <c r="W4" s="68"/>
      <c r="X4" s="68"/>
      <c r="Y4" s="2"/>
      <c r="Z4" s="2"/>
      <c r="AA4" s="2"/>
    </row>
    <row r="5" spans="1:27" x14ac:dyDescent="0.2">
      <c r="A5" s="62">
        <v>2</v>
      </c>
      <c r="B5" s="63">
        <v>10</v>
      </c>
      <c r="C5" s="63" t="s">
        <v>1</v>
      </c>
      <c r="D5" s="64">
        <v>9.9999999999999995E-7</v>
      </c>
      <c r="E5" s="2">
        <v>4737</v>
      </c>
      <c r="F5" s="63">
        <v>0</v>
      </c>
      <c r="G5" s="2">
        <f t="shared" ref="G5:G8" si="0">E5+1</f>
        <v>4738</v>
      </c>
      <c r="H5" s="63">
        <v>0</v>
      </c>
      <c r="I5" s="65">
        <f t="shared" ref="I5:I8" si="1">F5*0.25+G5*0.5+H5</f>
        <v>2369</v>
      </c>
      <c r="J5">
        <v>6.9123813882470096E-3</v>
      </c>
      <c r="K5">
        <v>9.4535929999999999E-4</v>
      </c>
      <c r="L5" s="71">
        <v>4.5623746999999997E-5</v>
      </c>
      <c r="M5" s="64" t="b">
        <f t="shared" ref="M5:M22" si="2">K5&lt;10^(-3)</f>
        <v>1</v>
      </c>
      <c r="N5" s="2"/>
      <c r="O5" s="62"/>
      <c r="P5" s="68"/>
      <c r="Q5" s="62"/>
      <c r="R5" s="69"/>
      <c r="S5" s="2"/>
      <c r="T5" s="68"/>
      <c r="U5" s="69"/>
      <c r="V5" s="2"/>
      <c r="W5" s="68"/>
      <c r="X5" s="68"/>
      <c r="Y5" s="2"/>
      <c r="Z5" s="2"/>
      <c r="AA5" s="2"/>
    </row>
    <row r="6" spans="1:27" x14ac:dyDescent="0.2">
      <c r="A6" s="62">
        <v>3</v>
      </c>
      <c r="B6" s="63">
        <v>10</v>
      </c>
      <c r="C6" s="63" t="s">
        <v>1</v>
      </c>
      <c r="D6" s="64">
        <v>9.9999999999999995E-7</v>
      </c>
      <c r="E6" s="2">
        <v>5422</v>
      </c>
      <c r="F6" s="63">
        <v>0</v>
      </c>
      <c r="G6" s="2">
        <f t="shared" si="0"/>
        <v>5423</v>
      </c>
      <c r="H6" s="63">
        <v>0</v>
      </c>
      <c r="I6" s="65">
        <f t="shared" si="1"/>
        <v>2711.5</v>
      </c>
      <c r="J6">
        <v>4.7329110093414697E-3</v>
      </c>
      <c r="K6">
        <v>9.6558199999999999E-4</v>
      </c>
      <c r="L6" s="71">
        <v>3.9439386000000002E-5</v>
      </c>
      <c r="M6" s="64" t="b">
        <f t="shared" si="2"/>
        <v>1</v>
      </c>
      <c r="N6" s="2"/>
      <c r="O6" s="62"/>
      <c r="P6" s="68"/>
      <c r="Q6" s="62"/>
      <c r="R6" s="69"/>
      <c r="S6" s="2"/>
      <c r="T6" s="68"/>
      <c r="U6" s="69"/>
      <c r="V6" s="2"/>
      <c r="W6" s="68"/>
      <c r="X6" s="68"/>
      <c r="Y6" s="2"/>
      <c r="Z6" s="2"/>
      <c r="AA6" s="2"/>
    </row>
    <row r="7" spans="1:27" x14ac:dyDescent="0.2">
      <c r="A7" s="62">
        <v>4</v>
      </c>
      <c r="B7" s="63">
        <v>10</v>
      </c>
      <c r="C7" s="63" t="s">
        <v>1</v>
      </c>
      <c r="D7" s="64">
        <v>9.9999999999999995E-7</v>
      </c>
      <c r="E7" s="2">
        <v>2570</v>
      </c>
      <c r="F7" s="62">
        <v>0</v>
      </c>
      <c r="G7" s="2">
        <f t="shared" si="0"/>
        <v>2571</v>
      </c>
      <c r="H7" s="62">
        <v>0</v>
      </c>
      <c r="I7" s="65">
        <f t="shared" si="1"/>
        <v>1285.5</v>
      </c>
      <c r="J7" s="72">
        <v>5.9821500000000003E-3</v>
      </c>
      <c r="K7" s="72">
        <v>9.3265999999999998E-4</v>
      </c>
      <c r="L7" s="73">
        <v>3.0599999999999998E-5</v>
      </c>
      <c r="M7" s="64" t="b">
        <f t="shared" si="2"/>
        <v>1</v>
      </c>
      <c r="N7" s="2"/>
      <c r="O7" s="62"/>
      <c r="P7" s="68"/>
      <c r="Q7" s="62"/>
      <c r="R7" s="69"/>
      <c r="S7" s="2"/>
      <c r="T7" s="68"/>
      <c r="U7" s="69"/>
      <c r="V7" s="2"/>
      <c r="W7" s="68"/>
      <c r="X7" s="68"/>
      <c r="Y7" s="2"/>
      <c r="Z7" s="2"/>
      <c r="AA7" s="2"/>
    </row>
    <row r="8" spans="1:27" x14ac:dyDescent="0.2">
      <c r="A8" s="62">
        <v>5</v>
      </c>
      <c r="B8" s="63">
        <v>10</v>
      </c>
      <c r="C8" s="63" t="s">
        <v>1</v>
      </c>
      <c r="D8" s="64">
        <v>9.9999999999999995E-7</v>
      </c>
      <c r="E8" s="2">
        <v>2142</v>
      </c>
      <c r="F8" s="62">
        <v>0</v>
      </c>
      <c r="G8" s="2">
        <f t="shared" si="0"/>
        <v>2143</v>
      </c>
      <c r="H8" s="62">
        <v>0</v>
      </c>
      <c r="I8" s="65">
        <f t="shared" si="1"/>
        <v>1071.5</v>
      </c>
      <c r="J8">
        <v>4.6657649800181302E-3</v>
      </c>
      <c r="K8">
        <v>9.3077844999999999E-4</v>
      </c>
      <c r="L8" s="71">
        <v>2.3871035000000001E-5</v>
      </c>
      <c r="M8" s="64" t="b">
        <f t="shared" si="2"/>
        <v>1</v>
      </c>
      <c r="N8" s="2"/>
      <c r="O8" s="62"/>
      <c r="P8" s="68"/>
      <c r="Q8" s="62"/>
      <c r="R8" s="69"/>
      <c r="S8" s="2"/>
      <c r="T8" s="68"/>
      <c r="U8" s="69"/>
      <c r="V8" s="2"/>
      <c r="W8" s="68"/>
      <c r="X8" s="68"/>
      <c r="Y8" s="2"/>
      <c r="Z8" s="2"/>
      <c r="AA8" s="2"/>
    </row>
    <row r="9" spans="1:27" x14ac:dyDescent="0.2">
      <c r="A9" s="83" t="s">
        <v>58</v>
      </c>
      <c r="B9" s="84"/>
      <c r="C9" s="84"/>
      <c r="D9" s="85"/>
      <c r="E9" s="93">
        <f>AVERAGE(E4:E8)</f>
        <v>3410.2</v>
      </c>
      <c r="F9" s="94">
        <f t="shared" ref="F9:L9" si="3">AVERAGE(F4:F8)</f>
        <v>0</v>
      </c>
      <c r="G9" s="93">
        <f t="shared" si="3"/>
        <v>3411.2</v>
      </c>
      <c r="H9" s="94">
        <f t="shared" si="3"/>
        <v>0</v>
      </c>
      <c r="I9" s="70">
        <f t="shared" si="3"/>
        <v>1705.6</v>
      </c>
      <c r="J9" s="92">
        <f t="shared" si="3"/>
        <v>5.2631379389095258E-3</v>
      </c>
      <c r="K9" s="92">
        <f t="shared" si="3"/>
        <v>9.5077515E-4</v>
      </c>
      <c r="L9" s="95">
        <f t="shared" si="3"/>
        <v>3.9587071600000003E-5</v>
      </c>
      <c r="M9" s="64"/>
      <c r="N9" s="2"/>
      <c r="O9" s="62"/>
      <c r="P9" s="68"/>
      <c r="Q9" s="62"/>
      <c r="R9" s="69"/>
      <c r="S9" s="2"/>
      <c r="T9" s="68"/>
      <c r="U9" s="69"/>
      <c r="V9" s="2"/>
      <c r="W9" s="68"/>
      <c r="X9" s="68"/>
      <c r="Y9" s="2"/>
      <c r="Z9" s="2"/>
      <c r="AA9" s="2"/>
    </row>
    <row r="10" spans="1:27" x14ac:dyDescent="0.2">
      <c r="A10" s="62"/>
      <c r="B10" s="63"/>
      <c r="C10" s="63"/>
      <c r="D10" s="64"/>
      <c r="E10" s="63"/>
      <c r="F10" s="63"/>
      <c r="G10" s="63"/>
      <c r="H10" s="63"/>
      <c r="I10" s="65"/>
      <c r="J10" s="64"/>
      <c r="K10" s="64"/>
      <c r="L10" s="64"/>
      <c r="M10" s="64"/>
      <c r="N10" s="65"/>
      <c r="O10" s="62"/>
      <c r="P10" s="68"/>
      <c r="Q10" s="62"/>
      <c r="R10" s="69"/>
      <c r="S10" s="62"/>
      <c r="T10" s="68"/>
      <c r="U10" s="69"/>
      <c r="V10" s="69"/>
      <c r="W10" s="68"/>
      <c r="X10" s="68"/>
      <c r="Y10" s="2"/>
      <c r="Z10" s="2"/>
      <c r="AA10" s="2"/>
    </row>
    <row r="11" spans="1:27" x14ac:dyDescent="0.2">
      <c r="A11" s="62">
        <v>1</v>
      </c>
      <c r="B11" s="63">
        <v>10</v>
      </c>
      <c r="C11" s="63" t="s">
        <v>13</v>
      </c>
      <c r="D11" s="64">
        <v>9.9999999999999995E-7</v>
      </c>
      <c r="E11" s="2">
        <v>1492</v>
      </c>
      <c r="F11" s="63">
        <v>0</v>
      </c>
      <c r="G11" s="63">
        <v>0</v>
      </c>
      <c r="H11" s="2">
        <f>E11+1</f>
        <v>1493</v>
      </c>
      <c r="I11" s="65">
        <f>F11*0.25+G11*0.5+H11</f>
        <v>1493</v>
      </c>
      <c r="J11" s="72">
        <v>4.0279499999999998E-3</v>
      </c>
      <c r="K11" s="72">
        <v>9.5014000000000003E-4</v>
      </c>
      <c r="L11" s="73">
        <v>3.2199999999999997E-5</v>
      </c>
      <c r="M11" s="64" t="b">
        <f t="shared" si="2"/>
        <v>1</v>
      </c>
      <c r="N11" s="2"/>
      <c r="O11" s="62"/>
      <c r="P11" s="68"/>
      <c r="Q11" s="62"/>
      <c r="R11" s="69"/>
      <c r="S11" s="2"/>
      <c r="T11" s="2"/>
      <c r="U11" s="69"/>
      <c r="V11" s="2"/>
      <c r="W11" s="2"/>
      <c r="X11" s="68"/>
      <c r="Y11" s="2"/>
      <c r="Z11" s="2"/>
      <c r="AA11" s="2"/>
    </row>
    <row r="12" spans="1:27" x14ac:dyDescent="0.2">
      <c r="A12" s="62">
        <v>2</v>
      </c>
      <c r="B12" s="63">
        <v>10</v>
      </c>
      <c r="C12" s="63" t="s">
        <v>13</v>
      </c>
      <c r="D12" s="64">
        <v>9.9999999999999995E-7</v>
      </c>
      <c r="E12" s="2">
        <v>1503</v>
      </c>
      <c r="F12" s="63">
        <v>0</v>
      </c>
      <c r="G12" s="63">
        <v>0</v>
      </c>
      <c r="H12" s="2">
        <f t="shared" ref="H12:H15" si="4">E12+1</f>
        <v>1504</v>
      </c>
      <c r="I12" s="65">
        <f t="shared" ref="I12:I15" si="5">F12*0.25+G12*0.5+H12</f>
        <v>1504</v>
      </c>
      <c r="J12" s="72">
        <v>6.4583000000000002E-3</v>
      </c>
      <c r="K12" s="72">
        <v>9.0404999999999999E-4</v>
      </c>
      <c r="L12" s="73">
        <v>2.7100000000000001E-5</v>
      </c>
      <c r="M12" s="64" t="b">
        <f t="shared" si="2"/>
        <v>1</v>
      </c>
      <c r="N12" s="2"/>
      <c r="O12" s="62"/>
      <c r="P12" s="68"/>
      <c r="Q12" s="62"/>
      <c r="R12" s="69"/>
      <c r="S12" s="62"/>
      <c r="T12" s="2"/>
      <c r="U12" s="69"/>
      <c r="V12" s="69"/>
      <c r="W12" s="2"/>
      <c r="X12" s="68"/>
      <c r="Y12" s="2"/>
      <c r="Z12" s="2"/>
      <c r="AA12" s="2"/>
    </row>
    <row r="13" spans="1:27" x14ac:dyDescent="0.2">
      <c r="A13" s="62">
        <v>3</v>
      </c>
      <c r="B13" s="63">
        <v>10</v>
      </c>
      <c r="C13" s="63" t="s">
        <v>13</v>
      </c>
      <c r="D13" s="64">
        <v>9.9999999999999995E-7</v>
      </c>
      <c r="E13" s="2">
        <v>3031</v>
      </c>
      <c r="F13" s="63">
        <v>0</v>
      </c>
      <c r="G13" s="63">
        <v>0</v>
      </c>
      <c r="H13" s="2">
        <f t="shared" si="4"/>
        <v>3032</v>
      </c>
      <c r="I13" s="65">
        <f t="shared" si="5"/>
        <v>3032</v>
      </c>
      <c r="J13">
        <v>3.1647695671845801E-3</v>
      </c>
      <c r="K13">
        <v>9.4015024438544098E-4</v>
      </c>
      <c r="L13" s="71">
        <v>6.7953008492402898E-5</v>
      </c>
      <c r="M13" s="64" t="b">
        <f t="shared" si="2"/>
        <v>1</v>
      </c>
      <c r="N13" s="2"/>
      <c r="O13" s="62"/>
      <c r="P13" s="68"/>
      <c r="Q13" s="62"/>
      <c r="R13" s="69"/>
      <c r="S13" s="62"/>
      <c r="T13" s="2"/>
      <c r="U13" s="69"/>
      <c r="V13" s="69"/>
      <c r="W13" s="2"/>
      <c r="X13" s="68"/>
      <c r="Y13" s="2"/>
      <c r="Z13" s="2"/>
      <c r="AA13" s="2"/>
    </row>
    <row r="14" spans="1:27" x14ac:dyDescent="0.2">
      <c r="A14" s="62">
        <v>4</v>
      </c>
      <c r="B14" s="63">
        <v>10</v>
      </c>
      <c r="C14" s="63" t="s">
        <v>13</v>
      </c>
      <c r="D14" s="64">
        <v>9.9999999999999995E-7</v>
      </c>
      <c r="E14" s="2">
        <v>1788</v>
      </c>
      <c r="F14" s="62">
        <v>0</v>
      </c>
      <c r="G14" s="62">
        <v>0</v>
      </c>
      <c r="H14" s="2">
        <f t="shared" si="4"/>
        <v>1789</v>
      </c>
      <c r="I14" s="65">
        <f t="shared" si="5"/>
        <v>1789</v>
      </c>
      <c r="J14" s="72">
        <v>2.9714899999999998E-3</v>
      </c>
      <c r="K14" s="72">
        <v>7.9047000000000004E-4</v>
      </c>
      <c r="L14" s="73">
        <v>2.8500000000000002E-5</v>
      </c>
      <c r="M14" s="64" t="b">
        <f t="shared" si="2"/>
        <v>1</v>
      </c>
      <c r="N14" s="2"/>
      <c r="O14" s="62"/>
      <c r="P14" s="68"/>
      <c r="Q14" s="62"/>
      <c r="R14" s="69"/>
      <c r="S14" s="62"/>
      <c r="T14" s="2"/>
      <c r="U14" s="69"/>
      <c r="V14" s="69"/>
      <c r="W14" s="2"/>
      <c r="X14" s="68"/>
      <c r="Y14" s="2"/>
      <c r="Z14" s="2"/>
      <c r="AA14" s="2"/>
    </row>
    <row r="15" spans="1:27" x14ac:dyDescent="0.2">
      <c r="A15" s="62">
        <v>5</v>
      </c>
      <c r="B15" s="63">
        <v>10</v>
      </c>
      <c r="C15" s="63" t="s">
        <v>13</v>
      </c>
      <c r="D15" s="64">
        <v>9.9999999999999995E-7</v>
      </c>
      <c r="E15" s="2">
        <v>1568</v>
      </c>
      <c r="F15" s="62">
        <v>0</v>
      </c>
      <c r="G15" s="62">
        <v>0</v>
      </c>
      <c r="H15" s="2">
        <f t="shared" si="4"/>
        <v>1569</v>
      </c>
      <c r="I15" s="65">
        <f t="shared" si="5"/>
        <v>1569</v>
      </c>
      <c r="J15" s="72">
        <v>5.8834899999999999E-3</v>
      </c>
      <c r="K15" s="72">
        <v>9.6139000000000001E-4</v>
      </c>
      <c r="L15" s="73">
        <v>3.1600000000000002E-5</v>
      </c>
      <c r="M15" s="64" t="b">
        <f t="shared" si="2"/>
        <v>1</v>
      </c>
      <c r="N15" s="2"/>
      <c r="O15" s="62"/>
      <c r="P15" s="68"/>
      <c r="Q15" s="62"/>
      <c r="R15" s="69"/>
      <c r="S15" s="62"/>
      <c r="T15" s="2"/>
      <c r="U15" s="69"/>
      <c r="V15" s="69"/>
      <c r="W15" s="2"/>
      <c r="X15" s="68"/>
      <c r="Y15" s="2"/>
      <c r="Z15" s="2"/>
      <c r="AA15" s="2"/>
    </row>
    <row r="16" spans="1:27" x14ac:dyDescent="0.2">
      <c r="A16" s="83" t="s">
        <v>60</v>
      </c>
      <c r="B16" s="84"/>
      <c r="C16" s="84"/>
      <c r="D16" s="85"/>
      <c r="E16" s="93">
        <f>AVERAGE(E11:E15)</f>
        <v>1876.4</v>
      </c>
      <c r="F16" s="94">
        <f t="shared" ref="F16" si="6">AVERAGE(F11:F15)</f>
        <v>0</v>
      </c>
      <c r="G16" s="93">
        <f t="shared" ref="G16" si="7">AVERAGE(G11:G15)</f>
        <v>0</v>
      </c>
      <c r="H16" s="94">
        <f t="shared" ref="H16" si="8">AVERAGE(H11:H15)</f>
        <v>1877.4</v>
      </c>
      <c r="I16" s="70">
        <f t="shared" ref="I16" si="9">AVERAGE(I11:I15)</f>
        <v>1877.4</v>
      </c>
      <c r="J16" s="92">
        <f t="shared" ref="J16" si="10">AVERAGE(J11:J15)</f>
        <v>4.5011999134369155E-3</v>
      </c>
      <c r="K16" s="92">
        <f t="shared" ref="K16" si="11">AVERAGE(K11:K15)</f>
        <v>9.0924004887708821E-4</v>
      </c>
      <c r="L16" s="95">
        <f t="shared" ref="L16" si="12">AVERAGE(L11:L15)</f>
        <v>3.7470601698480583E-5</v>
      </c>
      <c r="M16" s="64"/>
      <c r="N16" s="2"/>
      <c r="O16" s="62"/>
      <c r="P16" s="68"/>
      <c r="Q16" s="62"/>
      <c r="R16" s="69"/>
      <c r="S16" s="62"/>
      <c r="T16" s="2"/>
      <c r="U16" s="69"/>
      <c r="V16" s="69"/>
      <c r="W16" s="2"/>
      <c r="X16" s="68"/>
      <c r="Y16" s="2"/>
      <c r="Z16" s="2"/>
      <c r="AA16" s="2"/>
    </row>
    <row r="17" spans="1:27" x14ac:dyDescent="0.2">
      <c r="A17" s="62"/>
      <c r="B17" s="63"/>
      <c r="C17" s="63"/>
      <c r="D17" s="64"/>
      <c r="E17" s="63"/>
      <c r="F17" s="63"/>
      <c r="G17" s="63"/>
      <c r="H17" s="63"/>
      <c r="I17" s="70"/>
      <c r="J17" s="64"/>
      <c r="K17" s="64"/>
      <c r="L17" s="64"/>
      <c r="M17" s="64"/>
      <c r="N17" s="65"/>
      <c r="O17" s="62"/>
      <c r="P17" s="68"/>
      <c r="Q17" s="62"/>
      <c r="R17" s="69"/>
      <c r="S17" s="62"/>
      <c r="T17" s="68"/>
      <c r="U17" s="69"/>
      <c r="V17" s="69"/>
      <c r="W17" s="68"/>
      <c r="X17" s="68"/>
      <c r="Y17" s="2"/>
      <c r="Z17" s="2"/>
      <c r="AA17" s="2"/>
    </row>
    <row r="18" spans="1:27" x14ac:dyDescent="0.2">
      <c r="A18" s="62">
        <v>1</v>
      </c>
      <c r="B18" s="63">
        <v>10</v>
      </c>
      <c r="C18" s="63" t="s">
        <v>20</v>
      </c>
      <c r="D18" s="64">
        <v>9.9999999999999995E-7</v>
      </c>
      <c r="E18">
        <v>2367</v>
      </c>
      <c r="F18">
        <v>534</v>
      </c>
      <c r="G18">
        <v>1834</v>
      </c>
      <c r="H18">
        <v>6</v>
      </c>
      <c r="I18" s="65">
        <f>F18*0.25+G18*0.5+H18</f>
        <v>1056.5</v>
      </c>
      <c r="J18">
        <v>3.8668913587717002E-3</v>
      </c>
      <c r="K18">
        <v>9.7662675496682796E-4</v>
      </c>
      <c r="L18" s="71">
        <v>3.6584609243929998E-5</v>
      </c>
      <c r="M18" s="64" t="b">
        <f t="shared" si="2"/>
        <v>1</v>
      </c>
      <c r="N18">
        <v>4664.0158779621097</v>
      </c>
      <c r="O18" s="62">
        <f t="shared" ref="O5:O22" si="13">N18/3600</f>
        <v>1.2955599661005861</v>
      </c>
      <c r="P18" s="68">
        <f>N18/E18</f>
        <v>1.9704334085180015</v>
      </c>
      <c r="Q18" s="62"/>
      <c r="R18">
        <v>128.09841895103401</v>
      </c>
      <c r="S18">
        <v>239.49854874610901</v>
      </c>
      <c r="T18">
        <v>4.8431384563446001</v>
      </c>
      <c r="U18" s="67">
        <f>F18</f>
        <v>534</v>
      </c>
      <c r="V18" s="67">
        <f t="shared" ref="V18:V19" si="14">G18</f>
        <v>1834</v>
      </c>
      <c r="W18" s="67">
        <f t="shared" ref="W18:W22" si="15">H18</f>
        <v>6</v>
      </c>
      <c r="X18" s="68"/>
      <c r="Y18" s="2">
        <f>R18/U18</f>
        <v>0.23988467968358429</v>
      </c>
      <c r="Z18" s="2">
        <f>S18/V18</f>
        <v>0.13058808546679881</v>
      </c>
      <c r="AA18" s="2">
        <f>T18/W18</f>
        <v>0.80718974272410005</v>
      </c>
    </row>
    <row r="19" spans="1:27" x14ac:dyDescent="0.2">
      <c r="A19" s="62">
        <v>2</v>
      </c>
      <c r="B19" s="63">
        <v>10</v>
      </c>
      <c r="C19" s="63" t="s">
        <v>20</v>
      </c>
      <c r="D19" s="64">
        <v>9.9999999999999995E-7</v>
      </c>
      <c r="E19">
        <v>3179</v>
      </c>
      <c r="F19">
        <v>425</v>
      </c>
      <c r="G19">
        <v>2755</v>
      </c>
      <c r="H19">
        <v>6</v>
      </c>
      <c r="I19" s="65">
        <f t="shared" ref="I19:I22" si="16">F19*0.25+G19*0.5+H19</f>
        <v>1489.75</v>
      </c>
      <c r="J19">
        <v>3.3428021572419098E-3</v>
      </c>
      <c r="K19">
        <v>9.5587789947070598E-4</v>
      </c>
      <c r="L19" s="71">
        <v>5.3012929273373102E-5</v>
      </c>
      <c r="M19" s="64" t="b">
        <f t="shared" si="2"/>
        <v>1</v>
      </c>
      <c r="N19">
        <v>5970.1323134899103</v>
      </c>
      <c r="O19" s="62">
        <f t="shared" si="13"/>
        <v>1.6583700870805307</v>
      </c>
      <c r="P19" s="68">
        <f t="shared" ref="P19:P22" si="17">N19/E19</f>
        <v>1.877990661682891</v>
      </c>
      <c r="Q19" s="62"/>
      <c r="R19">
        <v>102.44429564476</v>
      </c>
      <c r="S19">
        <v>355.98256325721701</v>
      </c>
      <c r="T19">
        <v>4.8322772979736301</v>
      </c>
      <c r="U19" s="67">
        <f>F19</f>
        <v>425</v>
      </c>
      <c r="V19" s="67">
        <f>G19</f>
        <v>2755</v>
      </c>
      <c r="W19" s="67">
        <f t="shared" si="15"/>
        <v>6</v>
      </c>
      <c r="X19" s="68"/>
      <c r="Y19" s="2">
        <f t="shared" ref="Y19:Y22" si="18">R19/U19</f>
        <v>0.24104540151708237</v>
      </c>
      <c r="Z19" s="2">
        <f>S19/V19</f>
        <v>0.1292132715997158</v>
      </c>
      <c r="AA19" s="2">
        <f>T19/W19</f>
        <v>0.80537954966227165</v>
      </c>
    </row>
    <row r="20" spans="1:27" x14ac:dyDescent="0.2">
      <c r="A20" s="62">
        <v>3</v>
      </c>
      <c r="B20" s="63">
        <v>10</v>
      </c>
      <c r="C20" s="63" t="s">
        <v>20</v>
      </c>
      <c r="D20" s="64">
        <v>9.9999999999999995E-7</v>
      </c>
      <c r="E20">
        <v>2175</v>
      </c>
      <c r="F20">
        <v>554</v>
      </c>
      <c r="G20">
        <v>1622</v>
      </c>
      <c r="H20">
        <v>6</v>
      </c>
      <c r="I20" s="65">
        <f t="shared" si="16"/>
        <v>955.5</v>
      </c>
      <c r="J20">
        <v>7.1441815401306497E-3</v>
      </c>
      <c r="K20">
        <v>8.8182434213829905E-4</v>
      </c>
      <c r="L20" s="71">
        <v>3.7511149016074003E-5</v>
      </c>
      <c r="M20" s="64" t="b">
        <f t="shared" si="2"/>
        <v>1</v>
      </c>
      <c r="N20">
        <v>4306.2646367549896</v>
      </c>
      <c r="O20" s="62">
        <f t="shared" si="13"/>
        <v>1.1961846213208305</v>
      </c>
      <c r="P20" s="68">
        <f t="shared" si="17"/>
        <v>1.9798917870137884</v>
      </c>
      <c r="Q20" s="62"/>
      <c r="R20">
        <v>131.803471326828</v>
      </c>
      <c r="S20">
        <v>211.66549229621799</v>
      </c>
      <c r="T20">
        <v>4.74881839752197</v>
      </c>
      <c r="U20" s="67">
        <f>F20</f>
        <v>554</v>
      </c>
      <c r="V20" s="67">
        <f>G20</f>
        <v>1622</v>
      </c>
      <c r="W20" s="67">
        <f>H20</f>
        <v>6</v>
      </c>
      <c r="X20" s="68"/>
      <c r="Y20" s="2">
        <f t="shared" si="18"/>
        <v>0.23791240311701806</v>
      </c>
      <c r="Z20" s="2">
        <f t="shared" ref="Z19:Z22" si="19">S20/V20</f>
        <v>0.13049660437498026</v>
      </c>
      <c r="AA20" s="2">
        <f>T20/W20</f>
        <v>0.79146973292032829</v>
      </c>
    </row>
    <row r="21" spans="1:27" x14ac:dyDescent="0.2">
      <c r="A21" s="62">
        <v>4</v>
      </c>
      <c r="B21" s="63">
        <v>10</v>
      </c>
      <c r="C21" s="63" t="s">
        <v>20</v>
      </c>
      <c r="D21" s="64">
        <v>9.9999999999999995E-7</v>
      </c>
      <c r="E21">
        <v>2202</v>
      </c>
      <c r="F21">
        <v>372</v>
      </c>
      <c r="G21">
        <v>1831</v>
      </c>
      <c r="H21">
        <v>6</v>
      </c>
      <c r="I21" s="65">
        <f t="shared" si="16"/>
        <v>1014.5</v>
      </c>
      <c r="J21">
        <v>3.9092074005216103E-3</v>
      </c>
      <c r="K21">
        <v>9.5455733928407E-4</v>
      </c>
      <c r="L21" s="71">
        <v>4.1245982562897902E-5</v>
      </c>
      <c r="M21" s="64" t="b">
        <f t="shared" si="2"/>
        <v>1</v>
      </c>
      <c r="N21">
        <v>4304.3423430919602</v>
      </c>
      <c r="O21" s="62">
        <f t="shared" si="13"/>
        <v>1.1956506508588778</v>
      </c>
      <c r="P21" s="68">
        <f t="shared" si="17"/>
        <v>1.9547422084886286</v>
      </c>
      <c r="Q21" s="62"/>
      <c r="R21">
        <v>90.466456890106201</v>
      </c>
      <c r="S21">
        <v>237.348124742507</v>
      </c>
      <c r="T21">
        <v>4.77540779113769</v>
      </c>
      <c r="U21" s="67">
        <f>F21</f>
        <v>372</v>
      </c>
      <c r="V21" s="67">
        <f t="shared" ref="V21:V22" si="20">G21</f>
        <v>1831</v>
      </c>
      <c r="W21" s="67">
        <f t="shared" si="15"/>
        <v>6</v>
      </c>
      <c r="X21" s="68"/>
      <c r="Y21" s="2">
        <f t="shared" si="18"/>
        <v>0.24318940024222097</v>
      </c>
      <c r="Z21" s="2">
        <f t="shared" si="19"/>
        <v>0.12962759407018404</v>
      </c>
      <c r="AA21" s="2">
        <f>T21/W21</f>
        <v>0.79590129852294833</v>
      </c>
    </row>
    <row r="22" spans="1:27" x14ac:dyDescent="0.2">
      <c r="A22" s="62">
        <v>5</v>
      </c>
      <c r="B22" s="63">
        <v>10</v>
      </c>
      <c r="C22" s="63" t="s">
        <v>20</v>
      </c>
      <c r="D22" s="64">
        <v>9.9999999999999995E-7</v>
      </c>
      <c r="E22">
        <v>1888</v>
      </c>
      <c r="F22">
        <v>442</v>
      </c>
      <c r="G22">
        <v>1447</v>
      </c>
      <c r="H22">
        <v>6</v>
      </c>
      <c r="I22" s="65">
        <f t="shared" si="16"/>
        <v>840</v>
      </c>
      <c r="J22">
        <v>5.3974429869064902E-3</v>
      </c>
      <c r="K22">
        <v>9.4540418647361601E-4</v>
      </c>
      <c r="L22" s="71">
        <v>3.2277665408001E-5</v>
      </c>
      <c r="M22" s="64" t="b">
        <f t="shared" si="2"/>
        <v>1</v>
      </c>
      <c r="N22">
        <v>3840.3884966373398</v>
      </c>
      <c r="O22" s="62">
        <f t="shared" si="13"/>
        <v>1.0667745823992612</v>
      </c>
      <c r="P22" s="68">
        <f t="shared" si="17"/>
        <v>2.0341040766087604</v>
      </c>
      <c r="Q22" s="62"/>
      <c r="R22">
        <v>106.764447927474</v>
      </c>
      <c r="S22">
        <v>192.13826227188099</v>
      </c>
      <c r="T22">
        <v>4.68584728240966</v>
      </c>
      <c r="U22" s="67">
        <f>F22</f>
        <v>442</v>
      </c>
      <c r="V22" s="67">
        <f t="shared" si="20"/>
        <v>1447</v>
      </c>
      <c r="W22" s="67">
        <f t="shared" si="15"/>
        <v>6</v>
      </c>
      <c r="X22" s="68"/>
      <c r="Y22" s="2">
        <f t="shared" si="18"/>
        <v>0.24154852472279184</v>
      </c>
      <c r="Z22" s="2">
        <f t="shared" si="19"/>
        <v>0.13278387164608224</v>
      </c>
      <c r="AA22" s="2">
        <f>T22/W22</f>
        <v>0.78097454706827663</v>
      </c>
    </row>
    <row r="23" spans="1:27" x14ac:dyDescent="0.2">
      <c r="A23" s="83" t="s">
        <v>59</v>
      </c>
      <c r="B23" s="84"/>
      <c r="C23" s="84"/>
      <c r="D23" s="85"/>
      <c r="E23" s="93">
        <f>AVERAGE(E18:E22)</f>
        <v>2362.1999999999998</v>
      </c>
      <c r="F23" s="94">
        <f t="shared" ref="F23" si="21">AVERAGE(F18:F22)</f>
        <v>465.4</v>
      </c>
      <c r="G23" s="93">
        <f t="shared" ref="G23" si="22">AVERAGE(G18:G22)</f>
        <v>1897.8</v>
      </c>
      <c r="H23" s="94">
        <f t="shared" ref="H23" si="23">AVERAGE(H18:H22)</f>
        <v>6</v>
      </c>
      <c r="I23" s="70">
        <f t="shared" ref="I23" si="24">AVERAGE(I18:I22)</f>
        <v>1071.25</v>
      </c>
      <c r="J23" s="92">
        <f t="shared" ref="J23" si="25">AVERAGE(J18:J22)</f>
        <v>4.7321050887144719E-3</v>
      </c>
      <c r="K23" s="92">
        <f t="shared" ref="K23" si="26">AVERAGE(K18:K22)</f>
        <v>9.4285810446670371E-4</v>
      </c>
      <c r="L23" s="95">
        <f t="shared" ref="L23" si="27">AVERAGE(L18:L22)</f>
        <v>4.0126467100855203E-5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Final comparison 1e-6</vt:lpstr>
      <vt:lpstr>Final comparison 1e-3</vt:lpstr>
      <vt:lpstr>Sheet4!Print_Area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Clancy, Richard J</dc:creator>
  <cp:lastModifiedBy>Clancy, Richard J</cp:lastModifiedBy>
  <dcterms:created xsi:type="dcterms:W3CDTF">2021-06-14T14:18:46Z</dcterms:created>
  <dcterms:modified xsi:type="dcterms:W3CDTF">2021-07-09T21:17:22Z</dcterms:modified>
</cp:coreProperties>
</file>