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7180" yWindow="10480" windowWidth="36060" windowHeight="10580" tabRatio="500"/>
  </bookViews>
  <sheets>
    <sheet name="Entropy Calculations" sheetId="1" r:id="rId1"/>
    <sheet name="Information Gain" sheetId="2" r:id="rId2"/>
    <sheet name="Sheet1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1" i="1" l="1"/>
  <c r="F121" i="1"/>
  <c r="D121" i="1"/>
  <c r="E113" i="1"/>
  <c r="H113" i="1"/>
  <c r="I113" i="1"/>
  <c r="J113" i="1"/>
  <c r="L113" i="1"/>
  <c r="E114" i="1"/>
  <c r="H114" i="1"/>
  <c r="I114" i="1"/>
  <c r="J114" i="1"/>
  <c r="L114" i="1"/>
  <c r="E115" i="1"/>
  <c r="H115" i="1"/>
  <c r="I115" i="1"/>
  <c r="J115" i="1"/>
  <c r="L115" i="1"/>
  <c r="E116" i="1"/>
  <c r="H116" i="1"/>
  <c r="I116" i="1"/>
  <c r="J116" i="1"/>
  <c r="L116" i="1"/>
  <c r="E117" i="1"/>
  <c r="H117" i="1"/>
  <c r="I117" i="1"/>
  <c r="J117" i="1"/>
  <c r="L117" i="1"/>
  <c r="E118" i="1"/>
  <c r="H118" i="1"/>
  <c r="I118" i="1"/>
  <c r="J118" i="1"/>
  <c r="L118" i="1"/>
  <c r="E119" i="1"/>
  <c r="H119" i="1"/>
  <c r="I119" i="1"/>
  <c r="J119" i="1"/>
  <c r="L119" i="1"/>
  <c r="E120" i="1"/>
  <c r="H120" i="1"/>
  <c r="I120" i="1"/>
  <c r="L120" i="1"/>
  <c r="N112" i="1"/>
  <c r="B6" i="1"/>
  <c r="B7" i="1"/>
  <c r="B8" i="1"/>
  <c r="O112" i="1"/>
  <c r="K113" i="1"/>
  <c r="K114" i="1"/>
  <c r="K115" i="1"/>
  <c r="K116" i="1"/>
  <c r="K117" i="1"/>
  <c r="K118" i="1"/>
  <c r="K119" i="1"/>
  <c r="K120" i="1"/>
  <c r="P112" i="1"/>
  <c r="G148" i="1"/>
  <c r="F148" i="1"/>
  <c r="D148" i="1"/>
  <c r="H148" i="1"/>
  <c r="G141" i="1"/>
  <c r="F141" i="1"/>
  <c r="D141" i="1"/>
  <c r="H141" i="1"/>
  <c r="G127" i="1"/>
  <c r="F127" i="1"/>
  <c r="D127" i="1"/>
  <c r="H127" i="1"/>
  <c r="H121" i="1"/>
  <c r="G109" i="1"/>
  <c r="F109" i="1"/>
  <c r="D109" i="1"/>
  <c r="H109" i="1"/>
  <c r="G100" i="1"/>
  <c r="F100" i="1"/>
  <c r="D100" i="1"/>
  <c r="H100" i="1"/>
  <c r="G85" i="1"/>
  <c r="F85" i="1"/>
  <c r="D85" i="1"/>
  <c r="H85" i="1"/>
  <c r="F80" i="1"/>
  <c r="G80" i="1"/>
  <c r="H80" i="1"/>
  <c r="D80" i="1"/>
  <c r="F74" i="1"/>
  <c r="G74" i="1"/>
  <c r="H74" i="1"/>
  <c r="D74" i="1"/>
  <c r="G67" i="1"/>
  <c r="F67" i="1"/>
  <c r="D67" i="1"/>
  <c r="H67" i="1"/>
  <c r="F61" i="1"/>
  <c r="G61" i="1"/>
  <c r="H61" i="1"/>
  <c r="D61" i="1"/>
  <c r="F49" i="1"/>
  <c r="G49" i="1"/>
  <c r="H49" i="1"/>
  <c r="D49" i="1"/>
  <c r="F32" i="1"/>
  <c r="G32" i="1"/>
  <c r="H32" i="1"/>
  <c r="D32" i="1"/>
  <c r="F25" i="1"/>
  <c r="G25" i="1"/>
  <c r="H25" i="1"/>
  <c r="D25" i="1"/>
  <c r="F18" i="1"/>
  <c r="G18" i="1"/>
  <c r="H18" i="1"/>
  <c r="D18" i="1"/>
  <c r="H146" i="1"/>
  <c r="I146" i="1"/>
  <c r="J146" i="1"/>
  <c r="E146" i="1"/>
  <c r="L146" i="1"/>
  <c r="H147" i="1"/>
  <c r="I147" i="1"/>
  <c r="E147" i="1"/>
  <c r="L147" i="1"/>
  <c r="E145" i="1"/>
  <c r="H145" i="1"/>
  <c r="I145" i="1"/>
  <c r="J145" i="1"/>
  <c r="L145" i="1"/>
  <c r="N144" i="1"/>
  <c r="O144" i="1"/>
  <c r="K146" i="1"/>
  <c r="K147" i="1"/>
  <c r="K145" i="1"/>
  <c r="P144" i="1"/>
  <c r="E131" i="1"/>
  <c r="H131" i="1"/>
  <c r="I131" i="1"/>
  <c r="J131" i="1"/>
  <c r="L131" i="1"/>
  <c r="E132" i="1"/>
  <c r="H132" i="1"/>
  <c r="I132" i="1"/>
  <c r="J132" i="1"/>
  <c r="L132" i="1"/>
  <c r="E133" i="1"/>
  <c r="H133" i="1"/>
  <c r="I133" i="1"/>
  <c r="J133" i="1"/>
  <c r="L133" i="1"/>
  <c r="E134" i="1"/>
  <c r="H134" i="1"/>
  <c r="I134" i="1"/>
  <c r="J134" i="1"/>
  <c r="L134" i="1"/>
  <c r="E135" i="1"/>
  <c r="H135" i="1"/>
  <c r="I135" i="1"/>
  <c r="J135" i="1"/>
  <c r="L135" i="1"/>
  <c r="E136" i="1"/>
  <c r="H136" i="1"/>
  <c r="I136" i="1"/>
  <c r="J136" i="1"/>
  <c r="L136" i="1"/>
  <c r="E137" i="1"/>
  <c r="H137" i="1"/>
  <c r="I137" i="1"/>
  <c r="J137" i="1"/>
  <c r="L137" i="1"/>
  <c r="E138" i="1"/>
  <c r="H138" i="1"/>
  <c r="I138" i="1"/>
  <c r="J138" i="1"/>
  <c r="L138" i="1"/>
  <c r="E139" i="1"/>
  <c r="H139" i="1"/>
  <c r="I139" i="1"/>
  <c r="L139" i="1"/>
  <c r="E140" i="1"/>
  <c r="H140" i="1"/>
  <c r="I140" i="1"/>
  <c r="L140" i="1"/>
  <c r="N130" i="1"/>
  <c r="O130" i="1"/>
  <c r="K131" i="1"/>
  <c r="K132" i="1"/>
  <c r="K133" i="1"/>
  <c r="K134" i="1"/>
  <c r="K135" i="1"/>
  <c r="K136" i="1"/>
  <c r="K137" i="1"/>
  <c r="K138" i="1"/>
  <c r="K139" i="1"/>
  <c r="K140" i="1"/>
  <c r="P130" i="1"/>
  <c r="H125" i="1"/>
  <c r="I125" i="1"/>
  <c r="J125" i="1"/>
  <c r="E125" i="1"/>
  <c r="L125" i="1"/>
  <c r="K125" i="1"/>
  <c r="E107" i="1"/>
  <c r="E106" i="1"/>
  <c r="E105" i="1"/>
  <c r="H107" i="1"/>
  <c r="I107" i="1"/>
  <c r="J107" i="1"/>
  <c r="L107" i="1"/>
  <c r="K107" i="1"/>
  <c r="H106" i="1"/>
  <c r="I106" i="1"/>
  <c r="J106" i="1"/>
  <c r="L106" i="1"/>
  <c r="K106" i="1"/>
  <c r="H105" i="1"/>
  <c r="I105" i="1"/>
  <c r="J105" i="1"/>
  <c r="L105" i="1"/>
  <c r="K105" i="1"/>
  <c r="E94" i="1"/>
  <c r="E93" i="1"/>
  <c r="E92" i="1"/>
  <c r="E91" i="1"/>
  <c r="H94" i="1"/>
  <c r="I94" i="1"/>
  <c r="J94" i="1"/>
  <c r="L94" i="1"/>
  <c r="K94" i="1"/>
  <c r="H93" i="1"/>
  <c r="I93" i="1"/>
  <c r="J93" i="1"/>
  <c r="L93" i="1"/>
  <c r="K93" i="1"/>
  <c r="H92" i="1"/>
  <c r="I92" i="1"/>
  <c r="J92" i="1"/>
  <c r="L92" i="1"/>
  <c r="K92" i="1"/>
  <c r="H91" i="1"/>
  <c r="I91" i="1"/>
  <c r="J91" i="1"/>
  <c r="L91" i="1"/>
  <c r="K91" i="1"/>
  <c r="E83" i="1"/>
  <c r="H83" i="1"/>
  <c r="I83" i="1"/>
  <c r="J83" i="1"/>
  <c r="L83" i="1"/>
  <c r="E84" i="1"/>
  <c r="H84" i="1"/>
  <c r="I84" i="1"/>
  <c r="J84" i="1"/>
  <c r="L84" i="1"/>
  <c r="N82" i="1"/>
  <c r="O82" i="1"/>
  <c r="K84" i="1"/>
  <c r="K83" i="1"/>
  <c r="P82" i="1"/>
  <c r="E77" i="1"/>
  <c r="H77" i="1"/>
  <c r="I77" i="1"/>
  <c r="J77" i="1"/>
  <c r="L77" i="1"/>
  <c r="E78" i="1"/>
  <c r="H78" i="1"/>
  <c r="I78" i="1"/>
  <c r="J78" i="1"/>
  <c r="L78" i="1"/>
  <c r="E79" i="1"/>
  <c r="H79" i="1"/>
  <c r="I79" i="1"/>
  <c r="J79" i="1"/>
  <c r="L79" i="1"/>
  <c r="N76" i="1"/>
  <c r="O76" i="1"/>
  <c r="K79" i="1"/>
  <c r="K78" i="1"/>
  <c r="K77" i="1"/>
  <c r="P76" i="1"/>
  <c r="E71" i="1"/>
  <c r="H71" i="1"/>
  <c r="I71" i="1"/>
  <c r="J71" i="1"/>
  <c r="L71" i="1"/>
  <c r="E72" i="1"/>
  <c r="H72" i="1"/>
  <c r="I72" i="1"/>
  <c r="J72" i="1"/>
  <c r="L72" i="1"/>
  <c r="E73" i="1"/>
  <c r="H73" i="1"/>
  <c r="I73" i="1"/>
  <c r="J73" i="1"/>
  <c r="L73" i="1"/>
  <c r="N70" i="1"/>
  <c r="O70" i="1"/>
  <c r="K73" i="1"/>
  <c r="K72" i="1"/>
  <c r="K71" i="1"/>
  <c r="P70" i="1"/>
  <c r="E60" i="1"/>
  <c r="H60" i="1"/>
  <c r="I60" i="1"/>
  <c r="J60" i="1"/>
  <c r="L60" i="1"/>
  <c r="E59" i="1"/>
  <c r="H59" i="1"/>
  <c r="I59" i="1"/>
  <c r="J59" i="1"/>
  <c r="L59" i="1"/>
  <c r="H48" i="1"/>
  <c r="I48" i="1"/>
  <c r="J48" i="1"/>
  <c r="H47" i="1"/>
  <c r="I47" i="1"/>
  <c r="J47" i="1"/>
  <c r="E46" i="1"/>
  <c r="E45" i="1"/>
  <c r="E44" i="1"/>
  <c r="E43" i="1"/>
  <c r="E42" i="1"/>
  <c r="E41" i="1"/>
  <c r="H46" i="1"/>
  <c r="I46" i="1"/>
  <c r="J46" i="1"/>
  <c r="L46" i="1"/>
  <c r="K46" i="1"/>
  <c r="H45" i="1"/>
  <c r="I45" i="1"/>
  <c r="J45" i="1"/>
  <c r="L45" i="1"/>
  <c r="K45" i="1"/>
  <c r="H44" i="1"/>
  <c r="I44" i="1"/>
  <c r="J44" i="1"/>
  <c r="L44" i="1"/>
  <c r="K44" i="1"/>
  <c r="H43" i="1"/>
  <c r="I43" i="1"/>
  <c r="J43" i="1"/>
  <c r="L43" i="1"/>
  <c r="K43" i="1"/>
  <c r="H42" i="1"/>
  <c r="I42" i="1"/>
  <c r="J42" i="1"/>
  <c r="L42" i="1"/>
  <c r="K42" i="1"/>
  <c r="H41" i="1"/>
  <c r="I41" i="1"/>
  <c r="J41" i="1"/>
  <c r="L41" i="1"/>
  <c r="K41" i="1"/>
  <c r="E21" i="1"/>
  <c r="H21" i="1"/>
  <c r="I21" i="1"/>
  <c r="J21" i="1"/>
  <c r="L21" i="1"/>
  <c r="E22" i="1"/>
  <c r="H22" i="1"/>
  <c r="I22" i="1"/>
  <c r="J22" i="1"/>
  <c r="L22" i="1"/>
  <c r="E23" i="1"/>
  <c r="H23" i="1"/>
  <c r="I23" i="1"/>
  <c r="J23" i="1"/>
  <c r="L23" i="1"/>
  <c r="E24" i="1"/>
  <c r="H24" i="1"/>
  <c r="I24" i="1"/>
  <c r="J24" i="1"/>
  <c r="L24" i="1"/>
  <c r="N21" i="1"/>
  <c r="O21" i="1"/>
  <c r="K21" i="1"/>
  <c r="K22" i="1"/>
  <c r="K23" i="1"/>
  <c r="K24" i="1"/>
  <c r="P21" i="1"/>
  <c r="E16" i="1"/>
  <c r="H16" i="1"/>
  <c r="I16" i="1"/>
  <c r="J16" i="1"/>
  <c r="K16" i="1"/>
  <c r="L16" i="1"/>
  <c r="H14" i="1"/>
  <c r="I14" i="1"/>
  <c r="J14" i="1"/>
  <c r="E14" i="1"/>
  <c r="L14" i="1"/>
  <c r="H15" i="1"/>
  <c r="I15" i="1"/>
  <c r="J15" i="1"/>
  <c r="E15" i="1"/>
  <c r="L15" i="1"/>
  <c r="E17" i="1"/>
  <c r="H17" i="1"/>
  <c r="I17" i="1"/>
  <c r="J17" i="1"/>
  <c r="L17" i="1"/>
  <c r="N14" i="1"/>
  <c r="O14" i="1"/>
  <c r="K14" i="1"/>
  <c r="K15" i="1"/>
  <c r="K17" i="1"/>
  <c r="P14" i="1"/>
  <c r="E124" i="1"/>
  <c r="H124" i="1"/>
  <c r="I124" i="1"/>
  <c r="J124" i="1"/>
  <c r="L124" i="1"/>
  <c r="E126" i="1"/>
  <c r="H126" i="1"/>
  <c r="I126" i="1"/>
  <c r="J126" i="1"/>
  <c r="L126" i="1"/>
  <c r="N123" i="1"/>
  <c r="O123" i="1"/>
  <c r="K124" i="1"/>
  <c r="K126" i="1"/>
  <c r="P123" i="1"/>
  <c r="E104" i="1"/>
  <c r="H104" i="1"/>
  <c r="I104" i="1"/>
  <c r="J104" i="1"/>
  <c r="L104" i="1"/>
  <c r="E108" i="1"/>
  <c r="H108" i="1"/>
  <c r="I108" i="1"/>
  <c r="J108" i="1"/>
  <c r="L108" i="1"/>
  <c r="N103" i="1"/>
  <c r="O103" i="1"/>
  <c r="K104" i="1"/>
  <c r="K108" i="1"/>
  <c r="P103" i="1"/>
  <c r="E88" i="1"/>
  <c r="L88" i="1"/>
  <c r="E89" i="1"/>
  <c r="L89" i="1"/>
  <c r="E90" i="1"/>
  <c r="H90" i="1"/>
  <c r="I90" i="1"/>
  <c r="J90" i="1"/>
  <c r="L90" i="1"/>
  <c r="E95" i="1"/>
  <c r="H95" i="1"/>
  <c r="I95" i="1"/>
  <c r="J95" i="1"/>
  <c r="L95" i="1"/>
  <c r="E96" i="1"/>
  <c r="H96" i="1"/>
  <c r="I96" i="1"/>
  <c r="J96" i="1"/>
  <c r="L96" i="1"/>
  <c r="E97" i="1"/>
  <c r="H97" i="1"/>
  <c r="I97" i="1"/>
  <c r="J97" i="1"/>
  <c r="L97" i="1"/>
  <c r="E98" i="1"/>
  <c r="H98" i="1"/>
  <c r="I98" i="1"/>
  <c r="J98" i="1"/>
  <c r="L98" i="1"/>
  <c r="E99" i="1"/>
  <c r="H99" i="1"/>
  <c r="I99" i="1"/>
  <c r="J99" i="1"/>
  <c r="L99" i="1"/>
  <c r="N87" i="1"/>
  <c r="O87" i="1"/>
  <c r="K90" i="1"/>
  <c r="K95" i="1"/>
  <c r="K96" i="1"/>
  <c r="K97" i="1"/>
  <c r="K98" i="1"/>
  <c r="K99" i="1"/>
  <c r="P87" i="1"/>
  <c r="E64" i="1"/>
  <c r="H64" i="1"/>
  <c r="I64" i="1"/>
  <c r="L64" i="1"/>
  <c r="E65" i="1"/>
  <c r="H65" i="1"/>
  <c r="I65" i="1"/>
  <c r="J65" i="1"/>
  <c r="L65" i="1"/>
  <c r="E66" i="1"/>
  <c r="H66" i="1"/>
  <c r="I66" i="1"/>
  <c r="J66" i="1"/>
  <c r="L66" i="1"/>
  <c r="N63" i="1"/>
  <c r="O63" i="1"/>
  <c r="K64" i="1"/>
  <c r="K65" i="1"/>
  <c r="K66" i="1"/>
  <c r="P63" i="1"/>
  <c r="E53" i="1"/>
  <c r="H53" i="1"/>
  <c r="I53" i="1"/>
  <c r="J53" i="1"/>
  <c r="L53" i="1"/>
  <c r="E54" i="1"/>
  <c r="H54" i="1"/>
  <c r="I54" i="1"/>
  <c r="J54" i="1"/>
  <c r="L54" i="1"/>
  <c r="E55" i="1"/>
  <c r="H55" i="1"/>
  <c r="I55" i="1"/>
  <c r="J55" i="1"/>
  <c r="L55" i="1"/>
  <c r="E56" i="1"/>
  <c r="H56" i="1"/>
  <c r="I56" i="1"/>
  <c r="J56" i="1"/>
  <c r="L56" i="1"/>
  <c r="E57" i="1"/>
  <c r="H57" i="1"/>
  <c r="I57" i="1"/>
  <c r="J57" i="1"/>
  <c r="L57" i="1"/>
  <c r="E58" i="1"/>
  <c r="H58" i="1"/>
  <c r="I58" i="1"/>
  <c r="J58" i="1"/>
  <c r="L58" i="1"/>
  <c r="N52" i="1"/>
  <c r="O52" i="1"/>
  <c r="K53" i="1"/>
  <c r="K54" i="1"/>
  <c r="K55" i="1"/>
  <c r="K56" i="1"/>
  <c r="K57" i="1"/>
  <c r="K58" i="1"/>
  <c r="K59" i="1"/>
  <c r="K60" i="1"/>
  <c r="P52" i="1"/>
  <c r="E37" i="1"/>
  <c r="H37" i="1"/>
  <c r="I37" i="1"/>
  <c r="J37" i="1"/>
  <c r="L37" i="1"/>
  <c r="E38" i="1"/>
  <c r="H38" i="1"/>
  <c r="I38" i="1"/>
  <c r="J38" i="1"/>
  <c r="L38" i="1"/>
  <c r="E39" i="1"/>
  <c r="H39" i="1"/>
  <c r="I39" i="1"/>
  <c r="J39" i="1"/>
  <c r="L39" i="1"/>
  <c r="E40" i="1"/>
  <c r="H40" i="1"/>
  <c r="I40" i="1"/>
  <c r="J40" i="1"/>
  <c r="L40" i="1"/>
  <c r="E47" i="1"/>
  <c r="L47" i="1"/>
  <c r="E48" i="1"/>
  <c r="L48" i="1"/>
  <c r="N37" i="1"/>
  <c r="O37" i="1"/>
  <c r="K37" i="1"/>
  <c r="K38" i="1"/>
  <c r="K39" i="1"/>
  <c r="K40" i="1"/>
  <c r="K47" i="1"/>
  <c r="K48" i="1"/>
  <c r="P37" i="1"/>
  <c r="E28" i="1"/>
  <c r="H28" i="1"/>
  <c r="I28" i="1"/>
  <c r="J28" i="1"/>
  <c r="L28" i="1"/>
  <c r="E29" i="1"/>
  <c r="H29" i="1"/>
  <c r="I29" i="1"/>
  <c r="J29" i="1"/>
  <c r="L29" i="1"/>
  <c r="E30" i="1"/>
  <c r="H30" i="1"/>
  <c r="I30" i="1"/>
  <c r="J30" i="1"/>
  <c r="L30" i="1"/>
  <c r="E31" i="1"/>
  <c r="H31" i="1"/>
  <c r="I31" i="1"/>
  <c r="J31" i="1"/>
  <c r="L31" i="1"/>
  <c r="N28" i="1"/>
  <c r="O28" i="1"/>
  <c r="K28" i="1"/>
  <c r="K29" i="1"/>
  <c r="K30" i="1"/>
  <c r="K31" i="1"/>
  <c r="P28" i="1"/>
</calcChain>
</file>

<file path=xl/sharedStrings.xml><?xml version="1.0" encoding="utf-8"?>
<sst xmlns="http://schemas.openxmlformats.org/spreadsheetml/2006/main" count="486" uniqueCount="137">
  <si>
    <t>Information Gain Calculations</t>
  </si>
  <si>
    <t>code</t>
  </si>
  <si>
    <t>value</t>
  </si>
  <si>
    <t>Description</t>
  </si>
  <si>
    <t>probability of node to population</t>
  </si>
  <si>
    <t>Child Entropy</t>
  </si>
  <si>
    <t>weight of each value</t>
  </si>
  <si>
    <t>weighted  child entropy</t>
  </si>
  <si>
    <t>Number of People</t>
  </si>
  <si>
    <t>child entropy</t>
  </si>
  <si>
    <r>
      <t>- (</t>
    </r>
    <r>
      <rPr>
        <sz val="11"/>
        <color indexed="206"/>
        <rFont val="Calibri"/>
        <family val="2"/>
      </rPr>
      <t>(</t>
    </r>
    <r>
      <rPr>
        <sz val="12"/>
        <color theme="1"/>
        <rFont val="Calibri"/>
        <family val="2"/>
        <scheme val="minor"/>
      </rPr>
      <t>x/z</t>
    </r>
    <r>
      <rPr>
        <sz val="11"/>
        <color indexed="206"/>
        <rFont val="Calibri"/>
        <family val="2"/>
      </rPr>
      <t>)</t>
    </r>
    <r>
      <rPr>
        <sz val="12"/>
        <color theme="1"/>
        <rFont val="Calibri"/>
        <family val="2"/>
        <scheme val="minor"/>
      </rPr>
      <t xml:space="preserve"> </t>
    </r>
    <r>
      <rPr>
        <sz val="11"/>
        <color indexed="205"/>
        <rFont val="Calibri"/>
        <family val="2"/>
      </rPr>
      <t>log2</t>
    </r>
    <r>
      <rPr>
        <sz val="12"/>
        <color theme="1"/>
        <rFont val="Calibri"/>
        <family val="2"/>
        <scheme val="minor"/>
      </rPr>
      <t xml:space="preserve"> x/z)</t>
    </r>
    <r>
      <rPr>
        <sz val="11"/>
        <color indexed="206"/>
        <rFont val="Calibri"/>
        <family val="2"/>
      </rPr>
      <t>)</t>
    </r>
    <r>
      <rPr>
        <sz val="12"/>
        <color theme="1"/>
        <rFont val="Calibri"/>
        <family val="2"/>
        <scheme val="minor"/>
      </rPr>
      <t xml:space="preserve"> - </t>
    </r>
    <r>
      <rPr>
        <sz val="11"/>
        <color indexed="206"/>
        <rFont val="Calibri"/>
        <family val="2"/>
      </rPr>
      <t>((y/z)log2 y/z)</t>
    </r>
  </si>
  <si>
    <t>parent entropy</t>
  </si>
  <si>
    <t xml:space="preserve"> -(a/c) log2 a/c)) -(b/c log2 b/c)</t>
  </si>
  <si>
    <t>information gain</t>
  </si>
  <si>
    <t>Parent enthropy</t>
  </si>
  <si>
    <t>Total population</t>
  </si>
  <si>
    <t>Age Group ( continous value)</t>
  </si>
  <si>
    <t>Unknown</t>
  </si>
  <si>
    <t xml:space="preserve"> </t>
  </si>
  <si>
    <t>age 33 to 48</t>
  </si>
  <si>
    <t>greater than 64</t>
  </si>
  <si>
    <t>Conditional Entropy</t>
  </si>
  <si>
    <t>Information Gain</t>
  </si>
  <si>
    <t>Normalized Information Gain</t>
  </si>
  <si>
    <t xml:space="preserve">Age Group </t>
  </si>
  <si>
    <t>Attributes</t>
  </si>
  <si>
    <t xml:space="preserve"> parent entropy - conditional entropy</t>
  </si>
  <si>
    <t>Yes Subscribe probability:</t>
  </si>
  <si>
    <t xml:space="preserve">No Subscrbe probability: </t>
  </si>
  <si>
    <t>pday Range</t>
  </si>
  <si>
    <t>0 to 6</t>
  </si>
  <si>
    <t>7 to 14</t>
  </si>
  <si>
    <t>no Subscribe</t>
  </si>
  <si>
    <t>yes Subscribe</t>
  </si>
  <si>
    <t>1_week</t>
  </si>
  <si>
    <t>2_weeks</t>
  </si>
  <si>
    <t>3_weeks</t>
  </si>
  <si>
    <t>not_contacted</t>
  </si>
  <si>
    <t>pday</t>
  </si>
  <si>
    <t>15 to 27</t>
  </si>
  <si>
    <t>Marital Status</t>
  </si>
  <si>
    <t>married</t>
  </si>
  <si>
    <t>divorced</t>
  </si>
  <si>
    <t>single</t>
  </si>
  <si>
    <t>unknown</t>
  </si>
  <si>
    <t>age 17 to 32</t>
  </si>
  <si>
    <t>age 49 to 64</t>
  </si>
  <si>
    <t>admin.</t>
  </si>
  <si>
    <t>blue-collar</t>
  </si>
  <si>
    <t>entrepreneur</t>
  </si>
  <si>
    <t>housemaid</t>
  </si>
  <si>
    <t>management</t>
  </si>
  <si>
    <t>retired</t>
  </si>
  <si>
    <t>self-employed</t>
  </si>
  <si>
    <t>services</t>
  </si>
  <si>
    <t>student</t>
  </si>
  <si>
    <t>technician</t>
  </si>
  <si>
    <t>unemployed</t>
  </si>
  <si>
    <t>Job</t>
  </si>
  <si>
    <t>education</t>
  </si>
  <si>
    <t>basic.4y</t>
  </si>
  <si>
    <t>basic.6y</t>
  </si>
  <si>
    <t>basic.9y</t>
  </si>
  <si>
    <t>high.school</t>
  </si>
  <si>
    <t>illiterate</t>
  </si>
  <si>
    <t>professional.course</t>
  </si>
  <si>
    <t>university.degree</t>
  </si>
  <si>
    <t>default</t>
  </si>
  <si>
    <t xml:space="preserve">yes </t>
  </si>
  <si>
    <t>no</t>
  </si>
  <si>
    <t>housing</t>
  </si>
  <si>
    <t>loan</t>
  </si>
  <si>
    <t>Contact</t>
  </si>
  <si>
    <t>cellular</t>
  </si>
  <si>
    <t>telephone</t>
  </si>
  <si>
    <t>contact</t>
  </si>
  <si>
    <t>apr</t>
  </si>
  <si>
    <t>aug</t>
  </si>
  <si>
    <t>dec</t>
  </si>
  <si>
    <t>jul</t>
  </si>
  <si>
    <t>jun</t>
  </si>
  <si>
    <t>mar</t>
  </si>
  <si>
    <t>may</t>
  </si>
  <si>
    <t>nov</t>
  </si>
  <si>
    <t>oct</t>
  </si>
  <si>
    <t>sep</t>
  </si>
  <si>
    <t>jan</t>
  </si>
  <si>
    <t>feb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</si>
  <si>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</si>
  <si>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</si>
  <si>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</si>
  <si>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</si>
  <si>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</si>
  <si>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</si>
  <si>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</si>
  <si>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</si>
  <si>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</si>
  <si>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</si>
  <si>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10012</t>
  </si>
  <si>
    <t>10011</t>
  </si>
  <si>
    <t>Month</t>
  </si>
  <si>
    <t>day_of_week</t>
  </si>
  <si>
    <t>11001</t>
  </si>
  <si>
    <t>11002</t>
  </si>
  <si>
    <t>11003</t>
  </si>
  <si>
    <t>11004</t>
  </si>
  <si>
    <t>11005</t>
  </si>
  <si>
    <t>mon</t>
  </si>
  <si>
    <t>tue</t>
  </si>
  <si>
    <t>wed</t>
  </si>
  <si>
    <t>thu</t>
  </si>
  <si>
    <t>fri</t>
  </si>
  <si>
    <t>Previous</t>
  </si>
  <si>
    <t>poutcome</t>
  </si>
  <si>
    <t>failure</t>
  </si>
  <si>
    <t>nonexistent</t>
  </si>
  <si>
    <t>success</t>
  </si>
  <si>
    <t>1000-1499</t>
  </si>
  <si>
    <t>500-999</t>
  </si>
  <si>
    <t>1-499</t>
  </si>
  <si>
    <t>1500-1999</t>
  </si>
  <si>
    <t>2000-2499</t>
  </si>
  <si>
    <t>2500-2999</t>
  </si>
  <si>
    <t>3000-3499</t>
  </si>
  <si>
    <t>3500-3999</t>
  </si>
  <si>
    <t>4000-4499</t>
  </si>
  <si>
    <t>4500-5000</t>
  </si>
  <si>
    <t>Duration Range</t>
  </si>
  <si>
    <t>campaign range</t>
  </si>
  <si>
    <t>15001</t>
  </si>
  <si>
    <t>15002</t>
  </si>
  <si>
    <t>15003</t>
  </si>
  <si>
    <t>1-14_times</t>
  </si>
  <si>
    <t>15-28_times</t>
  </si>
  <si>
    <t>29-or_more_times</t>
  </si>
  <si>
    <t>Totals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</si>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</sst>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7" x14ac:knownFonts="1">
    <font>
      <sz val="12"/>
      <color theme="1"/>
      <name val="Calibri"/>
      <family val="2"/>
      <scheme val="minor"/>
    </font>
    <font>
      <b/>
      <sz val="10"/>
      <name val="Times New Roman"/>
      <family val="1"/>
      <charset val="20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indexed="206"/>
      <name val="Calibri"/>
      <family val="2"/>
    </font>
    <font>
      <sz val="11"/>
      <color indexed="205"/>
      <name val="Calibri"/>
      <family val="2"/>
    </font>
    <font>
      <sz val="10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Arial"/>
    </font>
    <font>
      <b/>
      <sz val="12"/>
      <color theme="1"/>
      <name val="Cambria"/>
    </font>
    <font>
      <sz val="10"/>
      <name val="Calibri"/>
      <scheme val="minor"/>
    </font>
    <font>
      <sz val="10"/>
      <color theme="1"/>
      <name val="Calibri"/>
      <scheme val="minor"/>
    </font>
    <font>
      <b/>
      <sz val="10"/>
      <name val="Cambria"/>
      <scheme val="major"/>
    </font>
    <font>
      <b/>
      <sz val="12"/>
      <color theme="1"/>
      <name val="Cambria"/>
      <scheme val="maj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7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49" fontId="1" fillId="0" borderId="0" xfId="0" applyNumberFormat="1" applyFont="1" applyFill="1" applyAlignment="1">
      <alignment horizontal="center"/>
    </xf>
    <xf numFmtId="0" fontId="5" fillId="0" borderId="0" xfId="19" applyFont="1"/>
    <xf numFmtId="0" fontId="0" fillId="0" borderId="0" xfId="0" applyAlignment="1">
      <alignment horizontal="left"/>
    </xf>
    <xf numFmtId="0" fontId="4" fillId="0" borderId="0" xfId="19" applyAlignment="1">
      <alignment horizontal="left"/>
    </xf>
    <xf numFmtId="0" fontId="5" fillId="0" borderId="0" xfId="19" applyFont="1" applyAlignment="1">
      <alignment horizontal="left"/>
    </xf>
    <xf numFmtId="0" fontId="1" fillId="0" borderId="0" xfId="0" applyFont="1" applyFill="1" applyAlignment="1">
      <alignment horizontal="left"/>
    </xf>
    <xf numFmtId="49" fontId="1" fillId="0" borderId="0" xfId="0" applyNumberFormat="1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1" fontId="1" fillId="0" borderId="0" xfId="0" applyNumberFormat="1" applyFont="1" applyFill="1" applyAlignment="1">
      <alignment horizontal="center"/>
    </xf>
    <xf numFmtId="0" fontId="0" fillId="0" borderId="0" xfId="0" applyFont="1"/>
    <xf numFmtId="0" fontId="4" fillId="0" borderId="0" xfId="19" applyFont="1" applyAlignment="1">
      <alignment horizontal="left"/>
    </xf>
    <xf numFmtId="0" fontId="4" fillId="0" borderId="0" xfId="19" applyFont="1"/>
    <xf numFmtId="0" fontId="9" fillId="0" borderId="0" xfId="0" applyFont="1"/>
    <xf numFmtId="0" fontId="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1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11" fillId="0" borderId="0" xfId="0" applyFont="1"/>
    <xf numFmtId="0" fontId="12" fillId="0" borderId="0" xfId="0" applyFont="1" applyFill="1" applyAlignment="1">
      <alignment horizontal="right"/>
    </xf>
    <xf numFmtId="0" fontId="13" fillId="0" borderId="0" xfId="0" applyFont="1" applyAlignment="1">
      <alignment horizontal="right"/>
    </xf>
    <xf numFmtId="0" fontId="4" fillId="0" borderId="0" xfId="19" applyAlignment="1">
      <alignment horizontal="right"/>
    </xf>
    <xf numFmtId="0" fontId="4" fillId="0" borderId="0" xfId="19" applyFill="1" applyAlignment="1">
      <alignment horizontal="right"/>
    </xf>
    <xf numFmtId="0" fontId="1" fillId="0" borderId="0" xfId="0" applyFont="1" applyFill="1" applyAlignment="1">
      <alignment horizontal="right"/>
    </xf>
    <xf numFmtId="0" fontId="5" fillId="0" borderId="0" xfId="19" applyFont="1" applyAlignment="1">
      <alignment horizontal="right"/>
    </xf>
    <xf numFmtId="0" fontId="4" fillId="0" borderId="0" xfId="19" applyFont="1" applyAlignment="1">
      <alignment horizontal="right"/>
    </xf>
    <xf numFmtId="0" fontId="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49" fontId="1" fillId="0" borderId="0" xfId="0" applyNumberFormat="1" applyFont="1" applyFill="1" applyAlignment="1">
      <alignment horizontal="right"/>
    </xf>
    <xf numFmtId="49" fontId="8" fillId="0" borderId="0" xfId="0" applyNumberFormat="1" applyFont="1" applyFill="1" applyAlignment="1">
      <alignment horizontal="right"/>
    </xf>
    <xf numFmtId="1" fontId="1" fillId="0" borderId="0" xfId="0" applyNumberFormat="1" applyFont="1" applyFill="1" applyAlignment="1">
      <alignment horizontal="right"/>
    </xf>
    <xf numFmtId="1" fontId="8" fillId="0" borderId="0" xfId="0" applyNumberFormat="1" applyFont="1" applyFill="1" applyAlignment="1">
      <alignment horizontal="right"/>
    </xf>
    <xf numFmtId="0" fontId="11" fillId="0" borderId="0" xfId="0" applyFont="1" applyAlignment="1">
      <alignment horizontal="right"/>
    </xf>
    <xf numFmtId="0" fontId="8" fillId="0" borderId="0" xfId="0" applyFont="1" applyFill="1" applyAlignment="1">
      <alignment horizontal="right"/>
    </xf>
    <xf numFmtId="0" fontId="4" fillId="0" borderId="0" xfId="19" quotePrefix="1" applyAlignment="1">
      <alignment horizontal="left"/>
    </xf>
    <xf numFmtId="49" fontId="8" fillId="0" borderId="0" xfId="0" applyNumberFormat="1" applyFont="1" applyFill="1" applyAlignment="1">
      <alignment horizontal="left"/>
    </xf>
    <xf numFmtId="1" fontId="8" fillId="0" borderId="0" xfId="0" applyNumberFormat="1" applyFont="1" applyFill="1" applyAlignment="1">
      <alignment horizontal="left"/>
    </xf>
    <xf numFmtId="0" fontId="4" fillId="0" borderId="0" xfId="19" applyFont="1" applyFill="1" applyAlignment="1">
      <alignment horizontal="left"/>
    </xf>
    <xf numFmtId="0" fontId="5" fillId="0" borderId="0" xfId="19" applyFont="1" applyFill="1" applyAlignment="1">
      <alignment horizontal="right"/>
    </xf>
    <xf numFmtId="0" fontId="14" fillId="0" borderId="0" xfId="0" applyFont="1" applyFill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0" fillId="0" borderId="0" xfId="0" applyFont="1" applyAlignment="1"/>
    <xf numFmtId="0" fontId="16" fillId="0" borderId="0" xfId="0" applyFont="1" applyFill="1" applyAlignment="1"/>
    <xf numFmtId="164" fontId="16" fillId="0" borderId="0" xfId="0" applyNumberFormat="1" applyFont="1" applyFill="1" applyAlignment="1"/>
    <xf numFmtId="49" fontId="16" fillId="0" borderId="0" xfId="0" applyNumberFormat="1" applyFont="1" applyFill="1" applyAlignment="1"/>
    <xf numFmtId="1" fontId="16" fillId="0" borderId="0" xfId="0" applyNumberFormat="1" applyFont="1" applyFill="1" applyAlignment="1"/>
    <xf numFmtId="0" fontId="0" fillId="0" borderId="1" xfId="0" applyFont="1" applyBorder="1" applyAlignment="1"/>
    <xf numFmtId="164" fontId="16" fillId="0" borderId="1" xfId="0" applyNumberFormat="1" applyFont="1" applyFill="1" applyBorder="1" applyAlignment="1"/>
    <xf numFmtId="1" fontId="16" fillId="0" borderId="1" xfId="0" applyNumberFormat="1" applyFont="1" applyFill="1" applyBorder="1" applyAlignment="1"/>
    <xf numFmtId="0" fontId="16" fillId="0" borderId="1" xfId="0" applyFont="1" applyFill="1" applyBorder="1" applyAlignment="1"/>
    <xf numFmtId="49" fontId="16" fillId="0" borderId="1" xfId="0" applyNumberFormat="1" applyFont="1" applyFill="1" applyBorder="1" applyAlignment="1"/>
  </cellXfs>
  <cellStyles count="47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Normal" xfId="0" builtinId="0"/>
    <cellStyle name="Normal 2" xfId="1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8"/>
  <sheetViews>
    <sheetView tabSelected="1" topLeftCell="A17" workbookViewId="0">
      <selection activeCell="A17" sqref="A17"/>
    </sheetView>
  </sheetViews>
  <sheetFormatPr baseColWidth="10" defaultRowHeight="15" x14ac:dyDescent="0"/>
  <cols>
    <col min="1" max="1" width="25.33203125" style="18" bestFit="1" customWidth="1"/>
    <col min="2" max="2" width="23.5" style="3" customWidth="1"/>
    <col min="3" max="3" width="18" style="3" customWidth="1"/>
    <col min="4" max="4" width="18" bestFit="1" customWidth="1"/>
    <col min="5" max="5" width="26.83203125" bestFit="1" customWidth="1"/>
    <col min="6" max="6" width="13.6640625" customWidth="1"/>
    <col min="7" max="7" width="13" bestFit="1" customWidth="1"/>
    <col min="8" max="8" width="18.6640625" bestFit="1" customWidth="1"/>
    <col min="9" max="9" width="23.6640625" bestFit="1" customWidth="1"/>
    <col min="10" max="10" width="11.5" bestFit="1" customWidth="1"/>
    <col min="11" max="11" width="17" bestFit="1" customWidth="1"/>
    <col min="12" max="12" width="19.33203125" bestFit="1" customWidth="1"/>
    <col min="13" max="13" width="16.83203125" customWidth="1"/>
    <col min="14" max="14" width="19.83203125" customWidth="1"/>
    <col min="15" max="15" width="17.5" customWidth="1"/>
    <col min="16" max="16" width="25" bestFit="1" customWidth="1"/>
  </cols>
  <sheetData>
    <row r="1" spans="1:16">
      <c r="A1" s="18" t="s">
        <v>0</v>
      </c>
    </row>
    <row r="2" spans="1:16">
      <c r="A2" s="22" t="s">
        <v>9</v>
      </c>
      <c r="B2" s="35" t="s">
        <v>10</v>
      </c>
    </row>
    <row r="3" spans="1:16">
      <c r="A3" s="22" t="s">
        <v>11</v>
      </c>
      <c r="B3" s="35" t="s">
        <v>12</v>
      </c>
    </row>
    <row r="4" spans="1:16">
      <c r="A4" s="22" t="s">
        <v>13</v>
      </c>
      <c r="B4" s="4" t="s">
        <v>26</v>
      </c>
    </row>
    <row r="5" spans="1:16">
      <c r="A5" s="22"/>
      <c r="B5" s="4"/>
    </row>
    <row r="6" spans="1:16">
      <c r="A6" s="22" t="s">
        <v>27</v>
      </c>
      <c r="B6" s="35">
        <f>4640/B9</f>
        <v>0.11265417111780131</v>
      </c>
    </row>
    <row r="7" spans="1:16">
      <c r="A7" s="22" t="s">
        <v>28</v>
      </c>
      <c r="B7" s="4">
        <f>36548/B9</f>
        <v>0.88734582888219871</v>
      </c>
    </row>
    <row r="8" spans="1:16">
      <c r="A8" s="22" t="s">
        <v>14</v>
      </c>
      <c r="B8" s="4">
        <f>-(B6*LOG(B6,2)+(B7*LOG(B7,2)))</f>
        <v>0.50787019451645199</v>
      </c>
    </row>
    <row r="9" spans="1:16">
      <c r="A9" s="23" t="s">
        <v>15</v>
      </c>
      <c r="B9" s="3">
        <v>41188</v>
      </c>
    </row>
    <row r="10" spans="1:16">
      <c r="A10" s="23"/>
    </row>
    <row r="12" spans="1:16" s="13" customFormat="1">
      <c r="A12" s="24" t="s">
        <v>29</v>
      </c>
      <c r="B12" s="15"/>
      <c r="C12" s="15"/>
    </row>
    <row r="13" spans="1:16" s="13" customFormat="1">
      <c r="A13" s="25" t="s">
        <v>1</v>
      </c>
      <c r="B13" s="5" t="s">
        <v>2</v>
      </c>
      <c r="C13" s="5" t="s">
        <v>3</v>
      </c>
      <c r="D13" s="2" t="s">
        <v>8</v>
      </c>
      <c r="E13" s="2" t="s">
        <v>4</v>
      </c>
      <c r="F13" s="2" t="s">
        <v>33</v>
      </c>
      <c r="G13" s="2" t="s">
        <v>32</v>
      </c>
      <c r="H13" s="4" t="s">
        <v>27</v>
      </c>
      <c r="I13" s="4" t="s">
        <v>28</v>
      </c>
      <c r="J13" s="2" t="s">
        <v>5</v>
      </c>
      <c r="K13" s="2" t="s">
        <v>6</v>
      </c>
      <c r="L13" s="2" t="s">
        <v>7</v>
      </c>
      <c r="N13" s="13" t="s">
        <v>21</v>
      </c>
      <c r="O13" s="13" t="s">
        <v>22</v>
      </c>
      <c r="P13" s="13" t="s">
        <v>23</v>
      </c>
    </row>
    <row r="14" spans="1:16" s="10" customFormat="1">
      <c r="A14" s="26">
        <v>1001</v>
      </c>
      <c r="B14" s="11" t="s">
        <v>34</v>
      </c>
      <c r="C14" s="11" t="s">
        <v>30</v>
      </c>
      <c r="D14" s="12">
        <v>1117</v>
      </c>
      <c r="E14" s="10">
        <f>D14/B9</f>
        <v>2.7119549383315528E-2</v>
      </c>
      <c r="F14" s="12">
        <v>734</v>
      </c>
      <c r="G14" s="12">
        <v>383</v>
      </c>
      <c r="H14" s="10">
        <f>F14/D14</f>
        <v>0.65711727842435097</v>
      </c>
      <c r="I14" s="10">
        <f>G14/D14</f>
        <v>0.34288272157564909</v>
      </c>
      <c r="J14" s="10">
        <f>-(H14*LOG(H14,2)+I14*LOG(I14,2))</f>
        <v>0.92755059450822386</v>
      </c>
      <c r="K14" s="10">
        <f>-E14*LOG(E14,2)</f>
        <v>0.14114431804943495</v>
      </c>
      <c r="L14" s="10">
        <f>E14*J14</f>
        <v>2.5154754153289455E-2</v>
      </c>
      <c r="M14" s="13" t="s">
        <v>38</v>
      </c>
      <c r="N14" s="10">
        <f>SUM(L14:L17)</f>
        <v>0.46327334763767203</v>
      </c>
      <c r="O14" s="10">
        <f>B8-N14</f>
        <v>4.4596846878779961E-2</v>
      </c>
      <c r="P14" s="10">
        <f>O14/SUM(K14:K17)</f>
        <v>0.16897190270672166</v>
      </c>
    </row>
    <row r="15" spans="1:16" s="10" customFormat="1">
      <c r="A15" s="26">
        <v>1002</v>
      </c>
      <c r="B15" s="11" t="s">
        <v>35</v>
      </c>
      <c r="C15" s="11" t="s">
        <v>31</v>
      </c>
      <c r="D15" s="12">
        <v>336</v>
      </c>
      <c r="E15" s="10">
        <f>D15/B9</f>
        <v>8.1577158395649222E-3</v>
      </c>
      <c r="F15" s="12">
        <v>197</v>
      </c>
      <c r="G15" s="12">
        <v>139</v>
      </c>
      <c r="H15" s="10">
        <f>F15/D15</f>
        <v>0.58630952380952384</v>
      </c>
      <c r="I15" s="10">
        <f>G15/D15</f>
        <v>0.41369047619047616</v>
      </c>
      <c r="J15" s="10">
        <f>-(H15*LOG(H15,2)+I15*LOG(I15,2))</f>
        <v>0.97839772771485056</v>
      </c>
      <c r="K15" s="10">
        <f>-E15*LOG(E15,2)</f>
        <v>5.6595124654251594E-2</v>
      </c>
      <c r="L15" s="10">
        <f>E15*J15</f>
        <v>7.9814906407737647E-3</v>
      </c>
    </row>
    <row r="16" spans="1:16" s="10" customFormat="1">
      <c r="A16" s="27">
        <v>1003</v>
      </c>
      <c r="B16" s="38" t="s">
        <v>36</v>
      </c>
      <c r="C16" s="14" t="s">
        <v>39</v>
      </c>
      <c r="D16" s="10">
        <v>62</v>
      </c>
      <c r="E16" s="10">
        <f>D16/B9</f>
        <v>1.5052928037292415E-3</v>
      </c>
      <c r="F16" s="10">
        <v>36</v>
      </c>
      <c r="G16" s="10">
        <v>26</v>
      </c>
      <c r="H16" s="10">
        <f>F16/D16</f>
        <v>0.58064516129032262</v>
      </c>
      <c r="I16" s="10">
        <f>G16/D16</f>
        <v>0.41935483870967744</v>
      </c>
      <c r="J16" s="10">
        <f>-(H16*LOG(H16,2)+I16*LOG(I16,2))</f>
        <v>0.98115223419991326</v>
      </c>
      <c r="K16" s="10">
        <f>-E16*LOG(E16,2)</f>
        <v>1.4113234166781214E-2</v>
      </c>
      <c r="L16" s="10">
        <f>E16*J16</f>
        <v>1.4769213975039967E-3</v>
      </c>
    </row>
    <row r="17" spans="1:16">
      <c r="A17" s="18">
        <v>1000</v>
      </c>
      <c r="B17" s="38" t="s">
        <v>37</v>
      </c>
      <c r="C17" s="3">
        <v>999</v>
      </c>
      <c r="D17" s="10">
        <v>39673</v>
      </c>
      <c r="E17" s="10">
        <f>D17/B9</f>
        <v>0.96321744197339032</v>
      </c>
      <c r="F17" s="10">
        <v>3673</v>
      </c>
      <c r="G17" s="10">
        <v>36000</v>
      </c>
      <c r="H17" s="10">
        <f>F17/D17</f>
        <v>9.2581856678345481E-2</v>
      </c>
      <c r="I17" s="10">
        <f>G17/D17</f>
        <v>0.90741814332165449</v>
      </c>
      <c r="J17" s="10">
        <f>-(H17*LOG(H17,2)+I17*LOG(I17,2))</f>
        <v>0.44502950503874583</v>
      </c>
      <c r="K17" s="10">
        <f>-E17*LOG(E17,2)</f>
        <v>5.2077871134220757E-2</v>
      </c>
      <c r="L17" s="10">
        <f>E17*J17</f>
        <v>0.42866018144610479</v>
      </c>
    </row>
    <row r="18" spans="1:16">
      <c r="C18" s="39" t="s">
        <v>135</v>
      </c>
      <c r="D18" s="13">
        <f>SUM(D14:D17)</f>
        <v>41188</v>
      </c>
      <c r="E18" s="13"/>
      <c r="F18" s="13">
        <f>SUM(F14:F17)</f>
        <v>4640</v>
      </c>
      <c r="G18" s="13">
        <f>SUM(G14:G17)</f>
        <v>36548</v>
      </c>
      <c r="H18" s="13">
        <f>SUM(F18:G18)</f>
        <v>41188</v>
      </c>
    </row>
    <row r="19" spans="1:16" s="13" customFormat="1">
      <c r="A19" s="28" t="s">
        <v>40</v>
      </c>
      <c r="B19" s="15"/>
      <c r="C19" s="15"/>
    </row>
    <row r="20" spans="1:16" s="13" customFormat="1">
      <c r="A20" s="25" t="s">
        <v>1</v>
      </c>
      <c r="B20" s="5" t="s">
        <v>2</v>
      </c>
      <c r="C20" s="5" t="s">
        <v>3</v>
      </c>
      <c r="D20" s="2" t="s">
        <v>8</v>
      </c>
      <c r="E20" s="2" t="s">
        <v>4</v>
      </c>
      <c r="F20" s="2" t="s">
        <v>33</v>
      </c>
      <c r="G20" s="2" t="s">
        <v>32</v>
      </c>
      <c r="H20" s="4" t="s">
        <v>27</v>
      </c>
      <c r="I20" s="4" t="s">
        <v>28</v>
      </c>
      <c r="J20" s="2" t="s">
        <v>5</v>
      </c>
      <c r="K20" s="2" t="s">
        <v>6</v>
      </c>
      <c r="L20" s="2" t="s">
        <v>7</v>
      </c>
      <c r="N20" s="13" t="s">
        <v>21</v>
      </c>
      <c r="O20" s="13" t="s">
        <v>22</v>
      </c>
      <c r="P20" s="13" t="s">
        <v>23</v>
      </c>
    </row>
    <row r="21" spans="1:16">
      <c r="A21" s="18">
        <v>2001</v>
      </c>
      <c r="B21" s="3" t="s">
        <v>41</v>
      </c>
      <c r="C21" s="3" t="s">
        <v>41</v>
      </c>
      <c r="D21">
        <v>24928</v>
      </c>
      <c r="E21">
        <f>D21/B9</f>
        <v>0.60522482276391187</v>
      </c>
      <c r="F21">
        <v>2532</v>
      </c>
      <c r="G21">
        <v>22396</v>
      </c>
      <c r="H21">
        <f>F21/D21</f>
        <v>0.10157252888318356</v>
      </c>
      <c r="I21">
        <f>G21/D21</f>
        <v>0.89842747111681642</v>
      </c>
      <c r="J21">
        <f>-(H21*LOG(H21,2)+I21*LOG(I21,2))</f>
        <v>0.47396066402826337</v>
      </c>
      <c r="K21">
        <f>-E21*LOG(E21,2)</f>
        <v>0.438459320237231</v>
      </c>
      <c r="L21">
        <f>E21*J21</f>
        <v>0.2868527588835717</v>
      </c>
      <c r="M21" s="15" t="s">
        <v>40</v>
      </c>
      <c r="N21">
        <f>SUM(L21:L24)</f>
        <v>0.5058015843928525</v>
      </c>
      <c r="O21" s="10">
        <f>B8-N21</f>
        <v>2.0686101235994903E-3</v>
      </c>
      <c r="P21" s="10">
        <f>O21/SUM(K21:K24)</f>
        <v>1.5621438298316966E-3</v>
      </c>
    </row>
    <row r="22" spans="1:16">
      <c r="A22" s="18">
        <v>2002</v>
      </c>
      <c r="B22" s="3" t="s">
        <v>43</v>
      </c>
      <c r="C22" s="3" t="s">
        <v>43</v>
      </c>
      <c r="D22">
        <v>11568</v>
      </c>
      <c r="E22">
        <f>D22/B9</f>
        <v>0.28085850247644945</v>
      </c>
      <c r="F22">
        <v>1620</v>
      </c>
      <c r="G22">
        <v>9948</v>
      </c>
      <c r="H22">
        <f>F22/D22</f>
        <v>0.14004149377593361</v>
      </c>
      <c r="I22">
        <f>G22/D22</f>
        <v>0.85995850622406644</v>
      </c>
      <c r="J22">
        <f>-(H22*LOG(H22,2)+I22*LOG(I22,2))</f>
        <v>0.58434746978614482</v>
      </c>
      <c r="K22">
        <f>-E22*LOG(E22,2)</f>
        <v>0.51455654176137977</v>
      </c>
      <c r="L22">
        <f>E22*J22</f>
        <v>0.16411895529003892</v>
      </c>
    </row>
    <row r="23" spans="1:16">
      <c r="A23" s="18">
        <v>2003</v>
      </c>
      <c r="B23" s="3" t="s">
        <v>42</v>
      </c>
      <c r="C23" s="3" t="s">
        <v>42</v>
      </c>
      <c r="D23">
        <v>4612</v>
      </c>
      <c r="E23">
        <f>D23/B9</f>
        <v>0.11197436146450422</v>
      </c>
      <c r="F23">
        <v>476</v>
      </c>
      <c r="G23">
        <v>4136</v>
      </c>
      <c r="H23">
        <f>F23/D23</f>
        <v>0.10320901994796183</v>
      </c>
      <c r="I23">
        <f>G23/D23</f>
        <v>0.89679098005203817</v>
      </c>
      <c r="J23">
        <f>-(H23*LOG(H23,2)+I23*LOG(I23,2))</f>
        <v>0.47908618174605833</v>
      </c>
      <c r="K23">
        <f>-E23*LOG(E23,2)</f>
        <v>0.35370009546243997</v>
      </c>
      <c r="L23">
        <f>E23*J23</f>
        <v>5.36453692874823E-2</v>
      </c>
    </row>
    <row r="24" spans="1:16">
      <c r="A24" s="18">
        <v>2004</v>
      </c>
      <c r="B24" s="3" t="s">
        <v>44</v>
      </c>
      <c r="C24" s="3" t="s">
        <v>44</v>
      </c>
      <c r="D24">
        <v>80</v>
      </c>
      <c r="E24">
        <f>D24/B9</f>
        <v>1.9423132951345051E-3</v>
      </c>
      <c r="F24">
        <v>12</v>
      </c>
      <c r="G24">
        <v>68</v>
      </c>
      <c r="H24">
        <f>F24/D24</f>
        <v>0.15</v>
      </c>
      <c r="I24">
        <f>G24/D24</f>
        <v>0.85</v>
      </c>
      <c r="J24">
        <f>-(H24*LOG(H24,2)+I24*LOG(I24,2))</f>
        <v>0.60984030471640038</v>
      </c>
      <c r="K24">
        <f>-E24*LOG(E24,2)</f>
        <v>1.7496374397251768E-2</v>
      </c>
      <c r="L24">
        <f>E24*J24</f>
        <v>1.1845009317595424E-3</v>
      </c>
    </row>
    <row r="25" spans="1:16">
      <c r="C25" s="28" t="s">
        <v>135</v>
      </c>
      <c r="D25" s="13">
        <f>SUM(D21:D24)</f>
        <v>41188</v>
      </c>
      <c r="E25" s="13"/>
      <c r="F25" s="13">
        <f>SUM(F21:F24)</f>
        <v>4640</v>
      </c>
      <c r="G25" s="13">
        <f>SUM(G21:G24)</f>
        <v>36548</v>
      </c>
      <c r="H25" s="13">
        <f>SUM(F25:G25)</f>
        <v>41188</v>
      </c>
    </row>
    <row r="26" spans="1:16" s="13" customFormat="1">
      <c r="A26" s="28" t="s">
        <v>16</v>
      </c>
      <c r="B26" s="15"/>
      <c r="C26" s="15"/>
    </row>
    <row r="27" spans="1:16" s="13" customFormat="1">
      <c r="A27" s="25" t="s">
        <v>1</v>
      </c>
      <c r="B27" s="5" t="s">
        <v>2</v>
      </c>
      <c r="C27" s="5" t="s">
        <v>3</v>
      </c>
      <c r="D27" s="2" t="s">
        <v>8</v>
      </c>
      <c r="E27" s="2" t="s">
        <v>4</v>
      </c>
      <c r="F27" s="2" t="s">
        <v>33</v>
      </c>
      <c r="G27" s="2" t="s">
        <v>32</v>
      </c>
      <c r="H27" s="4" t="s">
        <v>27</v>
      </c>
      <c r="I27" s="4" t="s">
        <v>28</v>
      </c>
      <c r="J27" s="2" t="s">
        <v>5</v>
      </c>
      <c r="K27" s="2" t="s">
        <v>6</v>
      </c>
      <c r="L27" s="2" t="s">
        <v>7</v>
      </c>
      <c r="N27" s="13" t="s">
        <v>21</v>
      </c>
      <c r="O27" s="13" t="s">
        <v>22</v>
      </c>
      <c r="P27" s="13" t="s">
        <v>23</v>
      </c>
    </row>
    <row r="28" spans="1:16">
      <c r="A28" s="18">
        <v>3000</v>
      </c>
      <c r="B28" s="3">
        <v>0</v>
      </c>
      <c r="C28" s="3" t="s">
        <v>45</v>
      </c>
      <c r="D28">
        <v>11176</v>
      </c>
      <c r="E28">
        <f>D28/B9</f>
        <v>0.2713411673302904</v>
      </c>
      <c r="F28">
        <v>1528</v>
      </c>
      <c r="G28">
        <v>9648</v>
      </c>
      <c r="H28">
        <f>F28/D28</f>
        <v>0.13672154617036505</v>
      </c>
      <c r="I28">
        <f>G28/D28</f>
        <v>0.86327845382963497</v>
      </c>
      <c r="J28">
        <f>-(H28*LOG(H28,2)+I28*LOG(I28,2))</f>
        <v>0.57558801508281288</v>
      </c>
      <c r="K28">
        <f>-E28*LOG(E28,2)</f>
        <v>0.51061527563765197</v>
      </c>
      <c r="L28">
        <f>E28*J28</f>
        <v>0.15618072391389523</v>
      </c>
      <c r="M28" s="15" t="s">
        <v>24</v>
      </c>
      <c r="N28">
        <f>SUM(L28:L32)</f>
        <v>0.49531664524676883</v>
      </c>
      <c r="O28" s="10">
        <f>B8-N28</f>
        <v>1.2553549269683162E-2</v>
      </c>
      <c r="P28" s="10">
        <f>O28/SUM(K28:K32)</f>
        <v>8.0220172767510277E-3</v>
      </c>
    </row>
    <row r="29" spans="1:16">
      <c r="A29" s="18">
        <v>3001</v>
      </c>
      <c r="B29" s="3">
        <v>1</v>
      </c>
      <c r="C29" s="3" t="s">
        <v>19</v>
      </c>
      <c r="D29">
        <v>21118</v>
      </c>
      <c r="E29">
        <f>D29/B9</f>
        <v>0.51272215208313099</v>
      </c>
      <c r="F29">
        <v>1888</v>
      </c>
      <c r="G29">
        <v>19230</v>
      </c>
      <c r="H29">
        <f>F29/D29</f>
        <v>8.940240553082679E-2</v>
      </c>
      <c r="I29">
        <f>G29/D29</f>
        <v>0.91059759446917321</v>
      </c>
      <c r="J29">
        <f>-(H29*LOG(H29,2)+I29*LOG(I29,2))</f>
        <v>0.43447197295005041</v>
      </c>
      <c r="K29">
        <f>-E29*LOG(E29,2)</f>
        <v>0.49413641725909163</v>
      </c>
      <c r="L29">
        <f>E29*J29</f>
        <v>0.22276340499075373</v>
      </c>
    </row>
    <row r="30" spans="1:16">
      <c r="A30" s="18">
        <v>3002</v>
      </c>
      <c r="B30" s="3">
        <v>2</v>
      </c>
      <c r="C30" s="3" t="s">
        <v>46</v>
      </c>
      <c r="D30">
        <v>8231</v>
      </c>
      <c r="E30">
        <f>D30/B9</f>
        <v>0.19983975915315141</v>
      </c>
      <c r="F30">
        <v>911</v>
      </c>
      <c r="G30">
        <v>7320</v>
      </c>
      <c r="H30">
        <f>F30/D30</f>
        <v>0.11067913983720083</v>
      </c>
      <c r="I30">
        <f>G30/D30</f>
        <v>0.88932086016279921</v>
      </c>
      <c r="J30">
        <f>-(H30*LOG(H30,2)+I30*LOG(I30,2))</f>
        <v>0.50196105655155054</v>
      </c>
      <c r="K30">
        <f>-E30*LOG(E30,2)</f>
        <v>0.46424463729291254</v>
      </c>
      <c r="L30">
        <f>E30*J30</f>
        <v>0.10031177664552328</v>
      </c>
    </row>
    <row r="31" spans="1:16">
      <c r="A31" s="18">
        <v>3003</v>
      </c>
      <c r="B31" s="3">
        <v>3</v>
      </c>
      <c r="C31" s="3" t="s">
        <v>20</v>
      </c>
      <c r="D31">
        <v>663</v>
      </c>
      <c r="E31">
        <f>D31/B9</f>
        <v>1.6096921433427211E-2</v>
      </c>
      <c r="F31">
        <v>313</v>
      </c>
      <c r="G31">
        <v>350</v>
      </c>
      <c r="H31">
        <f>F31/D31</f>
        <v>0.47209653092006032</v>
      </c>
      <c r="I31">
        <f>G31/D31</f>
        <v>0.52790346907993968</v>
      </c>
      <c r="J31">
        <f>-(H31*LOG(H31,2)+I31*LOG(I31,2))</f>
        <v>0.99775225735055972</v>
      </c>
      <c r="K31">
        <f>-E31*LOG(E31,2)</f>
        <v>9.5890510189654707E-2</v>
      </c>
      <c r="L31">
        <f>E31*J31</f>
        <v>1.6060739696596608E-2</v>
      </c>
    </row>
    <row r="32" spans="1:16" s="13" customFormat="1">
      <c r="A32" s="28"/>
      <c r="B32" s="15"/>
      <c r="C32" s="28" t="s">
        <v>135</v>
      </c>
      <c r="D32" s="13">
        <f>SUM(D28:D31)</f>
        <v>41188</v>
      </c>
      <c r="F32" s="13">
        <f>SUM(F28:F31)</f>
        <v>4640</v>
      </c>
      <c r="G32" s="13">
        <f>SUM(G28:G31)</f>
        <v>36548</v>
      </c>
      <c r="H32" s="13">
        <f>SUM(F32:G32)</f>
        <v>41188</v>
      </c>
    </row>
    <row r="35" spans="1:16" s="42" customFormat="1">
      <c r="A35" s="40" t="s">
        <v>58</v>
      </c>
      <c r="B35" s="41"/>
      <c r="C35" s="41"/>
    </row>
    <row r="36" spans="1:16" s="10" customFormat="1">
      <c r="A36" s="26" t="s">
        <v>1</v>
      </c>
      <c r="B36" s="11" t="s">
        <v>2</v>
      </c>
      <c r="C36" s="11" t="s">
        <v>3</v>
      </c>
      <c r="D36" s="12" t="s">
        <v>8</v>
      </c>
      <c r="E36" s="12" t="s">
        <v>4</v>
      </c>
      <c r="F36" s="12" t="s">
        <v>33</v>
      </c>
      <c r="G36" s="12" t="s">
        <v>32</v>
      </c>
      <c r="H36" s="11" t="s">
        <v>27</v>
      </c>
      <c r="I36" s="11" t="s">
        <v>28</v>
      </c>
      <c r="J36" s="12" t="s">
        <v>5</v>
      </c>
      <c r="K36" s="12" t="s">
        <v>6</v>
      </c>
      <c r="L36" s="12" t="s">
        <v>7</v>
      </c>
      <c r="N36" s="10" t="s">
        <v>21</v>
      </c>
      <c r="O36" s="10" t="s">
        <v>22</v>
      </c>
      <c r="P36" s="10" t="s">
        <v>23</v>
      </c>
    </row>
    <row r="37" spans="1:16" s="10" customFormat="1">
      <c r="A37" s="27">
        <v>4001</v>
      </c>
      <c r="B37" s="3" t="s">
        <v>47</v>
      </c>
      <c r="C37" s="3" t="s">
        <v>47</v>
      </c>
      <c r="D37">
        <v>10422</v>
      </c>
      <c r="E37" s="10">
        <f>D37/B9</f>
        <v>0.25303486452364765</v>
      </c>
      <c r="F37">
        <v>1352</v>
      </c>
      <c r="G37">
        <v>9070</v>
      </c>
      <c r="H37" s="10">
        <f t="shared" ref="H37:H48" si="0">F37/D37</f>
        <v>0.12972558050278257</v>
      </c>
      <c r="I37" s="10">
        <f t="shared" ref="I37:I48" si="1">G37/D37</f>
        <v>0.8702744194972174</v>
      </c>
      <c r="J37" s="10">
        <f>-(H37*LOG(H37,2)+I37*LOG(I37,2))</f>
        <v>0.55668510793321957</v>
      </c>
      <c r="K37" s="10">
        <f t="shared" ref="K37:K48" si="2">-E37*LOG(E37,2)</f>
        <v>0.50166487633452916</v>
      </c>
      <c r="L37" s="10">
        <f t="shared" ref="L37:L48" si="3">E37*J37</f>
        <v>0.14086074086821437</v>
      </c>
      <c r="M37" s="6" t="s">
        <v>58</v>
      </c>
      <c r="N37" s="10">
        <f>SUM(L37:L48)</f>
        <v>0.49364706182163359</v>
      </c>
      <c r="O37" s="10">
        <f>B8-N37</f>
        <v>1.4223132694818397E-2</v>
      </c>
      <c r="P37" s="10">
        <f>O37/SUM(K37:K48)</f>
        <v>4.7730285076412445E-3</v>
      </c>
    </row>
    <row r="38" spans="1:16" s="10" customFormat="1">
      <c r="A38" s="27">
        <v>4002</v>
      </c>
      <c r="B38" s="3" t="s">
        <v>48</v>
      </c>
      <c r="C38" s="3" t="s">
        <v>48</v>
      </c>
      <c r="D38">
        <v>9254</v>
      </c>
      <c r="E38" s="10">
        <f>D38/B9</f>
        <v>0.22467709041468389</v>
      </c>
      <c r="F38">
        <v>638</v>
      </c>
      <c r="G38">
        <v>8616</v>
      </c>
      <c r="H38" s="10">
        <f t="shared" si="0"/>
        <v>6.8943159714717955E-2</v>
      </c>
      <c r="I38" s="10">
        <f t="shared" si="1"/>
        <v>0.93105684028528202</v>
      </c>
      <c r="J38" s="10">
        <f>-(H38*LOG(H38,2)+I38*LOG(I38,2))</f>
        <v>0.36196729612042022</v>
      </c>
      <c r="K38" s="10">
        <f t="shared" si="2"/>
        <v>0.48397131920559433</v>
      </c>
      <c r="L38" s="10">
        <f t="shared" si="3"/>
        <v>8.1325758917606308E-2</v>
      </c>
    </row>
    <row r="39" spans="1:16" s="10" customFormat="1">
      <c r="A39" s="27">
        <v>4003</v>
      </c>
      <c r="B39" s="3" t="s">
        <v>49</v>
      </c>
      <c r="C39" s="3" t="s">
        <v>49</v>
      </c>
      <c r="D39">
        <v>1456</v>
      </c>
      <c r="E39" s="10">
        <f>D39/B9</f>
        <v>3.5350101971447993E-2</v>
      </c>
      <c r="F39">
        <v>124</v>
      </c>
      <c r="G39">
        <v>1332</v>
      </c>
      <c r="H39" s="10">
        <f t="shared" si="0"/>
        <v>8.5164835164835168E-2</v>
      </c>
      <c r="I39" s="10">
        <f t="shared" si="1"/>
        <v>0.9148351648351648</v>
      </c>
      <c r="J39" s="10">
        <f>-(H39*LOG(H39,2)+I39*LOG(I39,2))</f>
        <v>0.4201213383945111</v>
      </c>
      <c r="K39" s="10">
        <f t="shared" si="2"/>
        <v>0.17046320481435376</v>
      </c>
      <c r="L39" s="10">
        <f t="shared" si="3"/>
        <v>1.4851332152627177E-2</v>
      </c>
    </row>
    <row r="40" spans="1:16" s="10" customFormat="1">
      <c r="A40" s="27">
        <v>4004</v>
      </c>
      <c r="B40" s="3" t="s">
        <v>50</v>
      </c>
      <c r="C40" s="3" t="s">
        <v>50</v>
      </c>
      <c r="D40">
        <v>1060</v>
      </c>
      <c r="E40" s="10">
        <f>D40/B9</f>
        <v>2.5735651160532193E-2</v>
      </c>
      <c r="F40">
        <v>106</v>
      </c>
      <c r="G40">
        <v>954</v>
      </c>
      <c r="H40" s="10">
        <f t="shared" si="0"/>
        <v>0.1</v>
      </c>
      <c r="I40" s="10">
        <f t="shared" si="1"/>
        <v>0.9</v>
      </c>
      <c r="J40" s="10">
        <f>-(H40*LOG(H40,2)+I40*LOG(I40,2))</f>
        <v>0.46899559358928122</v>
      </c>
      <c r="K40" s="10">
        <f t="shared" si="2"/>
        <v>0.1358865003907348</v>
      </c>
      <c r="L40" s="10">
        <f t="shared" si="3"/>
        <v>1.206990699244047E-2</v>
      </c>
    </row>
    <row r="41" spans="1:16" s="10" customFormat="1">
      <c r="A41" s="27">
        <v>4005</v>
      </c>
      <c r="B41" s="3" t="s">
        <v>51</v>
      </c>
      <c r="C41" s="3" t="s">
        <v>51</v>
      </c>
      <c r="D41">
        <v>2924</v>
      </c>
      <c r="E41" s="10">
        <f>D41/B9</f>
        <v>7.0991550937166165E-2</v>
      </c>
      <c r="F41">
        <v>328</v>
      </c>
      <c r="G41">
        <v>2596</v>
      </c>
      <c r="H41" s="10">
        <f t="shared" ref="H41:H46" si="4">F41/D41</f>
        <v>0.11217510259917921</v>
      </c>
      <c r="I41" s="10">
        <f t="shared" ref="I41:I46" si="5">G41/D41</f>
        <v>0.88782489740082082</v>
      </c>
      <c r="J41" s="10">
        <f t="shared" ref="J41:J48" si="6">-(H41*LOG(H41,2)+I41*LOG(I41,2))</f>
        <v>0.50644206392764413</v>
      </c>
      <c r="K41" s="10">
        <f t="shared" ref="K41:K46" si="7">-E41*LOG(E41,2)</f>
        <v>0.27091858548413694</v>
      </c>
      <c r="L41" s="10">
        <f t="shared" ref="L41:L46" si="8">E41*J41</f>
        <v>3.595310757804291E-2</v>
      </c>
    </row>
    <row r="42" spans="1:16" s="10" customFormat="1">
      <c r="A42" s="27">
        <v>4006</v>
      </c>
      <c r="B42" s="3" t="s">
        <v>52</v>
      </c>
      <c r="C42" s="3" t="s">
        <v>52</v>
      </c>
      <c r="D42">
        <v>1720</v>
      </c>
      <c r="E42" s="10">
        <f>D42/B9</f>
        <v>4.175973584539186E-2</v>
      </c>
      <c r="F42">
        <v>434</v>
      </c>
      <c r="G42">
        <v>1286</v>
      </c>
      <c r="H42" s="10">
        <f t="shared" si="4"/>
        <v>0.25232558139534883</v>
      </c>
      <c r="I42" s="10">
        <f t="shared" si="5"/>
        <v>0.74767441860465111</v>
      </c>
      <c r="J42" s="10">
        <f t="shared" si="6"/>
        <v>0.81494331969141143</v>
      </c>
      <c r="K42" s="10">
        <f t="shared" si="7"/>
        <v>0.19133240260278517</v>
      </c>
      <c r="L42" s="10">
        <f t="shared" si="8"/>
        <v>3.4031817759280068E-2</v>
      </c>
    </row>
    <row r="43" spans="1:16" s="10" customFormat="1">
      <c r="A43" s="27">
        <v>4007</v>
      </c>
      <c r="B43" s="3" t="s">
        <v>53</v>
      </c>
      <c r="C43" s="3" t="s">
        <v>53</v>
      </c>
      <c r="D43">
        <v>1421</v>
      </c>
      <c r="E43" s="10">
        <f>D43/B9</f>
        <v>3.4500339904826649E-2</v>
      </c>
      <c r="F43">
        <v>149</v>
      </c>
      <c r="G43">
        <v>1272</v>
      </c>
      <c r="H43" s="10">
        <f t="shared" si="4"/>
        <v>0.10485573539760731</v>
      </c>
      <c r="I43" s="10">
        <f t="shared" si="5"/>
        <v>0.89514426460239271</v>
      </c>
      <c r="J43" s="10">
        <f t="shared" si="6"/>
        <v>0.48420158613189912</v>
      </c>
      <c r="K43" s="10">
        <f t="shared" si="7"/>
        <v>0.16757662468663148</v>
      </c>
      <c r="L43" s="10">
        <f t="shared" si="8"/>
        <v>1.6705119304006717E-2</v>
      </c>
    </row>
    <row r="44" spans="1:16" s="10" customFormat="1">
      <c r="A44" s="27">
        <v>4008</v>
      </c>
      <c r="B44" s="3" t="s">
        <v>54</v>
      </c>
      <c r="C44" s="3" t="s">
        <v>54</v>
      </c>
      <c r="D44">
        <v>3969</v>
      </c>
      <c r="E44" s="10">
        <f>D44/B9</f>
        <v>9.6363018354860636E-2</v>
      </c>
      <c r="F44">
        <v>323</v>
      </c>
      <c r="G44">
        <v>3646</v>
      </c>
      <c r="H44" s="10">
        <f t="shared" si="4"/>
        <v>8.1380700428319477E-2</v>
      </c>
      <c r="I44" s="10">
        <f t="shared" si="5"/>
        <v>0.91861929957168054</v>
      </c>
      <c r="J44" s="10">
        <f t="shared" si="6"/>
        <v>0.40702558718002402</v>
      </c>
      <c r="K44" s="10">
        <f t="shared" si="7"/>
        <v>0.32526147786866844</v>
      </c>
      <c r="L44" s="10">
        <f t="shared" si="8"/>
        <v>3.9222214128326584E-2</v>
      </c>
    </row>
    <row r="45" spans="1:16" s="10" customFormat="1">
      <c r="A45" s="27">
        <v>4009</v>
      </c>
      <c r="B45" s="3" t="s">
        <v>55</v>
      </c>
      <c r="C45" s="3" t="s">
        <v>55</v>
      </c>
      <c r="D45">
        <v>875</v>
      </c>
      <c r="E45" s="10">
        <f>D45/B9</f>
        <v>2.1244051665533649E-2</v>
      </c>
      <c r="F45">
        <v>275</v>
      </c>
      <c r="G45">
        <v>600</v>
      </c>
      <c r="H45" s="10">
        <f t="shared" si="4"/>
        <v>0.31428571428571428</v>
      </c>
      <c r="I45" s="10">
        <f t="shared" si="5"/>
        <v>0.68571428571428572</v>
      </c>
      <c r="J45" s="10">
        <f t="shared" si="6"/>
        <v>0.89805879345016604</v>
      </c>
      <c r="K45" s="10">
        <f t="shared" si="7"/>
        <v>0.11804888780151138</v>
      </c>
      <c r="L45" s="10">
        <f t="shared" si="8"/>
        <v>1.9078407406742139E-2</v>
      </c>
    </row>
    <row r="46" spans="1:16" s="10" customFormat="1">
      <c r="A46" s="27">
        <v>4010</v>
      </c>
      <c r="B46" s="3" t="s">
        <v>56</v>
      </c>
      <c r="C46" s="3" t="s">
        <v>56</v>
      </c>
      <c r="D46">
        <v>6743</v>
      </c>
      <c r="E46" s="10">
        <f>D46/B9</f>
        <v>0.1637127318636496</v>
      </c>
      <c r="F46">
        <v>730</v>
      </c>
      <c r="G46">
        <v>6013</v>
      </c>
      <c r="H46" s="10">
        <f t="shared" si="4"/>
        <v>0.10826041821147857</v>
      </c>
      <c r="I46" s="10">
        <f t="shared" si="5"/>
        <v>0.89173958178852142</v>
      </c>
      <c r="J46" s="10">
        <f t="shared" si="6"/>
        <v>0.4946464533516377</v>
      </c>
      <c r="K46" s="10">
        <f t="shared" si="7"/>
        <v>0.42741490903048235</v>
      </c>
      <c r="L46" s="10">
        <f t="shared" si="8"/>
        <v>8.0979922184861927E-2</v>
      </c>
    </row>
    <row r="47" spans="1:16" s="10" customFormat="1">
      <c r="A47" s="27">
        <v>4011</v>
      </c>
      <c r="B47" s="3" t="s">
        <v>57</v>
      </c>
      <c r="C47" s="3" t="s">
        <v>57</v>
      </c>
      <c r="D47">
        <v>1014</v>
      </c>
      <c r="E47" s="10">
        <f>D47/B9</f>
        <v>2.4618821015829854E-2</v>
      </c>
      <c r="F47">
        <v>144</v>
      </c>
      <c r="G47">
        <v>870</v>
      </c>
      <c r="H47" s="10">
        <f t="shared" si="0"/>
        <v>0.14201183431952663</v>
      </c>
      <c r="I47" s="10">
        <f t="shared" si="1"/>
        <v>0.85798816568047342</v>
      </c>
      <c r="J47" s="10">
        <f t="shared" si="6"/>
        <v>0.58948347137405843</v>
      </c>
      <c r="K47" s="10">
        <f t="shared" si="2"/>
        <v>0.13156530638869138</v>
      </c>
      <c r="L47" s="10">
        <f t="shared" si="3"/>
        <v>1.4512388073548006E-2</v>
      </c>
    </row>
    <row r="48" spans="1:16" s="10" customFormat="1">
      <c r="A48" s="27">
        <v>4012</v>
      </c>
      <c r="B48" s="3" t="s">
        <v>44</v>
      </c>
      <c r="C48" s="3" t="s">
        <v>44</v>
      </c>
      <c r="D48">
        <v>330</v>
      </c>
      <c r="E48" s="10">
        <f>D48/B9</f>
        <v>8.0120423424298332E-3</v>
      </c>
      <c r="F48">
        <v>37</v>
      </c>
      <c r="G48">
        <v>293</v>
      </c>
      <c r="H48" s="10">
        <f t="shared" si="0"/>
        <v>0.11212121212121212</v>
      </c>
      <c r="I48" s="10">
        <f t="shared" si="1"/>
        <v>0.88787878787878793</v>
      </c>
      <c r="J48" s="10">
        <f t="shared" si="6"/>
        <v>0.50628120553675582</v>
      </c>
      <c r="K48" s="10">
        <f t="shared" si="2"/>
        <v>5.579277213974905E-2</v>
      </c>
      <c r="L48" s="10">
        <f t="shared" si="3"/>
        <v>4.0563464559369086E-3</v>
      </c>
    </row>
    <row r="49" spans="1:16" s="13" customFormat="1">
      <c r="A49" s="28"/>
      <c r="B49" s="15"/>
      <c r="C49" s="15" t="s">
        <v>136</v>
      </c>
      <c r="D49" s="13">
        <f>SUM(D37:D48)</f>
        <v>41188</v>
      </c>
      <c r="F49" s="13">
        <f>SUM(F37:F48)</f>
        <v>4640</v>
      </c>
      <c r="G49" s="13">
        <f>SUM(G37:G48)</f>
        <v>36548</v>
      </c>
      <c r="H49" s="13">
        <f>SUM(F49:G49)</f>
        <v>41188</v>
      </c>
    </row>
    <row r="51" spans="1:16" s="13" customFormat="1" ht="14" customHeight="1">
      <c r="A51" s="28" t="s">
        <v>59</v>
      </c>
      <c r="B51" s="7"/>
      <c r="C51" s="8"/>
      <c r="D51" s="1"/>
      <c r="E51" s="1"/>
      <c r="F51" s="1"/>
      <c r="G51" s="1"/>
      <c r="H51" s="1"/>
      <c r="N51" s="13" t="s">
        <v>21</v>
      </c>
      <c r="O51" s="13" t="s">
        <v>22</v>
      </c>
      <c r="P51" s="13" t="s">
        <v>23</v>
      </c>
    </row>
    <row r="52" spans="1:16" s="13" customFormat="1">
      <c r="A52" s="25" t="s">
        <v>1</v>
      </c>
      <c r="B52" s="5" t="s">
        <v>2</v>
      </c>
      <c r="C52" s="5" t="s">
        <v>3</v>
      </c>
      <c r="D52" s="2" t="s">
        <v>8</v>
      </c>
      <c r="E52" s="2" t="s">
        <v>4</v>
      </c>
      <c r="F52" s="2" t="s">
        <v>33</v>
      </c>
      <c r="G52" s="2" t="s">
        <v>32</v>
      </c>
      <c r="H52" s="4" t="s">
        <v>27</v>
      </c>
      <c r="I52" s="4" t="s">
        <v>28</v>
      </c>
      <c r="J52" s="2" t="s">
        <v>5</v>
      </c>
      <c r="K52" s="2" t="s">
        <v>6</v>
      </c>
      <c r="L52" s="2" t="s">
        <v>7</v>
      </c>
      <c r="M52" s="13" t="s">
        <v>59</v>
      </c>
      <c r="N52" s="10">
        <f>SUM(L53:L60)</f>
        <v>0.50442260013837259</v>
      </c>
      <c r="O52" s="10">
        <f>B8-N52</f>
        <v>3.4475943780793994E-3</v>
      </c>
      <c r="P52" s="10">
        <f>O52/SUM(K53:K60)</f>
        <v>1.348484393829535E-3</v>
      </c>
    </row>
    <row r="53" spans="1:16" s="10" customFormat="1">
      <c r="A53" s="26">
        <v>5000</v>
      </c>
      <c r="B53" s="3" t="s">
        <v>60</v>
      </c>
      <c r="C53" s="3" t="s">
        <v>60</v>
      </c>
      <c r="D53">
        <v>4176</v>
      </c>
      <c r="E53" s="10">
        <f>D53/B9</f>
        <v>0.10138875400602117</v>
      </c>
      <c r="F53">
        <v>428</v>
      </c>
      <c r="G53">
        <v>3748</v>
      </c>
      <c r="H53" s="10">
        <f t="shared" ref="H53:H60" si="9">F53/D53</f>
        <v>0.1024904214559387</v>
      </c>
      <c r="I53" s="10">
        <f t="shared" ref="I53:I60" si="10">G53/D53</f>
        <v>0.89750957854406133</v>
      </c>
      <c r="J53" s="10">
        <f t="shared" ref="J53:J60" si="11">-(H53*LOG(H53,2)+I53*LOG(I53,2))</f>
        <v>0.47684069462392586</v>
      </c>
      <c r="K53" s="10">
        <f t="shared" ref="K53:K60" si="12">-E53*LOG(E53,2)</f>
        <v>0.33478875369906008</v>
      </c>
      <c r="L53" s="10">
        <f t="shared" ref="L53:L60" si="13">E53*J53</f>
        <v>4.8346283887285478E-2</v>
      </c>
    </row>
    <row r="54" spans="1:16" s="10" customFormat="1">
      <c r="A54" s="27">
        <v>5001</v>
      </c>
      <c r="B54" s="3" t="s">
        <v>61</v>
      </c>
      <c r="C54" s="3" t="s">
        <v>61</v>
      </c>
      <c r="D54">
        <v>2292</v>
      </c>
      <c r="E54" s="10">
        <f>D54/B9</f>
        <v>5.5647275905603574E-2</v>
      </c>
      <c r="F54">
        <v>188</v>
      </c>
      <c r="G54">
        <v>2104</v>
      </c>
      <c r="H54" s="10">
        <f t="shared" si="9"/>
        <v>8.2024432809773118E-2</v>
      </c>
      <c r="I54" s="10">
        <f t="shared" si="10"/>
        <v>0.91797556719022688</v>
      </c>
      <c r="J54" s="10">
        <f t="shared" si="11"/>
        <v>0.40927254272444413</v>
      </c>
      <c r="K54" s="10">
        <f t="shared" si="12"/>
        <v>0.23191253339519455</v>
      </c>
      <c r="L54" s="10">
        <f t="shared" si="13"/>
        <v>2.2774902105575069E-2</v>
      </c>
    </row>
    <row r="55" spans="1:16" s="10" customFormat="1">
      <c r="A55" s="27">
        <v>5002</v>
      </c>
      <c r="B55" s="3" t="s">
        <v>62</v>
      </c>
      <c r="C55" s="3" t="s">
        <v>62</v>
      </c>
      <c r="D55">
        <v>6045</v>
      </c>
      <c r="E55" s="10">
        <f>D55/B9</f>
        <v>0.14676604836360105</v>
      </c>
      <c r="F55">
        <v>473</v>
      </c>
      <c r="G55">
        <v>5572</v>
      </c>
      <c r="H55" s="10">
        <f t="shared" si="9"/>
        <v>7.8246484698097599E-2</v>
      </c>
      <c r="I55" s="10">
        <f t="shared" si="10"/>
        <v>0.92175351530190242</v>
      </c>
      <c r="J55" s="10">
        <f t="shared" si="11"/>
        <v>0.3959702310903791</v>
      </c>
      <c r="K55" s="10">
        <f t="shared" si="12"/>
        <v>0.40630857087910577</v>
      </c>
      <c r="L55" s="10">
        <f t="shared" si="13"/>
        <v>5.8114986086756859E-2</v>
      </c>
    </row>
    <row r="56" spans="1:16" s="10" customFormat="1">
      <c r="A56" s="27">
        <v>5003</v>
      </c>
      <c r="B56" s="3" t="s">
        <v>63</v>
      </c>
      <c r="C56" s="3" t="s">
        <v>63</v>
      </c>
      <c r="D56">
        <v>9515</v>
      </c>
      <c r="E56" s="10">
        <f>D56/B9</f>
        <v>0.23101388754006022</v>
      </c>
      <c r="F56">
        <v>1031</v>
      </c>
      <c r="G56">
        <v>8484</v>
      </c>
      <c r="H56" s="10">
        <f t="shared" si="9"/>
        <v>0.10835522858644246</v>
      </c>
      <c r="I56" s="10">
        <f t="shared" si="10"/>
        <v>0.89164477141355758</v>
      </c>
      <c r="J56" s="10">
        <f t="shared" si="11"/>
        <v>0.49493481041753251</v>
      </c>
      <c r="K56" s="10">
        <f t="shared" si="12"/>
        <v>0.48835146385154021</v>
      </c>
      <c r="L56" s="10">
        <f t="shared" si="13"/>
        <v>0.11433681463345688</v>
      </c>
    </row>
    <row r="57" spans="1:16" s="10" customFormat="1">
      <c r="A57" s="27">
        <v>5004</v>
      </c>
      <c r="B57" s="3" t="s">
        <v>64</v>
      </c>
      <c r="C57" s="3" t="s">
        <v>64</v>
      </c>
      <c r="D57">
        <v>18</v>
      </c>
      <c r="E57" s="10">
        <f>D57/B9</f>
        <v>4.3702049140526369E-4</v>
      </c>
      <c r="F57">
        <v>4</v>
      </c>
      <c r="G57">
        <v>14</v>
      </c>
      <c r="H57" s="10">
        <f t="shared" si="9"/>
        <v>0.22222222222222221</v>
      </c>
      <c r="I57" s="10">
        <f t="shared" si="10"/>
        <v>0.77777777777777779</v>
      </c>
      <c r="J57" s="10">
        <f t="shared" si="11"/>
        <v>0.76420450650862026</v>
      </c>
      <c r="K57" s="10">
        <f t="shared" si="12"/>
        <v>4.8771536887846512E-3</v>
      </c>
      <c r="L57" s="10">
        <f t="shared" si="13"/>
        <v>3.3397302896851427E-4</v>
      </c>
    </row>
    <row r="58" spans="1:16" s="10" customFormat="1">
      <c r="A58" s="27">
        <v>5005</v>
      </c>
      <c r="B58" s="3" t="s">
        <v>65</v>
      </c>
      <c r="C58" s="3" t="s">
        <v>65</v>
      </c>
      <c r="D58">
        <v>5243</v>
      </c>
      <c r="E58" s="10">
        <f>D58/B9</f>
        <v>0.12729435757987764</v>
      </c>
      <c r="F58">
        <v>595</v>
      </c>
      <c r="G58">
        <v>4648</v>
      </c>
      <c r="H58" s="10">
        <f t="shared" si="9"/>
        <v>0.11348464619492657</v>
      </c>
      <c r="I58" s="10">
        <f t="shared" si="10"/>
        <v>0.8865153538050734</v>
      </c>
      <c r="J58" s="10">
        <f t="shared" si="11"/>
        <v>0.51033804732916144</v>
      </c>
      <c r="K58" s="10">
        <f t="shared" si="12"/>
        <v>0.37854282078080614</v>
      </c>
      <c r="L58" s="10">
        <f t="shared" si="13"/>
        <v>6.496315388333479E-2</v>
      </c>
    </row>
    <row r="59" spans="1:16" s="10" customFormat="1">
      <c r="A59" s="27">
        <v>5006</v>
      </c>
      <c r="B59" s="3" t="s">
        <v>66</v>
      </c>
      <c r="C59" s="3" t="s">
        <v>66</v>
      </c>
      <c r="D59">
        <v>12168</v>
      </c>
      <c r="E59" s="10">
        <f>D59/B9</f>
        <v>0.29542585218995826</v>
      </c>
      <c r="F59">
        <v>1670</v>
      </c>
      <c r="G59">
        <v>10498</v>
      </c>
      <c r="H59" s="10">
        <f t="shared" si="9"/>
        <v>0.13724523339907954</v>
      </c>
      <c r="I59" s="10">
        <f t="shared" si="10"/>
        <v>0.86275476660092043</v>
      </c>
      <c r="J59" s="10">
        <f t="shared" si="11"/>
        <v>0.57697860797907397</v>
      </c>
      <c r="K59" s="10">
        <f t="shared" si="12"/>
        <v>0.51969307481970528</v>
      </c>
      <c r="L59" s="10">
        <f t="shared" si="13"/>
        <v>0.17045439695759379</v>
      </c>
    </row>
    <row r="60" spans="1:16" s="10" customFormat="1">
      <c r="A60" s="27">
        <v>5009</v>
      </c>
      <c r="B60" s="3" t="s">
        <v>44</v>
      </c>
      <c r="C60" s="3" t="s">
        <v>44</v>
      </c>
      <c r="D60">
        <v>1731</v>
      </c>
      <c r="E60" s="10">
        <f>D60/B9</f>
        <v>4.2026803923472855E-2</v>
      </c>
      <c r="F60">
        <v>251</v>
      </c>
      <c r="G60">
        <v>1480</v>
      </c>
      <c r="H60" s="10">
        <f t="shared" si="9"/>
        <v>0.14500288850375506</v>
      </c>
      <c r="I60" s="10">
        <f t="shared" si="10"/>
        <v>0.85499711149624491</v>
      </c>
      <c r="J60" s="10">
        <f t="shared" si="11"/>
        <v>0.59719243940373534</v>
      </c>
      <c r="K60" s="10">
        <f t="shared" si="12"/>
        <v>0.19216951283068301</v>
      </c>
      <c r="L60" s="10">
        <f t="shared" si="13"/>
        <v>2.5098089555401229E-2</v>
      </c>
    </row>
    <row r="61" spans="1:16">
      <c r="C61" s="15" t="s">
        <v>136</v>
      </c>
      <c r="D61" s="13">
        <f>SUM(D53:D60)</f>
        <v>41188</v>
      </c>
      <c r="E61" s="13"/>
      <c r="F61" s="13">
        <f>SUM(F53:F60)</f>
        <v>4640</v>
      </c>
      <c r="G61" s="13">
        <f>SUM(G53:G60)</f>
        <v>36548</v>
      </c>
      <c r="H61" s="13">
        <f>SUM(F61:G61)</f>
        <v>41188</v>
      </c>
    </row>
    <row r="62" spans="1:16" s="13" customFormat="1">
      <c r="A62" s="28" t="s">
        <v>67</v>
      </c>
      <c r="B62" s="15" t="s">
        <v>18</v>
      </c>
      <c r="C62" s="15"/>
      <c r="N62" s="13" t="s">
        <v>21</v>
      </c>
      <c r="O62" s="13" t="s">
        <v>22</v>
      </c>
      <c r="P62" s="13" t="s">
        <v>23</v>
      </c>
    </row>
    <row r="63" spans="1:16" s="13" customFormat="1">
      <c r="A63" s="25" t="s">
        <v>1</v>
      </c>
      <c r="B63" s="5" t="s">
        <v>2</v>
      </c>
      <c r="C63" s="5" t="s">
        <v>3</v>
      </c>
      <c r="D63" s="2" t="s">
        <v>8</v>
      </c>
      <c r="E63" s="2" t="s">
        <v>4</v>
      </c>
      <c r="F63" s="2" t="s">
        <v>33</v>
      </c>
      <c r="G63" s="2" t="s">
        <v>32</v>
      </c>
      <c r="H63" s="4" t="s">
        <v>27</v>
      </c>
      <c r="I63" s="4" t="s">
        <v>28</v>
      </c>
      <c r="J63" s="2" t="s">
        <v>5</v>
      </c>
      <c r="K63" s="2" t="s">
        <v>6</v>
      </c>
      <c r="L63" s="2" t="s">
        <v>7</v>
      </c>
      <c r="M63" s="13" t="s">
        <v>67</v>
      </c>
      <c r="N63" s="10">
        <f>SUM(L64:L66)</f>
        <v>0.49953963078184593</v>
      </c>
      <c r="O63" s="10">
        <f>B8-N63</f>
        <v>8.3305637346060557E-3</v>
      </c>
      <c r="P63" s="10">
        <f>O63/SUM(K64:K66)</f>
        <v>1.1255666243151797E-2</v>
      </c>
    </row>
    <row r="64" spans="1:16">
      <c r="A64" s="25" t="s">
        <v>1</v>
      </c>
      <c r="B64" s="3" t="s">
        <v>68</v>
      </c>
      <c r="C64" s="3" t="s">
        <v>68</v>
      </c>
      <c r="D64">
        <v>3</v>
      </c>
      <c r="E64">
        <f>D64/B9</f>
        <v>7.2836748567543948E-5</v>
      </c>
      <c r="F64">
        <v>0</v>
      </c>
      <c r="G64">
        <v>3</v>
      </c>
      <c r="H64">
        <f>F64/D64</f>
        <v>0</v>
      </c>
      <c r="I64">
        <f>G64/D64</f>
        <v>1</v>
      </c>
      <c r="J64">
        <v>0</v>
      </c>
      <c r="K64">
        <f>-E64*LOG(E64,2)</f>
        <v>1.0011392118523317E-3</v>
      </c>
      <c r="L64">
        <f>E64*J64</f>
        <v>0</v>
      </c>
    </row>
    <row r="65" spans="1:16">
      <c r="A65" s="18">
        <v>6001</v>
      </c>
      <c r="B65" s="3" t="s">
        <v>69</v>
      </c>
      <c r="C65" s="3" t="s">
        <v>69</v>
      </c>
      <c r="D65">
        <v>32588</v>
      </c>
      <c r="E65">
        <f>D65/B9</f>
        <v>0.79120132077304073</v>
      </c>
      <c r="F65">
        <v>4197</v>
      </c>
      <c r="G65">
        <v>28391</v>
      </c>
      <c r="H65">
        <f>F65/D65</f>
        <v>0.12878973855406897</v>
      </c>
      <c r="I65">
        <f>G65/D65</f>
        <v>0.87121026144593106</v>
      </c>
      <c r="J65">
        <f>-(H65*LOG(H65,2)+I65*LOG(I65,2))</f>
        <v>0.55410967165334535</v>
      </c>
      <c r="K65">
        <f>-E65*LOG(E65,2)</f>
        <v>0.26733368194289164</v>
      </c>
      <c r="L65">
        <f>E65*J65</f>
        <v>0.43841230406524279</v>
      </c>
    </row>
    <row r="66" spans="1:16">
      <c r="A66" s="18">
        <v>6002</v>
      </c>
      <c r="B66" s="3" t="s">
        <v>17</v>
      </c>
      <c r="C66" s="3" t="s">
        <v>17</v>
      </c>
      <c r="D66">
        <v>8597</v>
      </c>
      <c r="E66">
        <f>D66/B9</f>
        <v>0.20872584247839177</v>
      </c>
      <c r="F66">
        <v>443</v>
      </c>
      <c r="G66">
        <v>8154</v>
      </c>
      <c r="H66">
        <f>F66/D66</f>
        <v>5.1529603350005816E-2</v>
      </c>
      <c r="I66">
        <f>G66/D66</f>
        <v>0.94847039664999422</v>
      </c>
      <c r="J66">
        <f>-(H66*LOG(H66,2)+I66*LOG(I66,2))</f>
        <v>0.29285940825909618</v>
      </c>
      <c r="K66">
        <f>-E66*LOG(E66,2)</f>
        <v>0.47178695881315086</v>
      </c>
      <c r="L66">
        <f>E66*J66</f>
        <v>6.1127326716603134E-2</v>
      </c>
    </row>
    <row r="67" spans="1:16" ht="13" customHeight="1">
      <c r="C67" s="15" t="s">
        <v>136</v>
      </c>
      <c r="D67" s="13">
        <f>SUM(D64:D66)</f>
        <v>41188</v>
      </c>
      <c r="E67" s="13"/>
      <c r="F67" s="13">
        <f>SUM(F64:F66)</f>
        <v>4640</v>
      </c>
      <c r="G67" s="13">
        <f>SUM(G64:G66)</f>
        <v>36548</v>
      </c>
      <c r="H67" s="13">
        <f>SUM(F67:G67)</f>
        <v>41188</v>
      </c>
    </row>
    <row r="68" spans="1:16" ht="13" customHeight="1"/>
    <row r="69" spans="1:16" s="13" customFormat="1">
      <c r="A69" s="28" t="s">
        <v>70</v>
      </c>
      <c r="B69" s="15" t="s">
        <v>18</v>
      </c>
      <c r="C69" s="15"/>
      <c r="N69" s="13" t="s">
        <v>21</v>
      </c>
      <c r="O69" s="13" t="s">
        <v>22</v>
      </c>
      <c r="P69" s="13" t="s">
        <v>23</v>
      </c>
    </row>
    <row r="70" spans="1:16" s="13" customFormat="1">
      <c r="A70" s="25" t="s">
        <v>1</v>
      </c>
      <c r="B70" s="5" t="s">
        <v>2</v>
      </c>
      <c r="C70" s="5" t="s">
        <v>3</v>
      </c>
      <c r="D70" s="2" t="s">
        <v>8</v>
      </c>
      <c r="E70" s="2" t="s">
        <v>4</v>
      </c>
      <c r="F70" s="2" t="s">
        <v>33</v>
      </c>
      <c r="G70" s="2" t="s">
        <v>32</v>
      </c>
      <c r="H70" s="4" t="s">
        <v>27</v>
      </c>
      <c r="I70" s="4" t="s">
        <v>28</v>
      </c>
      <c r="J70" s="2" t="s">
        <v>5</v>
      </c>
      <c r="K70" s="2" t="s">
        <v>6</v>
      </c>
      <c r="L70" s="2" t="s">
        <v>7</v>
      </c>
      <c r="M70" s="13" t="s">
        <v>70</v>
      </c>
      <c r="N70" s="10">
        <f>SUM(L71:L73)</f>
        <v>0.50777052879517715</v>
      </c>
      <c r="O70" s="10">
        <f>B8-N70</f>
        <v>9.9665721274844188E-5</v>
      </c>
      <c r="P70" s="10">
        <f>O70/SUM(K71:K73)</f>
        <v>8.7757296271084631E-5</v>
      </c>
    </row>
    <row r="71" spans="1:16">
      <c r="A71" s="18">
        <v>7001</v>
      </c>
      <c r="B71" s="3" t="s">
        <v>68</v>
      </c>
      <c r="C71" s="3" t="s">
        <v>68</v>
      </c>
      <c r="D71">
        <v>21576</v>
      </c>
      <c r="E71">
        <f>D71/B9</f>
        <v>0.52384189569777606</v>
      </c>
      <c r="F71">
        <v>2507</v>
      </c>
      <c r="G71">
        <v>19069</v>
      </c>
      <c r="H71">
        <f>F71/D71</f>
        <v>0.11619391916944753</v>
      </c>
      <c r="I71">
        <f>G71/D71</f>
        <v>0.88380608083055245</v>
      </c>
      <c r="J71">
        <f>-(H71*LOG(H71,2)+I71*LOG(I71,2))</f>
        <v>0.51832053027899361</v>
      </c>
      <c r="K71">
        <f>-E71*LOG(E71,2)</f>
        <v>0.48863796390525632</v>
      </c>
      <c r="L71">
        <f>E71*J71</f>
        <v>0.27151800916042457</v>
      </c>
    </row>
    <row r="72" spans="1:16">
      <c r="A72" s="18">
        <v>7002</v>
      </c>
      <c r="B72" s="3" t="s">
        <v>69</v>
      </c>
      <c r="C72" s="3" t="s">
        <v>69</v>
      </c>
      <c r="D72">
        <v>18622</v>
      </c>
      <c r="E72">
        <f>D72/B9</f>
        <v>0.45212197727493447</v>
      </c>
      <c r="F72">
        <v>2026</v>
      </c>
      <c r="G72">
        <v>16596</v>
      </c>
      <c r="H72">
        <f>F72/D72</f>
        <v>0.10879604768553323</v>
      </c>
      <c r="I72">
        <f>G72/D72</f>
        <v>0.89120395231446681</v>
      </c>
      <c r="J72">
        <f>-(H72*LOG(H72,2)+I72*LOG(I72,2))</f>
        <v>0.49627376005033869</v>
      </c>
      <c r="K72">
        <f>-E72*LOG(E72,2)</f>
        <v>0.51777734371889217</v>
      </c>
      <c r="L72">
        <f>E72*J72</f>
        <v>0.2243762736636255</v>
      </c>
    </row>
    <row r="73" spans="1:16">
      <c r="A73" s="18">
        <v>7003</v>
      </c>
      <c r="B73" s="3" t="s">
        <v>17</v>
      </c>
      <c r="C73" s="3" t="s">
        <v>17</v>
      </c>
      <c r="D73">
        <v>990</v>
      </c>
      <c r="E73">
        <f>D73/B9</f>
        <v>2.4036127027289501E-2</v>
      </c>
      <c r="F73">
        <v>107</v>
      </c>
      <c r="G73">
        <v>883</v>
      </c>
      <c r="H73">
        <f>F73/D73</f>
        <v>0.10808080808080808</v>
      </c>
      <c r="I73">
        <f>G73/D73</f>
        <v>0.89191919191919189</v>
      </c>
      <c r="J73">
        <f>-(H73*LOG(H73,2)+I73*LOG(I73,2))</f>
        <v>0.49409981723109508</v>
      </c>
      <c r="K73">
        <f>-E73*LOG(E73,2)</f>
        <v>0.12928195641842302</v>
      </c>
      <c r="L73">
        <f>E73*J73</f>
        <v>1.1876245971127127E-2</v>
      </c>
    </row>
    <row r="74" spans="1:16" ht="13" customHeight="1">
      <c r="C74" s="15" t="s">
        <v>136</v>
      </c>
      <c r="D74" s="13">
        <f>SUM(D71:D73)</f>
        <v>41188</v>
      </c>
      <c r="E74" s="13"/>
      <c r="F74" s="13">
        <f>SUM(F71:F73)</f>
        <v>4640</v>
      </c>
      <c r="G74" s="13">
        <f>SUM(G71:G73)</f>
        <v>36548</v>
      </c>
      <c r="H74" s="13">
        <f>SUM(F74:G74)</f>
        <v>41188</v>
      </c>
    </row>
    <row r="75" spans="1:16" ht="13" customHeight="1">
      <c r="A75" s="28" t="s">
        <v>71</v>
      </c>
      <c r="B75" s="15" t="s">
        <v>18</v>
      </c>
      <c r="C75" s="15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 t="s">
        <v>21</v>
      </c>
      <c r="O75" s="13" t="s">
        <v>22</v>
      </c>
      <c r="P75" s="13" t="s">
        <v>23</v>
      </c>
    </row>
    <row r="76" spans="1:16" ht="13" customHeight="1">
      <c r="A76" s="25" t="s">
        <v>1</v>
      </c>
      <c r="B76" s="5" t="s">
        <v>2</v>
      </c>
      <c r="C76" s="5" t="s">
        <v>3</v>
      </c>
      <c r="D76" s="2" t="s">
        <v>8</v>
      </c>
      <c r="E76" s="2" t="s">
        <v>4</v>
      </c>
      <c r="F76" s="2" t="s">
        <v>33</v>
      </c>
      <c r="G76" s="2" t="s">
        <v>32</v>
      </c>
      <c r="H76" s="4" t="s">
        <v>27</v>
      </c>
      <c r="I76" s="4" t="s">
        <v>28</v>
      </c>
      <c r="J76" s="2" t="s">
        <v>5</v>
      </c>
      <c r="K76" s="2" t="s">
        <v>6</v>
      </c>
      <c r="L76" s="2" t="s">
        <v>7</v>
      </c>
      <c r="M76" s="13" t="s">
        <v>71</v>
      </c>
      <c r="N76" s="10">
        <f>SUM(L77:L79)</f>
        <v>0.50785088996158612</v>
      </c>
      <c r="O76" s="10">
        <f>B8-N76</f>
        <v>1.9304554865873236E-5</v>
      </c>
      <c r="P76" s="10">
        <f>O76/SUM(K77:K79)</f>
        <v>2.5011636150513961E-5</v>
      </c>
    </row>
    <row r="77" spans="1:16" ht="13" customHeight="1">
      <c r="A77" s="18">
        <v>8001</v>
      </c>
      <c r="B77" s="3" t="s">
        <v>68</v>
      </c>
      <c r="C77" s="3" t="s">
        <v>68</v>
      </c>
      <c r="D77">
        <v>6248</v>
      </c>
      <c r="E77">
        <f>D77/B9</f>
        <v>0.15169466835000486</v>
      </c>
      <c r="F77">
        <v>683</v>
      </c>
      <c r="G77">
        <v>5565</v>
      </c>
      <c r="H77">
        <f>F77/D77</f>
        <v>0.10931498079385403</v>
      </c>
      <c r="I77">
        <f>G77/D77</f>
        <v>0.89068501920614596</v>
      </c>
      <c r="J77">
        <f>-(H77*LOG(H77,2)+I77*LOG(I77,2))</f>
        <v>0.49784626964032952</v>
      </c>
      <c r="K77">
        <f>-E77*LOG(E77,2)</f>
        <v>0.41272443926349911</v>
      </c>
      <c r="L77">
        <f>E77*J77</f>
        <v>7.5520624762376878E-2</v>
      </c>
    </row>
    <row r="78" spans="1:16" ht="13" customHeight="1">
      <c r="A78" s="18">
        <v>8002</v>
      </c>
      <c r="B78" s="3" t="s">
        <v>69</v>
      </c>
      <c r="C78" s="3" t="s">
        <v>69</v>
      </c>
      <c r="D78">
        <v>33950</v>
      </c>
      <c r="E78">
        <f>D78/B9</f>
        <v>0.8242692046227057</v>
      </c>
      <c r="F78">
        <v>3850</v>
      </c>
      <c r="G78">
        <v>30100</v>
      </c>
      <c r="H78">
        <f>F78/D78</f>
        <v>0.1134020618556701</v>
      </c>
      <c r="I78">
        <f>G78/D78</f>
        <v>0.88659793814432986</v>
      </c>
      <c r="J78">
        <f>-(H78*LOG(H78,2)+I78*LOG(I78,2))</f>
        <v>0.51009308229650208</v>
      </c>
      <c r="K78">
        <f>-E78*LOG(E78,2)</f>
        <v>0.22981655703109136</v>
      </c>
      <c r="L78">
        <f>E78*J78</f>
        <v>0.42045401922808212</v>
      </c>
    </row>
    <row r="79" spans="1:16" ht="13" customHeight="1">
      <c r="A79" s="18">
        <v>8003</v>
      </c>
      <c r="B79" s="3" t="s">
        <v>17</v>
      </c>
      <c r="C79" s="3" t="s">
        <v>17</v>
      </c>
      <c r="D79">
        <v>990</v>
      </c>
      <c r="E79">
        <f>D79/B9</f>
        <v>2.4036127027289501E-2</v>
      </c>
      <c r="F79">
        <v>107</v>
      </c>
      <c r="G79">
        <v>883</v>
      </c>
      <c r="H79">
        <f>F79/D79</f>
        <v>0.10808080808080808</v>
      </c>
      <c r="I79">
        <f>G79/D79</f>
        <v>0.89191919191919189</v>
      </c>
      <c r="J79">
        <f>-(H79*LOG(H79,2)+I79*LOG(I79,2))</f>
        <v>0.49409981723109508</v>
      </c>
      <c r="K79">
        <f>-E79*LOG(E79,2)</f>
        <v>0.12928195641842302</v>
      </c>
      <c r="L79">
        <f>E79*J79</f>
        <v>1.1876245971127127E-2</v>
      </c>
    </row>
    <row r="80" spans="1:16" ht="13" customHeight="1">
      <c r="C80" s="15" t="s">
        <v>136</v>
      </c>
      <c r="D80" s="13">
        <f>SUM(D77:D79)</f>
        <v>41188</v>
      </c>
      <c r="E80" s="13"/>
      <c r="F80" s="13">
        <f>SUM(F77:F79)</f>
        <v>4640</v>
      </c>
      <c r="G80" s="13">
        <f>SUM(G77:G79)</f>
        <v>36548</v>
      </c>
      <c r="H80" s="13">
        <f>SUM(F80:G80)</f>
        <v>41188</v>
      </c>
    </row>
    <row r="81" spans="1:16" ht="13" customHeight="1">
      <c r="A81" s="28" t="s">
        <v>72</v>
      </c>
      <c r="N81" s="13" t="s">
        <v>21</v>
      </c>
      <c r="O81" s="13" t="s">
        <v>22</v>
      </c>
      <c r="P81" s="13" t="s">
        <v>23</v>
      </c>
    </row>
    <row r="82" spans="1:16" ht="13" customHeight="1">
      <c r="A82" s="25" t="s">
        <v>1</v>
      </c>
      <c r="B82" s="5" t="s">
        <v>2</v>
      </c>
      <c r="C82" s="5" t="s">
        <v>3</v>
      </c>
      <c r="D82" s="2" t="s">
        <v>8</v>
      </c>
      <c r="E82" s="2" t="s">
        <v>4</v>
      </c>
      <c r="F82" s="2" t="s">
        <v>33</v>
      </c>
      <c r="G82" s="2" t="s">
        <v>32</v>
      </c>
      <c r="H82" s="4" t="s">
        <v>27</v>
      </c>
      <c r="I82" s="4" t="s">
        <v>28</v>
      </c>
      <c r="J82" s="2" t="s">
        <v>5</v>
      </c>
      <c r="K82" s="2" t="s">
        <v>6</v>
      </c>
      <c r="L82" s="2" t="s">
        <v>7</v>
      </c>
      <c r="M82" s="13" t="s">
        <v>75</v>
      </c>
      <c r="N82" s="10">
        <f>SUM(L83:L84)</f>
        <v>0.49106897037220754</v>
      </c>
      <c r="O82" s="10">
        <f>B8-N82</f>
        <v>1.6801224144244453E-2</v>
      </c>
      <c r="P82" s="10">
        <f>O82/SUM(K83:K84)</f>
        <v>1.7742338512912958E-2</v>
      </c>
    </row>
    <row r="83" spans="1:16" ht="13" customHeight="1">
      <c r="A83" s="18">
        <v>9001</v>
      </c>
      <c r="B83" s="3" t="s">
        <v>73</v>
      </c>
      <c r="C83" s="3" t="s">
        <v>73</v>
      </c>
      <c r="D83">
        <v>26144</v>
      </c>
      <c r="E83">
        <f>D83/B9</f>
        <v>0.63474798484995631</v>
      </c>
      <c r="F83">
        <v>3853</v>
      </c>
      <c r="G83">
        <v>22291</v>
      </c>
      <c r="H83">
        <f>F83/D83</f>
        <v>0.14737607099143207</v>
      </c>
      <c r="I83">
        <f>G83/D83</f>
        <v>0.85262392900856798</v>
      </c>
      <c r="J83">
        <f>-(H83*LOG(H83,2)+I83*LOG(I83,2))</f>
        <v>0.60323477992777796</v>
      </c>
      <c r="K83">
        <f>-E83*LOG(E83,2)</f>
        <v>0.41623230011167167</v>
      </c>
      <c r="L83">
        <f>E83*J83</f>
        <v>0.38290206095056395</v>
      </c>
    </row>
    <row r="84" spans="1:16" ht="13" customHeight="1">
      <c r="A84" s="18">
        <v>9002</v>
      </c>
      <c r="B84" s="3" t="s">
        <v>74</v>
      </c>
      <c r="C84" s="3" t="s">
        <v>74</v>
      </c>
      <c r="D84">
        <v>15044</v>
      </c>
      <c r="E84">
        <f>D84/B9</f>
        <v>0.36525201515004369</v>
      </c>
      <c r="F84">
        <v>787</v>
      </c>
      <c r="G84">
        <v>14257</v>
      </c>
      <c r="H84">
        <f>F84/D84</f>
        <v>5.2313214570592931E-2</v>
      </c>
      <c r="I84">
        <f>G84/D84</f>
        <v>0.9476867854294071</v>
      </c>
      <c r="J84">
        <f>-(H84*LOG(H84,2)+I84*LOG(I84,2))</f>
        <v>0.29614322422618022</v>
      </c>
      <c r="K84">
        <f>-E84*LOG(E84,2)</f>
        <v>0.53072427678017609</v>
      </c>
      <c r="L84">
        <f>E84*J84</f>
        <v>0.10816690942164356</v>
      </c>
    </row>
    <row r="85" spans="1:16" ht="13" customHeight="1">
      <c r="C85" s="15" t="s">
        <v>136</v>
      </c>
      <c r="D85" s="13">
        <f>SUM(D83:D84)</f>
        <v>41188</v>
      </c>
      <c r="E85" s="13"/>
      <c r="F85" s="13">
        <f>SUM(F83:F84)</f>
        <v>4640</v>
      </c>
      <c r="G85" s="13">
        <f>SUM(G83:G84)</f>
        <v>36548</v>
      </c>
      <c r="H85" s="13">
        <f>SUM(F85:G85)</f>
        <v>41188</v>
      </c>
    </row>
    <row r="86" spans="1:16" s="13" customFormat="1">
      <c r="A86" s="29" t="s">
        <v>100</v>
      </c>
      <c r="B86" s="15"/>
      <c r="C86" s="15"/>
      <c r="N86" s="13" t="s">
        <v>21</v>
      </c>
      <c r="O86" s="13" t="s">
        <v>22</v>
      </c>
      <c r="P86" s="13" t="s">
        <v>23</v>
      </c>
    </row>
    <row r="87" spans="1:16" s="13" customFormat="1">
      <c r="A87" s="25" t="s">
        <v>1</v>
      </c>
      <c r="B87" s="5" t="s">
        <v>2</v>
      </c>
      <c r="C87" s="5" t="s">
        <v>3</v>
      </c>
      <c r="D87" s="2" t="s">
        <v>8</v>
      </c>
      <c r="E87" s="2" t="s">
        <v>4</v>
      </c>
      <c r="F87" s="2" t="s">
        <v>33</v>
      </c>
      <c r="G87" s="2" t="s">
        <v>32</v>
      </c>
      <c r="H87" s="4" t="s">
        <v>27</v>
      </c>
      <c r="I87" s="4" t="s">
        <v>28</v>
      </c>
      <c r="J87" s="2" t="s">
        <v>5</v>
      </c>
      <c r="K87" s="2" t="s">
        <v>6</v>
      </c>
      <c r="L87" s="2" t="s">
        <v>7</v>
      </c>
      <c r="M87" s="8" t="s">
        <v>100</v>
      </c>
      <c r="N87" s="10">
        <f>SUM(L88:L99)</f>
        <v>0.46977355105373836</v>
      </c>
      <c r="O87" s="10">
        <f>B8-N87</f>
        <v>3.8096643462713631E-2</v>
      </c>
      <c r="P87" s="10">
        <f>O87/SUM(K88:K99)</f>
        <v>1.4381744100146556E-2</v>
      </c>
    </row>
    <row r="88" spans="1:16" s="10" customFormat="1">
      <c r="A88" s="30" t="s">
        <v>88</v>
      </c>
      <c r="B88" s="3" t="s">
        <v>86</v>
      </c>
      <c r="C88" s="3" t="s">
        <v>86</v>
      </c>
      <c r="D88">
        <v>0</v>
      </c>
      <c r="E88" s="10">
        <f>D88/B9</f>
        <v>0</v>
      </c>
      <c r="F88">
        <v>0</v>
      </c>
      <c r="G88">
        <v>0</v>
      </c>
      <c r="H88" s="10">
        <v>0</v>
      </c>
      <c r="I88" s="10">
        <v>0</v>
      </c>
      <c r="J88" s="10">
        <v>0</v>
      </c>
      <c r="K88" s="10">
        <v>0</v>
      </c>
      <c r="L88" s="10">
        <f t="shared" ref="L88:L99" si="14">E88*J88</f>
        <v>0</v>
      </c>
    </row>
    <row r="89" spans="1:16" s="10" customFormat="1">
      <c r="A89" s="30" t="s">
        <v>89</v>
      </c>
      <c r="B89" s="36" t="s">
        <v>87</v>
      </c>
      <c r="C89" s="36" t="s">
        <v>87</v>
      </c>
      <c r="D89">
        <v>0</v>
      </c>
      <c r="E89" s="10">
        <f>D89/B9</f>
        <v>0</v>
      </c>
      <c r="F89">
        <v>0</v>
      </c>
      <c r="G89">
        <v>0</v>
      </c>
      <c r="H89" s="10">
        <v>0</v>
      </c>
      <c r="I89" s="10">
        <v>0</v>
      </c>
      <c r="J89" s="10">
        <v>0</v>
      </c>
      <c r="K89" s="10">
        <v>0</v>
      </c>
      <c r="L89" s="10">
        <f t="shared" si="14"/>
        <v>0</v>
      </c>
    </row>
    <row r="90" spans="1:16" s="10" customFormat="1">
      <c r="A90" s="30" t="s">
        <v>90</v>
      </c>
      <c r="B90" s="36" t="s">
        <v>81</v>
      </c>
      <c r="C90" s="36" t="s">
        <v>81</v>
      </c>
      <c r="D90">
        <v>546</v>
      </c>
      <c r="E90" s="10">
        <f>D90/B9</f>
        <v>1.3256288239292998E-2</v>
      </c>
      <c r="F90">
        <v>276</v>
      </c>
      <c r="G90">
        <v>270</v>
      </c>
      <c r="H90" s="10">
        <f t="shared" ref="H90:H99" si="15">F90/D90</f>
        <v>0.50549450549450547</v>
      </c>
      <c r="I90" s="10">
        <f t="shared" ref="I90:I99" si="16">G90/D90</f>
        <v>0.49450549450549453</v>
      </c>
      <c r="J90" s="10">
        <f t="shared" ref="J90:J99" si="17">-(H90*LOG(H90,2)+I90*LOG(I90,2))</f>
        <v>0.99991288950135626</v>
      </c>
      <c r="K90" s="10">
        <f t="shared" ref="K90:K99" si="18">-E90*LOG(E90,2)</f>
        <v>8.2681846765231368E-2</v>
      </c>
      <c r="L90" s="10">
        <f t="shared" si="14"/>
        <v>1.3255133477414308E-2</v>
      </c>
    </row>
    <row r="91" spans="1:16" s="10" customFormat="1">
      <c r="A91" s="30" t="s">
        <v>91</v>
      </c>
      <c r="B91" s="36" t="s">
        <v>76</v>
      </c>
      <c r="C91" s="36" t="s">
        <v>76</v>
      </c>
      <c r="D91">
        <v>2632</v>
      </c>
      <c r="E91" s="10">
        <f>D91/B9</f>
        <v>6.3902107409925218E-2</v>
      </c>
      <c r="F91">
        <v>539</v>
      </c>
      <c r="G91">
        <v>2093</v>
      </c>
      <c r="H91" s="10">
        <f>F91/D91</f>
        <v>0.2047872340425532</v>
      </c>
      <c r="I91" s="10">
        <f>G91/D91</f>
        <v>0.79521276595744683</v>
      </c>
      <c r="J91" s="10">
        <f>-(H91*LOG(H91,2)+I91*LOG(I91,2))</f>
        <v>0.7313998510958799</v>
      </c>
      <c r="K91" s="10">
        <f>-E91*LOG(E91,2)</f>
        <v>0.25356309441213876</v>
      </c>
      <c r="L91" s="10">
        <f>E91*J91</f>
        <v>4.6737991844332229E-2</v>
      </c>
    </row>
    <row r="92" spans="1:16" s="10" customFormat="1">
      <c r="A92" s="30" t="s">
        <v>92</v>
      </c>
      <c r="B92" s="36" t="s">
        <v>82</v>
      </c>
      <c r="C92" s="36" t="s">
        <v>82</v>
      </c>
      <c r="D92">
        <v>13769</v>
      </c>
      <c r="E92" s="10">
        <f>D92/B9</f>
        <v>0.33429639700883751</v>
      </c>
      <c r="F92">
        <v>886</v>
      </c>
      <c r="G92">
        <v>12883</v>
      </c>
      <c r="H92" s="10">
        <f>F92/D92</f>
        <v>6.434744716391895E-2</v>
      </c>
      <c r="I92" s="10">
        <f>G92/D92</f>
        <v>0.93565255283608106</v>
      </c>
      <c r="J92" s="10">
        <f>-(H92*LOG(H92,2)+I92*LOG(I92,2))</f>
        <v>0.34446620314977627</v>
      </c>
      <c r="K92" s="10">
        <f>-E92*LOG(E92,2)</f>
        <v>0.52845584099530629</v>
      </c>
      <c r="L92" s="10">
        <f>E92*J92</f>
        <v>0.11515381060428448</v>
      </c>
    </row>
    <row r="93" spans="1:16" s="10" customFormat="1">
      <c r="A93" s="30" t="s">
        <v>93</v>
      </c>
      <c r="B93" s="3" t="s">
        <v>80</v>
      </c>
      <c r="C93" s="3" t="s">
        <v>80</v>
      </c>
      <c r="D93">
        <v>5318</v>
      </c>
      <c r="E93" s="10">
        <f>D93/B9</f>
        <v>0.12911527629406624</v>
      </c>
      <c r="F93">
        <v>559</v>
      </c>
      <c r="G93">
        <v>4759</v>
      </c>
      <c r="H93" s="10">
        <f>F93/D93</f>
        <v>0.10511470477623167</v>
      </c>
      <c r="I93" s="10">
        <f>G93/D93</f>
        <v>0.89488529522376836</v>
      </c>
      <c r="J93" s="10">
        <f>-(H93*LOG(H93,2)+I93*LOG(I93,2))</f>
        <v>0.48500224839694461</v>
      </c>
      <c r="K93" s="10">
        <f>-E93*LOG(E93,2)</f>
        <v>0.3813120643332148</v>
      </c>
      <c r="L93" s="10">
        <f>E93*J93</f>
        <v>6.2621199305014849E-2</v>
      </c>
    </row>
    <row r="94" spans="1:16" s="10" customFormat="1">
      <c r="A94" s="30" t="s">
        <v>94</v>
      </c>
      <c r="B94" s="3" t="s">
        <v>79</v>
      </c>
      <c r="C94" s="3" t="s">
        <v>79</v>
      </c>
      <c r="D94">
        <v>7174</v>
      </c>
      <c r="E94" s="10">
        <f>D94/B9</f>
        <v>0.17417694474118675</v>
      </c>
      <c r="F94">
        <v>649</v>
      </c>
      <c r="G94">
        <v>6525</v>
      </c>
      <c r="H94" s="10">
        <f>F94/D94</f>
        <v>9.0465570114301647E-2</v>
      </c>
      <c r="I94" s="10">
        <f>G94/D94</f>
        <v>0.90953442988569833</v>
      </c>
      <c r="J94" s="10">
        <f>-(H94*LOG(H94,2)+I94*LOG(I94,2))</f>
        <v>0.43802192326251266</v>
      </c>
      <c r="K94" s="10">
        <f>-E94*LOG(E94,2)</f>
        <v>0.43916529360852968</v>
      </c>
      <c r="L94" s="10">
        <f>E94*J94</f>
        <v>7.6293320323523012E-2</v>
      </c>
    </row>
    <row r="95" spans="1:16" s="10" customFormat="1">
      <c r="A95" s="30" t="s">
        <v>95</v>
      </c>
      <c r="B95" s="3" t="s">
        <v>77</v>
      </c>
      <c r="C95" s="3" t="s">
        <v>77</v>
      </c>
      <c r="D95">
        <v>6178</v>
      </c>
      <c r="E95" s="10">
        <f>D95/B9</f>
        <v>0.14999514421676216</v>
      </c>
      <c r="F95">
        <v>655</v>
      </c>
      <c r="G95">
        <v>5523</v>
      </c>
      <c r="H95" s="10">
        <f t="shared" si="15"/>
        <v>0.1060213661379087</v>
      </c>
      <c r="I95" s="10">
        <f t="shared" si="16"/>
        <v>0.89397863386209131</v>
      </c>
      <c r="J95" s="10">
        <f t="shared" si="17"/>
        <v>0.48779730680492306</v>
      </c>
      <c r="K95" s="10">
        <f t="shared" si="18"/>
        <v>0.4105385543142826</v>
      </c>
      <c r="L95" s="10">
        <f t="shared" si="14"/>
        <v>7.3167227382752609E-2</v>
      </c>
    </row>
    <row r="96" spans="1:16" s="10" customFormat="1">
      <c r="A96" s="30" t="s">
        <v>96</v>
      </c>
      <c r="B96" s="36" t="s">
        <v>85</v>
      </c>
      <c r="C96" s="36" t="s">
        <v>85</v>
      </c>
      <c r="D96">
        <v>570</v>
      </c>
      <c r="E96" s="10">
        <f>D96/B9</f>
        <v>1.3838982227833349E-2</v>
      </c>
      <c r="F96">
        <v>256</v>
      </c>
      <c r="G96">
        <v>314</v>
      </c>
      <c r="H96" s="10">
        <f t="shared" si="15"/>
        <v>0.44912280701754387</v>
      </c>
      <c r="I96" s="10">
        <f t="shared" si="16"/>
        <v>0.55087719298245619</v>
      </c>
      <c r="J96" s="10">
        <f t="shared" si="17"/>
        <v>0.9925182579082954</v>
      </c>
      <c r="K96" s="10">
        <f t="shared" si="18"/>
        <v>8.5457353020986421E-2</v>
      </c>
      <c r="L96" s="10">
        <f t="shared" si="14"/>
        <v>1.3735442531993016E-2</v>
      </c>
    </row>
    <row r="97" spans="1:16" s="10" customFormat="1">
      <c r="A97" s="30" t="s">
        <v>97</v>
      </c>
      <c r="B97" s="36" t="s">
        <v>84</v>
      </c>
      <c r="C97" s="36" t="s">
        <v>84</v>
      </c>
      <c r="D97">
        <v>718</v>
      </c>
      <c r="E97" s="10">
        <f>D97/B9</f>
        <v>1.7432261823832184E-2</v>
      </c>
      <c r="F97">
        <v>315</v>
      </c>
      <c r="G97">
        <v>403</v>
      </c>
      <c r="H97" s="10">
        <f t="shared" si="15"/>
        <v>0.43871866295264622</v>
      </c>
      <c r="I97" s="10">
        <f t="shared" si="16"/>
        <v>0.56128133704735372</v>
      </c>
      <c r="J97" s="10">
        <f t="shared" si="17"/>
        <v>0.98913690667992649</v>
      </c>
      <c r="K97" s="10">
        <f t="shared" si="18"/>
        <v>0.10184095438461147</v>
      </c>
      <c r="L97" s="10">
        <f t="shared" si="14"/>
        <v>1.7242893536859941E-2</v>
      </c>
    </row>
    <row r="98" spans="1:16" s="10" customFormat="1">
      <c r="A98" s="30" t="s">
        <v>99</v>
      </c>
      <c r="B98" s="36" t="s">
        <v>83</v>
      </c>
      <c r="C98" s="36" t="s">
        <v>83</v>
      </c>
      <c r="D98">
        <v>4101</v>
      </c>
      <c r="E98" s="10">
        <f>D98/B9</f>
        <v>9.9567835291832579E-2</v>
      </c>
      <c r="F98">
        <v>416</v>
      </c>
      <c r="G98">
        <v>3685</v>
      </c>
      <c r="H98" s="10">
        <f t="shared" si="15"/>
        <v>0.10143867349426969</v>
      </c>
      <c r="I98" s="10">
        <f t="shared" si="16"/>
        <v>0.89856132650573028</v>
      </c>
      <c r="J98" s="10">
        <f t="shared" si="17"/>
        <v>0.47353956163081135</v>
      </c>
      <c r="K98" s="10">
        <f t="shared" si="18"/>
        <v>0.33137932210508841</v>
      </c>
      <c r="L98" s="10">
        <f t="shared" si="14"/>
        <v>4.7149309076623229E-2</v>
      </c>
    </row>
    <row r="99" spans="1:16" s="10" customFormat="1">
      <c r="A99" s="30" t="s">
        <v>98</v>
      </c>
      <c r="B99" s="36" t="s">
        <v>78</v>
      </c>
      <c r="C99" s="36" t="s">
        <v>78</v>
      </c>
      <c r="D99">
        <v>182</v>
      </c>
      <c r="E99" s="10">
        <f>D99/B9</f>
        <v>4.4187627464309992E-3</v>
      </c>
      <c r="F99">
        <v>89</v>
      </c>
      <c r="G99">
        <v>93</v>
      </c>
      <c r="H99" s="10">
        <f t="shared" si="15"/>
        <v>0.48901098901098899</v>
      </c>
      <c r="I99" s="10">
        <f t="shared" si="16"/>
        <v>0.51098901098901095</v>
      </c>
      <c r="J99" s="10">
        <f t="shared" si="17"/>
        <v>0.99965153696212306</v>
      </c>
      <c r="K99" s="10">
        <f t="shared" si="18"/>
        <v>3.4564188841087216E-2</v>
      </c>
      <c r="L99" s="10">
        <f t="shared" si="14"/>
        <v>4.4172229709407203E-3</v>
      </c>
    </row>
    <row r="100" spans="1:16">
      <c r="C100" s="15" t="s">
        <v>136</v>
      </c>
      <c r="D100" s="13">
        <f>SUM(D88:D99)</f>
        <v>41188</v>
      </c>
      <c r="E100" s="13"/>
      <c r="F100" s="13">
        <f>SUM(F88:F99)</f>
        <v>4640</v>
      </c>
      <c r="G100" s="13">
        <f>SUM(G88:G99)</f>
        <v>36548</v>
      </c>
      <c r="H100" s="13">
        <f>SUM(F100:G100)</f>
        <v>41188</v>
      </c>
    </row>
    <row r="102" spans="1:16" s="13" customFormat="1">
      <c r="A102" s="29" t="s">
        <v>101</v>
      </c>
      <c r="B102" s="15"/>
      <c r="C102" s="15"/>
      <c r="N102" s="13" t="s">
        <v>21</v>
      </c>
      <c r="O102" s="13" t="s">
        <v>22</v>
      </c>
      <c r="P102" s="13" t="s">
        <v>23</v>
      </c>
    </row>
    <row r="103" spans="1:16" s="13" customFormat="1">
      <c r="A103" s="25" t="s">
        <v>1</v>
      </c>
      <c r="B103" s="5" t="s">
        <v>2</v>
      </c>
      <c r="C103" s="5" t="s">
        <v>3</v>
      </c>
      <c r="D103" s="2" t="s">
        <v>8</v>
      </c>
      <c r="E103" s="2" t="s">
        <v>4</v>
      </c>
      <c r="F103" s="2" t="s">
        <v>33</v>
      </c>
      <c r="G103" s="2" t="s">
        <v>32</v>
      </c>
      <c r="H103" s="4" t="s">
        <v>27</v>
      </c>
      <c r="I103" s="4" t="s">
        <v>28</v>
      </c>
      <c r="J103" s="2" t="s">
        <v>5</v>
      </c>
      <c r="K103" s="2" t="s">
        <v>6</v>
      </c>
      <c r="L103" s="2" t="s">
        <v>7</v>
      </c>
      <c r="M103" s="7" t="s">
        <v>101</v>
      </c>
      <c r="N103" s="10">
        <f>SUM(L104:L108)</f>
        <v>0.50740564890397</v>
      </c>
      <c r="O103" s="10">
        <f>B8-N103</f>
        <v>4.6454561248199244E-4</v>
      </c>
      <c r="P103" s="10">
        <f>O103/SUM(K104:K108)</f>
        <v>2.0014697281902619E-4</v>
      </c>
    </row>
    <row r="104" spans="1:16">
      <c r="A104" s="30" t="s">
        <v>102</v>
      </c>
      <c r="B104" s="3" t="s">
        <v>107</v>
      </c>
      <c r="C104" s="3" t="s">
        <v>107</v>
      </c>
      <c r="D104">
        <v>8514</v>
      </c>
      <c r="E104">
        <f>D104/B9</f>
        <v>0.2067106924346897</v>
      </c>
      <c r="F104">
        <v>847</v>
      </c>
      <c r="G104">
        <v>7667</v>
      </c>
      <c r="H104">
        <f>F104/D104</f>
        <v>9.9483204134366926E-2</v>
      </c>
      <c r="I104">
        <f>G104/D104</f>
        <v>0.90051679586563305</v>
      </c>
      <c r="J104">
        <f>-(H104*LOG(H104,2)+I104*LOG(I104,2))</f>
        <v>0.4673552455451877</v>
      </c>
      <c r="K104">
        <f>-E104*LOG(E104,2)</f>
        <v>0.47012524469774214</v>
      </c>
      <c r="L104">
        <f>E104*J104</f>
        <v>9.6607326419630185E-2</v>
      </c>
    </row>
    <row r="105" spans="1:16">
      <c r="A105" s="30" t="s">
        <v>103</v>
      </c>
      <c r="B105" s="3" t="s">
        <v>108</v>
      </c>
      <c r="C105" s="3" t="s">
        <v>108</v>
      </c>
      <c r="D105">
        <v>8090</v>
      </c>
      <c r="E105">
        <f>D105/B9</f>
        <v>0.19641643197047684</v>
      </c>
      <c r="F105">
        <v>953</v>
      </c>
      <c r="G105">
        <v>7137</v>
      </c>
      <c r="H105">
        <f>F105/D105</f>
        <v>0.11779975278121137</v>
      </c>
      <c r="I105">
        <f>G105/D105</f>
        <v>0.88220024721878865</v>
      </c>
      <c r="J105">
        <f>-(H105*LOG(H105,2)+I105*LOG(I105,2))</f>
        <v>0.52300307720865613</v>
      </c>
      <c r="K105">
        <f>-E105*LOG(E105,2)</f>
        <v>0.46118823079295701</v>
      </c>
      <c r="L105">
        <f>E105*J105</f>
        <v>0.10272639833490406</v>
      </c>
    </row>
    <row r="106" spans="1:16">
      <c r="A106" s="30" t="s">
        <v>104</v>
      </c>
      <c r="B106" s="3" t="s">
        <v>109</v>
      </c>
      <c r="C106" s="3" t="s">
        <v>109</v>
      </c>
      <c r="D106">
        <v>8134</v>
      </c>
      <c r="E106">
        <f>D106/B9</f>
        <v>0.19748470428280082</v>
      </c>
      <c r="F106">
        <v>949</v>
      </c>
      <c r="G106">
        <v>7185</v>
      </c>
      <c r="H106">
        <f>F106/D106</f>
        <v>0.11667076469141874</v>
      </c>
      <c r="I106">
        <f>G106/D106</f>
        <v>0.88332923530858132</v>
      </c>
      <c r="J106">
        <f>-(H106*LOG(H106,2)+I106*LOG(I106,2))</f>
        <v>0.51971475493659891</v>
      </c>
      <c r="K106">
        <f>-E106*LOG(E106,2)</f>
        <v>0.46215117278416901</v>
      </c>
      <c r="L106">
        <f>E106*J106</f>
        <v>0.10263571469006254</v>
      </c>
    </row>
    <row r="107" spans="1:16">
      <c r="A107" s="30" t="s">
        <v>105</v>
      </c>
      <c r="B107" s="3" t="s">
        <v>110</v>
      </c>
      <c r="C107" s="3" t="s">
        <v>110</v>
      </c>
      <c r="D107">
        <v>8623</v>
      </c>
      <c r="E107">
        <f>D107/B9</f>
        <v>0.20935709429931049</v>
      </c>
      <c r="F107">
        <v>1045</v>
      </c>
      <c r="G107">
        <v>7578</v>
      </c>
      <c r="H107">
        <f>F107/D107</f>
        <v>0.12118752174417256</v>
      </c>
      <c r="I107">
        <f>G107/D107</f>
        <v>0.87881247825582742</v>
      </c>
      <c r="J107">
        <f>-(H107*LOG(H107,2)+I107*LOG(I107,2))</f>
        <v>0.53276475412415447</v>
      </c>
      <c r="K107">
        <f>-E107*LOG(E107,2)</f>
        <v>0.47230170959968271</v>
      </c>
      <c r="L107">
        <f>E107*J107</f>
        <v>0.11153808086851957</v>
      </c>
    </row>
    <row r="108" spans="1:16">
      <c r="A108" s="30" t="s">
        <v>106</v>
      </c>
      <c r="B108" s="3" t="s">
        <v>111</v>
      </c>
      <c r="C108" s="3" t="s">
        <v>111</v>
      </c>
      <c r="D108">
        <v>7827</v>
      </c>
      <c r="E108">
        <f>D108/B9</f>
        <v>0.19003107701272215</v>
      </c>
      <c r="F108">
        <v>846</v>
      </c>
      <c r="G108">
        <v>6981</v>
      </c>
      <c r="H108">
        <f>F108/D108</f>
        <v>0.1080873898045228</v>
      </c>
      <c r="I108">
        <f>G108/D108</f>
        <v>0.89191261019547718</v>
      </c>
      <c r="J108">
        <f>-(H108*LOG(H108,2)+I108*LOG(I108,2))</f>
        <v>0.49411985695669858</v>
      </c>
      <c r="K108">
        <f>-E108*LOG(E108,2)</f>
        <v>0.45525606849028205</v>
      </c>
      <c r="L108">
        <f>E108*J108</f>
        <v>9.3898128590853641E-2</v>
      </c>
    </row>
    <row r="109" spans="1:16">
      <c r="C109" s="15" t="s">
        <v>136</v>
      </c>
      <c r="D109" s="13">
        <f>SUM(D104:D108)</f>
        <v>41188</v>
      </c>
      <c r="E109" s="13"/>
      <c r="F109" s="13">
        <f>SUM(F104:F108)</f>
        <v>4640</v>
      </c>
      <c r="G109" s="13">
        <f>SUM(G104:G108)</f>
        <v>36548</v>
      </c>
      <c r="H109" s="13">
        <f>SUM(F109:G109)</f>
        <v>41188</v>
      </c>
    </row>
    <row r="111" spans="1:16" s="13" customFormat="1">
      <c r="A111" s="31" t="s">
        <v>112</v>
      </c>
      <c r="B111" s="15"/>
      <c r="C111" s="15"/>
      <c r="N111" s="13" t="s">
        <v>21</v>
      </c>
      <c r="O111" s="13" t="s">
        <v>22</v>
      </c>
      <c r="P111" s="13" t="s">
        <v>23</v>
      </c>
    </row>
    <row r="112" spans="1:16" s="13" customFormat="1">
      <c r="A112" s="25" t="s">
        <v>1</v>
      </c>
      <c r="B112" s="5" t="s">
        <v>2</v>
      </c>
      <c r="C112" s="5" t="s">
        <v>3</v>
      </c>
      <c r="D112" s="2" t="s">
        <v>8</v>
      </c>
      <c r="E112" s="2" t="s">
        <v>4</v>
      </c>
      <c r="F112" s="2" t="s">
        <v>33</v>
      </c>
      <c r="G112" s="2" t="s">
        <v>32</v>
      </c>
      <c r="H112" s="4" t="s">
        <v>27</v>
      </c>
      <c r="I112" s="4" t="s">
        <v>28</v>
      </c>
      <c r="J112" s="2" t="s">
        <v>5</v>
      </c>
      <c r="K112" s="2" t="s">
        <v>6</v>
      </c>
      <c r="L112" s="2" t="s">
        <v>7</v>
      </c>
      <c r="M112" s="9" t="s">
        <v>112</v>
      </c>
      <c r="N112" s="10">
        <f>SUM(L113:L120)</f>
        <v>0.48007108012466504</v>
      </c>
      <c r="O112" s="10">
        <f>B8-N112</f>
        <v>2.779911439178695E-2</v>
      </c>
      <c r="P112" s="10">
        <f>O112/SUM(K113:K120)</f>
        <v>3.9581477240905057E-2</v>
      </c>
    </row>
    <row r="113" spans="1:16" s="13" customFormat="1">
      <c r="A113" s="32">
        <v>12000</v>
      </c>
      <c r="B113" s="37">
        <v>0</v>
      </c>
      <c r="C113" s="37">
        <v>0</v>
      </c>
      <c r="D113">
        <v>35563</v>
      </c>
      <c r="E113">
        <f>D113/B9</f>
        <v>0.86343109643585514</v>
      </c>
      <c r="F113">
        <v>3141</v>
      </c>
      <c r="G113">
        <v>32422</v>
      </c>
      <c r="H113">
        <f>F113/D113</f>
        <v>8.8322132553496607E-2</v>
      </c>
      <c r="I113">
        <f>G113/D113</f>
        <v>0.91167786744650336</v>
      </c>
      <c r="J113">
        <f>-(H113*LOG(H113,2)+I113*LOG(I113,2))</f>
        <v>0.430844378409451</v>
      </c>
      <c r="K113">
        <f>-E113*LOG(E113,2)</f>
        <v>0.18291532422482074</v>
      </c>
      <c r="L113">
        <f>E113*J113</f>
        <v>0.37200443404329675</v>
      </c>
      <c r="M113" s="9"/>
      <c r="N113" s="10"/>
      <c r="O113" s="10"/>
      <c r="P113" s="10"/>
    </row>
    <row r="114" spans="1:16">
      <c r="A114" s="32">
        <v>12001</v>
      </c>
      <c r="B114" s="37">
        <v>1</v>
      </c>
      <c r="C114" s="37">
        <v>1</v>
      </c>
      <c r="D114">
        <v>4561</v>
      </c>
      <c r="E114">
        <f>D114/B9</f>
        <v>0.11073613673885598</v>
      </c>
      <c r="F114">
        <v>967</v>
      </c>
      <c r="G114">
        <v>3594</v>
      </c>
      <c r="H114">
        <f t="shared" ref="H114:H120" si="19">F114/D114</f>
        <v>0.21201490901118175</v>
      </c>
      <c r="I114">
        <f t="shared" ref="I114:I120" si="20">G114/D114</f>
        <v>0.78798509098881819</v>
      </c>
      <c r="J114">
        <f t="shared" ref="J114:J119" si="21">-(H114*LOG(H114,2)+I114*LOG(I114,2))</f>
        <v>0.74531655322898105</v>
      </c>
      <c r="K114">
        <f t="shared" ref="K114:K120" si="22">-E114*LOG(E114,2)</f>
        <v>0.35156530821967058</v>
      </c>
      <c r="L114">
        <f t="shared" ref="L114:L120" si="23">E114*J114</f>
        <v>8.2533475752097268E-2</v>
      </c>
    </row>
    <row r="115" spans="1:16">
      <c r="A115" s="32">
        <v>12002</v>
      </c>
      <c r="B115" s="37">
        <v>2</v>
      </c>
      <c r="C115" s="37">
        <v>2</v>
      </c>
      <c r="D115">
        <v>754</v>
      </c>
      <c r="E115">
        <f>D115/B9</f>
        <v>1.8306302806642711E-2</v>
      </c>
      <c r="F115">
        <v>350</v>
      </c>
      <c r="G115">
        <v>404</v>
      </c>
      <c r="H115">
        <f t="shared" si="19"/>
        <v>0.46419098143236076</v>
      </c>
      <c r="I115">
        <f t="shared" si="20"/>
        <v>0.53580901856763929</v>
      </c>
      <c r="J115">
        <f t="shared" si="21"/>
        <v>0.99629693585083912</v>
      </c>
      <c r="K115">
        <f t="shared" si="22"/>
        <v>0.10565511479054583</v>
      </c>
      <c r="L115">
        <f t="shared" si="23"/>
        <v>1.823851339301575E-2</v>
      </c>
    </row>
    <row r="116" spans="1:16">
      <c r="A116" s="32">
        <v>12003</v>
      </c>
      <c r="B116" s="37">
        <v>3</v>
      </c>
      <c r="C116" s="37">
        <v>3</v>
      </c>
      <c r="D116">
        <v>216</v>
      </c>
      <c r="E116">
        <f>D116/B9</f>
        <v>5.2442458968631643E-3</v>
      </c>
      <c r="F116">
        <v>128</v>
      </c>
      <c r="G116">
        <v>88</v>
      </c>
      <c r="H116">
        <f t="shared" si="19"/>
        <v>0.59259259259259256</v>
      </c>
      <c r="I116">
        <f t="shared" si="20"/>
        <v>0.40740740740740738</v>
      </c>
      <c r="J116">
        <f t="shared" si="21"/>
        <v>0.97511906494086609</v>
      </c>
      <c r="K116">
        <f t="shared" si="22"/>
        <v>3.9725419380600577E-2</v>
      </c>
      <c r="L116">
        <f t="shared" si="23"/>
        <v>5.1137641552691827E-3</v>
      </c>
    </row>
    <row r="117" spans="1:16">
      <c r="A117" s="32">
        <v>12004</v>
      </c>
      <c r="B117" s="37">
        <v>4</v>
      </c>
      <c r="C117" s="37">
        <v>4</v>
      </c>
      <c r="D117">
        <v>70</v>
      </c>
      <c r="E117">
        <f>D117/B9</f>
        <v>1.6995241332426921E-3</v>
      </c>
      <c r="F117">
        <v>38</v>
      </c>
      <c r="G117">
        <v>32</v>
      </c>
      <c r="H117">
        <f t="shared" si="19"/>
        <v>0.54285714285714282</v>
      </c>
      <c r="I117">
        <f t="shared" si="20"/>
        <v>0.45714285714285713</v>
      </c>
      <c r="J117">
        <f t="shared" si="21"/>
        <v>0.99469379536130575</v>
      </c>
      <c r="K117">
        <f t="shared" si="22"/>
        <v>1.5636732556708818E-2</v>
      </c>
      <c r="L117">
        <f t="shared" si="23"/>
        <v>1.6905061104033068E-3</v>
      </c>
    </row>
    <row r="118" spans="1:16">
      <c r="A118" s="32">
        <v>12005</v>
      </c>
      <c r="B118" s="37">
        <v>5</v>
      </c>
      <c r="C118" s="37">
        <v>5</v>
      </c>
      <c r="D118">
        <v>18</v>
      </c>
      <c r="E118">
        <f>D118/B9</f>
        <v>4.3702049140526369E-4</v>
      </c>
      <c r="F118">
        <v>13</v>
      </c>
      <c r="G118">
        <v>5</v>
      </c>
      <c r="H118">
        <f t="shared" si="19"/>
        <v>0.72222222222222221</v>
      </c>
      <c r="I118">
        <f t="shared" si="20"/>
        <v>0.27777777777777779</v>
      </c>
      <c r="J118">
        <f t="shared" si="21"/>
        <v>0.85240517864947862</v>
      </c>
      <c r="K118">
        <f t="shared" si="22"/>
        <v>4.8771536887846512E-3</v>
      </c>
      <c r="L118">
        <f t="shared" si="23"/>
        <v>3.7251853004978674E-4</v>
      </c>
    </row>
    <row r="119" spans="1:16">
      <c r="A119" s="32">
        <v>12006</v>
      </c>
      <c r="B119" s="37">
        <v>6</v>
      </c>
      <c r="C119" s="37">
        <v>6</v>
      </c>
      <c r="D119">
        <v>5</v>
      </c>
      <c r="E119">
        <f>D119/B9</f>
        <v>1.2139458094590657E-4</v>
      </c>
      <c r="F119">
        <v>3</v>
      </c>
      <c r="G119">
        <v>2</v>
      </c>
      <c r="H119">
        <f t="shared" si="19"/>
        <v>0.6</v>
      </c>
      <c r="I119">
        <f t="shared" si="20"/>
        <v>0.4</v>
      </c>
      <c r="J119">
        <f t="shared" si="21"/>
        <v>0.97095059445466858</v>
      </c>
      <c r="K119">
        <f t="shared" si="22"/>
        <v>1.5791017236118615E-3</v>
      </c>
      <c r="L119">
        <f t="shared" si="23"/>
        <v>1.1786814053300337E-4</v>
      </c>
    </row>
    <row r="120" spans="1:16">
      <c r="A120" s="32">
        <v>12007</v>
      </c>
      <c r="B120" s="37">
        <v>7</v>
      </c>
      <c r="C120" s="37">
        <v>7</v>
      </c>
      <c r="D120">
        <v>1</v>
      </c>
      <c r="E120">
        <f>D120/B9</f>
        <v>2.4278916189181315E-5</v>
      </c>
      <c r="F120">
        <v>0</v>
      </c>
      <c r="G120">
        <v>1</v>
      </c>
      <c r="H120">
        <f t="shared" si="19"/>
        <v>0</v>
      </c>
      <c r="I120">
        <f t="shared" si="20"/>
        <v>1</v>
      </c>
      <c r="J120">
        <v>0</v>
      </c>
      <c r="K120">
        <f t="shared" si="22"/>
        <v>3.721942423354481E-4</v>
      </c>
      <c r="L120">
        <f t="shared" si="23"/>
        <v>0</v>
      </c>
    </row>
    <row r="121" spans="1:16">
      <c r="C121" s="15" t="s">
        <v>136</v>
      </c>
      <c r="D121" s="13">
        <f>SUM(D113:D120)</f>
        <v>41188</v>
      </c>
      <c r="E121" s="13"/>
      <c r="F121" s="13">
        <f>SUM(F113:F120)</f>
        <v>4640</v>
      </c>
      <c r="G121" s="13">
        <f>SUM(G113:G120)</f>
        <v>36548</v>
      </c>
      <c r="H121" s="13">
        <f>SUM(F121:G121)</f>
        <v>41188</v>
      </c>
    </row>
    <row r="122" spans="1:16" s="13" customFormat="1">
      <c r="A122" s="33" t="s">
        <v>113</v>
      </c>
      <c r="B122" s="15"/>
      <c r="C122" s="15"/>
      <c r="N122" s="13" t="s">
        <v>21</v>
      </c>
      <c r="O122" s="13" t="s">
        <v>22</v>
      </c>
      <c r="P122" s="13" t="s">
        <v>23</v>
      </c>
    </row>
    <row r="123" spans="1:16" s="13" customFormat="1">
      <c r="A123" s="25" t="s">
        <v>1</v>
      </c>
      <c r="B123" s="5" t="s">
        <v>2</v>
      </c>
      <c r="C123" s="5" t="s">
        <v>3</v>
      </c>
      <c r="D123" s="2" t="s">
        <v>8</v>
      </c>
      <c r="E123" s="2" t="s">
        <v>4</v>
      </c>
      <c r="F123" s="2" t="s">
        <v>33</v>
      </c>
      <c r="G123" s="2" t="s">
        <v>32</v>
      </c>
      <c r="H123" s="4" t="s">
        <v>27</v>
      </c>
      <c r="I123" s="4" t="s">
        <v>28</v>
      </c>
      <c r="J123" s="2" t="s">
        <v>5</v>
      </c>
      <c r="K123" s="2" t="s">
        <v>6</v>
      </c>
      <c r="L123" s="2" t="s">
        <v>7</v>
      </c>
      <c r="M123" s="19" t="s">
        <v>113</v>
      </c>
      <c r="N123" s="10">
        <f>SUM(L124:L126)</f>
        <v>0.46403590717928117</v>
      </c>
      <c r="O123" s="10">
        <f>B8-N123</f>
        <v>4.3834287337170819E-2</v>
      </c>
      <c r="P123" s="10">
        <f>O123/SUM(K124:K126)</f>
        <v>6.4021617970069389E-2</v>
      </c>
    </row>
    <row r="124" spans="1:16" s="10" customFormat="1">
      <c r="A124" s="34">
        <v>13001</v>
      </c>
      <c r="B124" s="3" t="s">
        <v>114</v>
      </c>
      <c r="C124" s="3" t="s">
        <v>114</v>
      </c>
      <c r="D124">
        <v>4252</v>
      </c>
      <c r="E124" s="10">
        <f>D124/B9</f>
        <v>0.10323395163639895</v>
      </c>
      <c r="F124">
        <v>605</v>
      </c>
      <c r="G124">
        <v>3647</v>
      </c>
      <c r="H124" s="10">
        <f>F124/D124</f>
        <v>0.1422859830667921</v>
      </c>
      <c r="I124" s="10">
        <f>G124/D124</f>
        <v>0.85771401693320792</v>
      </c>
      <c r="J124" s="10">
        <f>-(H124*LOG(H124,2)+I124*LOG(I124,2))</f>
        <v>0.59019442801939592</v>
      </c>
      <c r="K124" s="10">
        <f>-E124*LOG(E124,2)</f>
        <v>0.33819551692760541</v>
      </c>
      <c r="L124" s="10">
        <f>E124*J124</f>
        <v>6.0928103038226461E-2</v>
      </c>
    </row>
    <row r="125" spans="1:16" s="10" customFormat="1">
      <c r="A125" s="34">
        <v>13002</v>
      </c>
      <c r="B125" s="3" t="s">
        <v>115</v>
      </c>
      <c r="C125" s="3" t="s">
        <v>115</v>
      </c>
      <c r="D125">
        <v>35563</v>
      </c>
      <c r="E125" s="10">
        <f>D125/B9</f>
        <v>0.86343109643585514</v>
      </c>
      <c r="F125">
        <v>3141</v>
      </c>
      <c r="G125">
        <v>32422</v>
      </c>
      <c r="H125" s="10">
        <f>F125/D125</f>
        <v>8.8322132553496607E-2</v>
      </c>
      <c r="I125" s="10">
        <f>G125/D125</f>
        <v>0.91167786744650336</v>
      </c>
      <c r="J125" s="10">
        <f>-(H125*LOG(H125,2)+I125*LOG(I125,2))</f>
        <v>0.430844378409451</v>
      </c>
      <c r="K125" s="10">
        <f>-E125*LOG(E125,2)</f>
        <v>0.18291532422482074</v>
      </c>
      <c r="L125" s="10">
        <f>E125*J125</f>
        <v>0.37200443404329675</v>
      </c>
    </row>
    <row r="126" spans="1:16" s="10" customFormat="1">
      <c r="A126" s="34">
        <v>13003</v>
      </c>
      <c r="B126" s="3" t="s">
        <v>116</v>
      </c>
      <c r="C126" s="3" t="s">
        <v>116</v>
      </c>
      <c r="D126">
        <v>1373</v>
      </c>
      <c r="E126" s="10">
        <f>D126/B9</f>
        <v>3.3334951927745944E-2</v>
      </c>
      <c r="F126">
        <v>894</v>
      </c>
      <c r="G126">
        <v>479</v>
      </c>
      <c r="H126" s="10">
        <f>F126/D126</f>
        <v>0.65112891478514201</v>
      </c>
      <c r="I126" s="10">
        <f>G126/D126</f>
        <v>0.34887108521485799</v>
      </c>
      <c r="J126" s="10">
        <f>-(H126*LOG(H126,2)+I126*LOG(I126,2))</f>
        <v>0.93305579576580688</v>
      </c>
      <c r="K126" s="10">
        <f>-E126*LOG(E126,2)</f>
        <v>0.16356862692449264</v>
      </c>
      <c r="L126" s="10">
        <f>E126*J126</f>
        <v>3.1103370097757911E-2</v>
      </c>
    </row>
    <row r="127" spans="1:16">
      <c r="C127" s="15" t="s">
        <v>136</v>
      </c>
      <c r="D127" s="13">
        <f>SUM(D124:D126)</f>
        <v>41188</v>
      </c>
      <c r="E127" s="13"/>
      <c r="F127" s="13">
        <f>SUM(F124:F126)</f>
        <v>4640</v>
      </c>
      <c r="G127" s="13">
        <f>SUM(G124:G126)</f>
        <v>36548</v>
      </c>
      <c r="H127" s="13">
        <f>SUM(F127:G127)</f>
        <v>41188</v>
      </c>
    </row>
    <row r="129" spans="1:16" s="13" customFormat="1">
      <c r="A129" s="33" t="s">
        <v>127</v>
      </c>
      <c r="B129" s="15"/>
      <c r="C129" s="15"/>
      <c r="N129" s="13" t="s">
        <v>21</v>
      </c>
      <c r="O129" s="13" t="s">
        <v>22</v>
      </c>
      <c r="P129" s="13" t="s">
        <v>23</v>
      </c>
    </row>
    <row r="130" spans="1:16" s="13" customFormat="1">
      <c r="A130" s="25" t="s">
        <v>1</v>
      </c>
      <c r="B130" s="5" t="s">
        <v>2</v>
      </c>
      <c r="C130" s="5" t="s">
        <v>3</v>
      </c>
      <c r="D130" s="2" t="s">
        <v>8</v>
      </c>
      <c r="E130" s="2" t="s">
        <v>4</v>
      </c>
      <c r="F130" s="2" t="s">
        <v>33</v>
      </c>
      <c r="G130" s="2" t="s">
        <v>32</v>
      </c>
      <c r="H130" s="4" t="s">
        <v>27</v>
      </c>
      <c r="I130" s="4" t="s">
        <v>28</v>
      </c>
      <c r="J130" s="2" t="s">
        <v>5</v>
      </c>
      <c r="K130" s="2" t="s">
        <v>6</v>
      </c>
      <c r="L130" s="2" t="s">
        <v>7</v>
      </c>
      <c r="M130" s="19" t="s">
        <v>127</v>
      </c>
      <c r="N130" s="10">
        <f>SUM(L131:L140)</f>
        <v>0.43752759001802161</v>
      </c>
      <c r="O130" s="10">
        <f>B8-N130</f>
        <v>7.0342604498430383E-2</v>
      </c>
      <c r="P130" s="10">
        <f>O130/SUM(K131:K140)</f>
        <v>0.10993500330996432</v>
      </c>
    </row>
    <row r="131" spans="1:16" s="10" customFormat="1">
      <c r="A131" s="20">
        <v>14001</v>
      </c>
      <c r="B131" s="3" t="s">
        <v>119</v>
      </c>
      <c r="C131" s="3" t="s">
        <v>119</v>
      </c>
      <c r="D131">
        <v>36235</v>
      </c>
      <c r="E131" s="10">
        <f>D131/B9</f>
        <v>0.87974652811498499</v>
      </c>
      <c r="F131">
        <v>2535</v>
      </c>
      <c r="G131">
        <v>33700</v>
      </c>
      <c r="H131" s="10">
        <f>F131/D131</f>
        <v>6.995998344142404E-2</v>
      </c>
      <c r="I131" s="10">
        <f>G131/D131</f>
        <v>0.93004001655857593</v>
      </c>
      <c r="J131" s="10">
        <f>-(H131*LOG(H131,2)+I131*LOG(I131,2))</f>
        <v>0.36577429920452287</v>
      </c>
      <c r="K131" s="10">
        <f>-E131*LOG(E131,2)</f>
        <v>0.16261250611878178</v>
      </c>
      <c r="L131" s="10">
        <f>E131*J131</f>
        <v>0.32178866979887072</v>
      </c>
    </row>
    <row r="132" spans="1:16" s="10" customFormat="1">
      <c r="A132" s="20">
        <v>14002</v>
      </c>
      <c r="B132" s="3" t="s">
        <v>118</v>
      </c>
      <c r="C132" s="3" t="s">
        <v>118</v>
      </c>
      <c r="D132">
        <v>3992</v>
      </c>
      <c r="E132" s="10">
        <f>D132/B9</f>
        <v>9.6921433427211809E-2</v>
      </c>
      <c r="F132">
        <v>1535</v>
      </c>
      <c r="G132">
        <v>2457</v>
      </c>
      <c r="H132" s="10">
        <f>F132/D132</f>
        <v>0.38451903807615229</v>
      </c>
      <c r="I132" s="10">
        <f>G132/D132</f>
        <v>0.61548096192384771</v>
      </c>
      <c r="J132" s="10">
        <f>-(H132*LOG(H132,2)+I132*LOG(I132,2))</f>
        <v>0.9611712465498945</v>
      </c>
      <c r="K132" s="10">
        <f>-E132*LOG(E132,2)</f>
        <v>0.32633838662515524</v>
      </c>
      <c r="L132" s="10">
        <f>E132*J132</f>
        <v>9.3158094984635786E-2</v>
      </c>
    </row>
    <row r="133" spans="1:16" s="10" customFormat="1">
      <c r="A133" s="20">
        <v>14003</v>
      </c>
      <c r="B133" s="3" t="s">
        <v>117</v>
      </c>
      <c r="C133" s="3" t="s">
        <v>117</v>
      </c>
      <c r="D133">
        <v>754</v>
      </c>
      <c r="E133" s="10">
        <f>D133/B9</f>
        <v>1.8306302806642711E-2</v>
      </c>
      <c r="F133">
        <v>440</v>
      </c>
      <c r="G133">
        <v>314</v>
      </c>
      <c r="H133" s="10">
        <f>F133/D133</f>
        <v>0.58355437665782495</v>
      </c>
      <c r="I133" s="10">
        <f>G133/D133</f>
        <v>0.41644562334217505</v>
      </c>
      <c r="J133" s="10">
        <f>-(H133*LOG(H133,2)+I133*LOG(I133,2))</f>
        <v>0.9797613112755329</v>
      </c>
      <c r="K133" s="10">
        <f>-E133*LOG(E133,2)</f>
        <v>0.10565511479054583</v>
      </c>
      <c r="L133" s="10">
        <f>E133*J133</f>
        <v>1.793580724244323E-2</v>
      </c>
    </row>
    <row r="134" spans="1:16">
      <c r="A134" s="21">
        <v>14004</v>
      </c>
      <c r="B134" s="3" t="s">
        <v>120</v>
      </c>
      <c r="C134" s="3" t="s">
        <v>120</v>
      </c>
      <c r="D134">
        <v>147</v>
      </c>
      <c r="E134" s="10">
        <f>D134/B9</f>
        <v>3.5690006798096531E-3</v>
      </c>
      <c r="F134">
        <v>92</v>
      </c>
      <c r="G134">
        <v>55</v>
      </c>
      <c r="H134" s="10">
        <f t="shared" ref="H134:H140" si="24">F134/D134</f>
        <v>0.62585034013605445</v>
      </c>
      <c r="I134" s="10">
        <f t="shared" ref="I134:I140" si="25">G134/D134</f>
        <v>0.37414965986394561</v>
      </c>
      <c r="J134" s="10">
        <f t="shared" ref="J134:J138" si="26">-(H134*LOG(H134,2)+I134*LOG(I134,2))</f>
        <v>0.95380510537308916</v>
      </c>
      <c r="K134" s="10">
        <f t="shared" ref="K134:K140" si="27">-E134*LOG(E134,2)</f>
        <v>2.901691813018312E-2</v>
      </c>
      <c r="L134" s="10">
        <f t="shared" ref="L134:L140" si="28">E134*J134</f>
        <v>3.4041310694824731E-3</v>
      </c>
    </row>
    <row r="135" spans="1:16">
      <c r="A135" s="21">
        <v>14005</v>
      </c>
      <c r="B135" s="3" t="s">
        <v>121</v>
      </c>
      <c r="C135" s="3" t="s">
        <v>121</v>
      </c>
      <c r="D135">
        <v>36</v>
      </c>
      <c r="E135" s="10">
        <f>D135/B9</f>
        <v>8.7404098281052738E-4</v>
      </c>
      <c r="F135">
        <v>25</v>
      </c>
      <c r="G135">
        <v>11</v>
      </c>
      <c r="H135" s="10">
        <f t="shared" si="24"/>
        <v>0.69444444444444442</v>
      </c>
      <c r="I135" s="10">
        <f t="shared" si="25"/>
        <v>0.30555555555555558</v>
      </c>
      <c r="J135" s="10">
        <f t="shared" si="26"/>
        <v>0.88797631951513512</v>
      </c>
      <c r="K135" s="10">
        <f t="shared" si="27"/>
        <v>8.8802663947587755E-3</v>
      </c>
      <c r="L135" s="10">
        <f t="shared" si="28"/>
        <v>7.7612769502148355E-4</v>
      </c>
    </row>
    <row r="136" spans="1:16">
      <c r="A136" s="21">
        <v>14006</v>
      </c>
      <c r="B136" s="3" t="s">
        <v>122</v>
      </c>
      <c r="C136" s="3" t="s">
        <v>122</v>
      </c>
      <c r="D136">
        <v>9</v>
      </c>
      <c r="E136" s="10">
        <f>D136/B9</f>
        <v>2.1851024570263184E-4</v>
      </c>
      <c r="F136">
        <v>7</v>
      </c>
      <c r="G136">
        <v>2</v>
      </c>
      <c r="H136" s="10">
        <f t="shared" si="24"/>
        <v>0.77777777777777779</v>
      </c>
      <c r="I136" s="10">
        <f t="shared" si="25"/>
        <v>0.22222222222222221</v>
      </c>
      <c r="J136" s="10">
        <f t="shared" si="26"/>
        <v>0.76420450650862026</v>
      </c>
      <c r="K136" s="10">
        <f t="shared" si="27"/>
        <v>2.6570870900949574E-3</v>
      </c>
      <c r="L136" s="10">
        <f t="shared" si="28"/>
        <v>1.6698651448425713E-4</v>
      </c>
    </row>
    <row r="137" spans="1:16">
      <c r="A137" s="21">
        <v>14007</v>
      </c>
      <c r="B137" s="3" t="s">
        <v>123</v>
      </c>
      <c r="C137" s="3" t="s">
        <v>123</v>
      </c>
      <c r="D137">
        <v>9</v>
      </c>
      <c r="E137" s="10">
        <f>D137/B9</f>
        <v>2.1851024570263184E-4</v>
      </c>
      <c r="F137">
        <v>3</v>
      </c>
      <c r="G137">
        <v>6</v>
      </c>
      <c r="H137" s="10">
        <f t="shared" si="24"/>
        <v>0.33333333333333331</v>
      </c>
      <c r="I137" s="10">
        <f t="shared" si="25"/>
        <v>0.66666666666666663</v>
      </c>
      <c r="J137" s="10">
        <f t="shared" si="26"/>
        <v>0.91829583405448956</v>
      </c>
      <c r="K137" s="10">
        <f t="shared" si="27"/>
        <v>2.6570870900949574E-3</v>
      </c>
      <c r="L137" s="10">
        <f t="shared" si="28"/>
        <v>2.0065704832694976E-4</v>
      </c>
    </row>
    <row r="138" spans="1:16">
      <c r="A138" s="21">
        <v>14008</v>
      </c>
      <c r="B138" s="3" t="s">
        <v>124</v>
      </c>
      <c r="C138" s="3" t="s">
        <v>124</v>
      </c>
      <c r="D138">
        <v>4</v>
      </c>
      <c r="E138" s="10">
        <f>D138/B9</f>
        <v>9.711566475672526E-5</v>
      </c>
      <c r="F138">
        <v>2</v>
      </c>
      <c r="G138">
        <v>2</v>
      </c>
      <c r="H138" s="10">
        <f t="shared" si="24"/>
        <v>0.5</v>
      </c>
      <c r="I138" s="10">
        <f t="shared" si="25"/>
        <v>0.5</v>
      </c>
      <c r="J138" s="10">
        <f t="shared" si="26"/>
        <v>1</v>
      </c>
      <c r="K138" s="10">
        <f t="shared" si="27"/>
        <v>1.2945456398283418E-3</v>
      </c>
      <c r="L138" s="10">
        <f t="shared" si="28"/>
        <v>9.711566475672526E-5</v>
      </c>
    </row>
    <row r="139" spans="1:16">
      <c r="A139" s="21">
        <v>14009</v>
      </c>
      <c r="B139" s="3" t="s">
        <v>125</v>
      </c>
      <c r="C139" s="3" t="s">
        <v>125</v>
      </c>
      <c r="D139">
        <v>1</v>
      </c>
      <c r="E139" s="10">
        <f>D139/B9</f>
        <v>2.4278916189181315E-5</v>
      </c>
      <c r="F139">
        <v>1</v>
      </c>
      <c r="G139">
        <v>0</v>
      </c>
      <c r="H139" s="10">
        <f t="shared" si="24"/>
        <v>1</v>
      </c>
      <c r="I139" s="10">
        <f t="shared" si="25"/>
        <v>0</v>
      </c>
      <c r="J139" s="10">
        <v>0</v>
      </c>
      <c r="K139" s="10">
        <f t="shared" si="27"/>
        <v>3.721942423354481E-4</v>
      </c>
      <c r="L139" s="10">
        <f t="shared" si="28"/>
        <v>0</v>
      </c>
    </row>
    <row r="140" spans="1:16">
      <c r="A140" s="21">
        <v>14010</v>
      </c>
      <c r="B140" s="3" t="s">
        <v>126</v>
      </c>
      <c r="C140" s="3" t="s">
        <v>126</v>
      </c>
      <c r="D140">
        <v>1</v>
      </c>
      <c r="E140" s="10">
        <f>D140/B9</f>
        <v>2.4278916189181315E-5</v>
      </c>
      <c r="F140">
        <v>0</v>
      </c>
      <c r="G140">
        <v>1</v>
      </c>
      <c r="H140" s="10">
        <f t="shared" si="24"/>
        <v>0</v>
      </c>
      <c r="I140" s="10">
        <f t="shared" si="25"/>
        <v>1</v>
      </c>
      <c r="J140" s="10">
        <v>0</v>
      </c>
      <c r="K140" s="10">
        <f t="shared" si="27"/>
        <v>3.721942423354481E-4</v>
      </c>
      <c r="L140" s="10">
        <f t="shared" si="28"/>
        <v>0</v>
      </c>
    </row>
    <row r="141" spans="1:16">
      <c r="A141" s="21"/>
      <c r="C141" s="15" t="s">
        <v>136</v>
      </c>
      <c r="D141" s="13">
        <f>SUM(D131:D140)</f>
        <v>41188</v>
      </c>
      <c r="E141" s="13"/>
      <c r="F141" s="13">
        <f>SUM(F131:F140)</f>
        <v>4640</v>
      </c>
      <c r="G141" s="13">
        <f>SUM(G131:G140)</f>
        <v>36548</v>
      </c>
      <c r="H141" s="13">
        <f>SUM(F141:G141)</f>
        <v>41188</v>
      </c>
      <c r="I141" s="10"/>
      <c r="J141" s="10"/>
      <c r="K141" s="10"/>
      <c r="L141" s="10"/>
    </row>
    <row r="143" spans="1:16">
      <c r="A143" s="28" t="s">
        <v>128</v>
      </c>
      <c r="N143" s="13" t="s">
        <v>21</v>
      </c>
      <c r="O143" s="13" t="s">
        <v>22</v>
      </c>
      <c r="P143" s="13" t="s">
        <v>23</v>
      </c>
    </row>
    <row r="144" spans="1:16" s="13" customFormat="1">
      <c r="A144" s="25" t="s">
        <v>1</v>
      </c>
      <c r="B144" s="5" t="s">
        <v>2</v>
      </c>
      <c r="C144" s="5" t="s">
        <v>3</v>
      </c>
      <c r="D144" s="2" t="s">
        <v>8</v>
      </c>
      <c r="E144" s="2" t="s">
        <v>4</v>
      </c>
      <c r="F144" s="2" t="s">
        <v>33</v>
      </c>
      <c r="G144" s="2" t="s">
        <v>32</v>
      </c>
      <c r="H144" s="4" t="s">
        <v>27</v>
      </c>
      <c r="I144" s="4" t="s">
        <v>28</v>
      </c>
      <c r="J144" s="2" t="s">
        <v>5</v>
      </c>
      <c r="K144" s="2" t="s">
        <v>6</v>
      </c>
      <c r="L144" s="2" t="s">
        <v>7</v>
      </c>
      <c r="M144" s="28" t="s">
        <v>128</v>
      </c>
      <c r="N144" s="10">
        <f>SUM(L145:L147)</f>
        <v>0.5068641318796776</v>
      </c>
      <c r="O144" s="10">
        <f>B8-N144</f>
        <v>1.0060626367743852E-3</v>
      </c>
      <c r="P144" s="10">
        <f>O144/SUM(K145:K147)</f>
        <v>1.1814911595605585E-2</v>
      </c>
    </row>
    <row r="145" spans="1:12">
      <c r="A145" s="30" t="s">
        <v>129</v>
      </c>
      <c r="B145" s="3">
        <v>1</v>
      </c>
      <c r="C145" s="3" t="s">
        <v>132</v>
      </c>
      <c r="D145">
        <v>40782</v>
      </c>
      <c r="E145">
        <f>D145/B9</f>
        <v>0.99014276002719237</v>
      </c>
      <c r="F145">
        <v>4633</v>
      </c>
      <c r="G145">
        <v>36149</v>
      </c>
      <c r="H145">
        <f>F145/D145</f>
        <v>0.11360404099847972</v>
      </c>
      <c r="I145">
        <f>G145/D145</f>
        <v>0.88639595900152024</v>
      </c>
      <c r="J145">
        <f>-(H145*LOG(H145,2)+I145*LOG(I145,2))</f>
        <v>0.51069202817021464</v>
      </c>
      <c r="K145">
        <f>-E145*LOG(E145,2)</f>
        <v>1.4150669924706035E-2</v>
      </c>
      <c r="L145">
        <f>E145*J145</f>
        <v>0.50565801429634105</v>
      </c>
    </row>
    <row r="146" spans="1:12">
      <c r="A146" s="30" t="s">
        <v>130</v>
      </c>
      <c r="B146" s="3">
        <v>2</v>
      </c>
      <c r="C146" s="3" t="s">
        <v>133</v>
      </c>
      <c r="D146">
        <v>356</v>
      </c>
      <c r="E146">
        <f>D146/B9</f>
        <v>8.6432941633485475E-3</v>
      </c>
      <c r="F146">
        <v>7</v>
      </c>
      <c r="G146">
        <v>349</v>
      </c>
      <c r="H146">
        <f>F146/D146</f>
        <v>1.9662921348314606E-2</v>
      </c>
      <c r="I146">
        <f>G146/D146</f>
        <v>0.9803370786516854</v>
      </c>
      <c r="J146">
        <f>-(H146*LOG(H146,2)+I146*LOG(I146,2))</f>
        <v>0.13954373882715096</v>
      </c>
      <c r="K146">
        <f>-E146*LOG(E146,2)</f>
        <v>5.9242892977449467E-2</v>
      </c>
      <c r="L146">
        <f>E146*J146</f>
        <v>1.2061175833365479E-3</v>
      </c>
    </row>
    <row r="147" spans="1:12">
      <c r="A147" s="30" t="s">
        <v>131</v>
      </c>
      <c r="B147" s="3">
        <v>3</v>
      </c>
      <c r="C147" s="3" t="s">
        <v>134</v>
      </c>
      <c r="D147">
        <v>50</v>
      </c>
      <c r="E147">
        <f>D147/B9</f>
        <v>1.2139458094590657E-3</v>
      </c>
      <c r="F147">
        <v>0</v>
      </c>
      <c r="G147">
        <v>50</v>
      </c>
      <c r="H147">
        <f>F147/D147</f>
        <v>0</v>
      </c>
      <c r="I147">
        <f>G147/D147</f>
        <v>1</v>
      </c>
      <c r="J147">
        <v>0</v>
      </c>
      <c r="K147">
        <f>-E147*LOG(E147,2)</f>
        <v>1.1758376546005768E-2</v>
      </c>
      <c r="L147">
        <f>E147*J147</f>
        <v>0</v>
      </c>
    </row>
    <row r="148" spans="1:12">
      <c r="A148" s="30"/>
      <c r="C148" s="15" t="s">
        <v>136</v>
      </c>
      <c r="D148" s="13">
        <f>SUM(D145:D147)</f>
        <v>41188</v>
      </c>
      <c r="E148" s="13"/>
      <c r="F148" s="13">
        <f>SUM(F145:F147)</f>
        <v>4640</v>
      </c>
      <c r="G148" s="13">
        <f>SUM(G145:G147)</f>
        <v>36548</v>
      </c>
      <c r="H148" s="13">
        <f>SUM(F148:G148)</f>
        <v>41188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D16"/>
    </sheetView>
  </sheetViews>
  <sheetFormatPr baseColWidth="10" defaultRowHeight="15" x14ac:dyDescent="0"/>
  <cols>
    <col min="1" max="1" width="21.1640625" customWidth="1"/>
    <col min="2" max="2" width="26" customWidth="1"/>
    <col min="3" max="3" width="27" customWidth="1"/>
    <col min="4" max="4" width="33.1640625" customWidth="1"/>
  </cols>
  <sheetData>
    <row r="1" spans="1:4">
      <c r="A1" s="16" t="s">
        <v>25</v>
      </c>
      <c r="B1" s="16" t="s">
        <v>21</v>
      </c>
      <c r="C1" s="16" t="s">
        <v>22</v>
      </c>
      <c r="D1" s="16" t="s">
        <v>23</v>
      </c>
    </row>
    <row r="2" spans="1:4">
      <c r="A2" s="48" t="s">
        <v>127</v>
      </c>
      <c r="B2" s="48">
        <v>0.43752759001802161</v>
      </c>
      <c r="C2" s="48">
        <v>7.0342604498430383E-2</v>
      </c>
      <c r="D2" s="48">
        <v>0.10993500330996432</v>
      </c>
    </row>
    <row r="3" spans="1:4" s="17" customFormat="1">
      <c r="A3" s="48" t="s">
        <v>38</v>
      </c>
      <c r="B3" s="48">
        <v>0.46327334763767203</v>
      </c>
      <c r="C3" s="48">
        <v>4.4596846878779961E-2</v>
      </c>
      <c r="D3" s="48">
        <v>0.16897190270672166</v>
      </c>
    </row>
    <row r="4" spans="1:4">
      <c r="A4" s="48" t="s">
        <v>113</v>
      </c>
      <c r="B4" s="48">
        <v>0.46403590717928117</v>
      </c>
      <c r="C4" s="48">
        <v>4.3834287337170819E-2</v>
      </c>
      <c r="D4" s="48">
        <v>6.4021617970069389E-2</v>
      </c>
    </row>
    <row r="5" spans="1:4">
      <c r="A5" s="49" t="s">
        <v>100</v>
      </c>
      <c r="B5" s="48">
        <v>0.46977355105373836</v>
      </c>
      <c r="C5" s="48">
        <v>3.8096643462713631E-2</v>
      </c>
      <c r="D5" s="48">
        <v>1.4381744100146556E-2</v>
      </c>
    </row>
    <row r="6" spans="1:4">
      <c r="A6" s="50" t="s">
        <v>112</v>
      </c>
      <c r="B6" s="48">
        <v>0.48007108012466504</v>
      </c>
      <c r="C6" s="48">
        <v>2.779911439178695E-2</v>
      </c>
      <c r="D6" s="48">
        <v>3.9581477240905057E-2</v>
      </c>
    </row>
    <row r="7" spans="1:4">
      <c r="A7" s="48" t="s">
        <v>75</v>
      </c>
      <c r="B7" s="48">
        <v>0.49106897037220754</v>
      </c>
      <c r="C7" s="48">
        <v>1.6801224144244453E-2</v>
      </c>
      <c r="D7" s="48">
        <v>1.7742338512912958E-2</v>
      </c>
    </row>
    <row r="8" spans="1:4">
      <c r="A8" s="51" t="s">
        <v>58</v>
      </c>
      <c r="B8" s="48">
        <v>0.49364706182163359</v>
      </c>
      <c r="C8" s="48">
        <v>1.4223132694818397E-2</v>
      </c>
      <c r="D8" s="48">
        <v>4.7730285076412445E-3</v>
      </c>
    </row>
    <row r="9" spans="1:4">
      <c r="A9" s="48" t="s">
        <v>24</v>
      </c>
      <c r="B9" s="48">
        <v>0.49531664524676883</v>
      </c>
      <c r="C9" s="48">
        <v>1.2553549269683162E-2</v>
      </c>
      <c r="D9" s="48">
        <v>8.0220172767510277E-3</v>
      </c>
    </row>
    <row r="10" spans="1:4">
      <c r="A10" s="48" t="s">
        <v>67</v>
      </c>
      <c r="B10" s="48">
        <v>0.49953963078184593</v>
      </c>
      <c r="C10" s="48">
        <v>8.3305637346060557E-3</v>
      </c>
      <c r="D10" s="48">
        <v>1.1255666243151797E-2</v>
      </c>
    </row>
    <row r="11" spans="1:4">
      <c r="A11" s="48" t="s">
        <v>59</v>
      </c>
      <c r="B11" s="48">
        <v>0.50442260013837259</v>
      </c>
      <c r="C11" s="48">
        <v>3.4475943780793994E-3</v>
      </c>
      <c r="D11" s="48">
        <v>1.348484393829535E-3</v>
      </c>
    </row>
    <row r="12" spans="1:4">
      <c r="A12" s="48" t="s">
        <v>40</v>
      </c>
      <c r="B12" s="48">
        <v>0.5058015843928525</v>
      </c>
      <c r="C12" s="48">
        <v>2.0686101235994903E-3</v>
      </c>
      <c r="D12" s="48">
        <v>1.5621438298316966E-3</v>
      </c>
    </row>
    <row r="13" spans="1:4">
      <c r="A13" s="48" t="s">
        <v>128</v>
      </c>
      <c r="B13" s="48">
        <v>0.5068641318796776</v>
      </c>
      <c r="C13" s="48">
        <v>1.0060626367743852E-3</v>
      </c>
      <c r="D13" s="48">
        <v>1.1814911595605585E-2</v>
      </c>
    </row>
    <row r="14" spans="1:4">
      <c r="A14" s="52" t="s">
        <v>101</v>
      </c>
      <c r="B14" s="48">
        <v>0.50740564890397</v>
      </c>
      <c r="C14" s="48">
        <v>4.6454561248199244E-4</v>
      </c>
      <c r="D14" s="48">
        <v>2.0014697281902619E-4</v>
      </c>
    </row>
    <row r="15" spans="1:4">
      <c r="A15" s="48" t="s">
        <v>70</v>
      </c>
      <c r="B15" s="48">
        <v>0.50777052879517715</v>
      </c>
      <c r="C15" s="48">
        <v>9.9665721274844188E-5</v>
      </c>
      <c r="D15" s="48">
        <v>8.7757296271084631E-5</v>
      </c>
    </row>
    <row r="16" spans="1:4">
      <c r="A16" s="48" t="s">
        <v>71</v>
      </c>
      <c r="B16" s="48">
        <v>0.50785088996158612</v>
      </c>
      <c r="C16" s="48">
        <v>1.9304554865873236E-5</v>
      </c>
      <c r="D16" s="48">
        <v>2.5011636150513961E-5</v>
      </c>
    </row>
  </sheetData>
  <sortState ref="A2:D11">
    <sortCondition descending="1" ref="C2:C1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2" sqref="A2:D16"/>
    </sheetView>
  </sheetViews>
  <sheetFormatPr baseColWidth="10" defaultRowHeight="15" x14ac:dyDescent="0"/>
  <cols>
    <col min="1" max="1" width="15.6640625" style="43" bestFit="1" customWidth="1"/>
    <col min="2" max="2" width="11" style="43" bestFit="1" customWidth="1"/>
    <col min="3" max="3" width="22" style="43" customWidth="1"/>
    <col min="4" max="4" width="12.1640625" style="43" bestFit="1" customWidth="1"/>
    <col min="5" max="16384" width="10.83203125" style="43"/>
  </cols>
  <sheetData>
    <row r="1" spans="1:4">
      <c r="B1" s="43" t="s">
        <v>21</v>
      </c>
      <c r="C1" s="43" t="s">
        <v>22</v>
      </c>
      <c r="D1" s="43" t="s">
        <v>23</v>
      </c>
    </row>
    <row r="2" spans="1:4">
      <c r="A2" s="43" t="s">
        <v>127</v>
      </c>
      <c r="B2" s="43">
        <v>0.43752759001802161</v>
      </c>
      <c r="C2" s="43">
        <v>7.0342604498430383E-2</v>
      </c>
      <c r="D2" s="43">
        <v>0.10993500330996432</v>
      </c>
    </row>
    <row r="3" spans="1:4">
      <c r="A3" s="43" t="s">
        <v>38</v>
      </c>
      <c r="B3" s="43">
        <v>0.46327334763767203</v>
      </c>
      <c r="C3" s="43">
        <v>4.4596846878779961E-2</v>
      </c>
      <c r="D3" s="43">
        <v>0.16897190270672166</v>
      </c>
    </row>
    <row r="4" spans="1:4">
      <c r="A4" s="43" t="s">
        <v>113</v>
      </c>
      <c r="B4" s="43">
        <v>0.46403590717928117</v>
      </c>
      <c r="C4" s="43">
        <v>4.3834287337170819E-2</v>
      </c>
      <c r="D4" s="43">
        <v>6.4021617970069389E-2</v>
      </c>
    </row>
    <row r="5" spans="1:4">
      <c r="A5" s="45" t="s">
        <v>100</v>
      </c>
      <c r="B5" s="43">
        <v>0.46977355105373836</v>
      </c>
      <c r="C5" s="43">
        <v>3.8096643462713631E-2</v>
      </c>
      <c r="D5" s="43">
        <v>1.4381744100146556E-2</v>
      </c>
    </row>
    <row r="6" spans="1:4">
      <c r="A6" s="47" t="s">
        <v>112</v>
      </c>
      <c r="B6" s="43">
        <v>0.48007108012466504</v>
      </c>
      <c r="C6" s="43">
        <v>2.779911439178695E-2</v>
      </c>
      <c r="D6" s="43">
        <v>3.9581477240905057E-2</v>
      </c>
    </row>
    <row r="7" spans="1:4">
      <c r="A7" s="43" t="s">
        <v>75</v>
      </c>
      <c r="B7" s="43">
        <v>0.49106897037220754</v>
      </c>
      <c r="C7" s="43">
        <v>1.6801224144244453E-2</v>
      </c>
      <c r="D7" s="43">
        <v>1.7742338512912958E-2</v>
      </c>
    </row>
    <row r="8" spans="1:4">
      <c r="A8" s="44" t="s">
        <v>58</v>
      </c>
      <c r="B8" s="43">
        <v>0.49364706182163359</v>
      </c>
      <c r="C8" s="43">
        <v>1.4223132694818397E-2</v>
      </c>
      <c r="D8" s="43">
        <v>4.7730285076412445E-3</v>
      </c>
    </row>
    <row r="9" spans="1:4">
      <c r="A9" s="43" t="s">
        <v>24</v>
      </c>
      <c r="B9" s="43">
        <v>0.49531664524676883</v>
      </c>
      <c r="C9" s="43">
        <v>1.2553549269683162E-2</v>
      </c>
      <c r="D9" s="43">
        <v>8.0220172767510277E-3</v>
      </c>
    </row>
    <row r="10" spans="1:4">
      <c r="A10" s="43" t="s">
        <v>67</v>
      </c>
      <c r="B10" s="43">
        <v>0.49953963078184593</v>
      </c>
      <c r="C10" s="43">
        <v>8.3305637346060557E-3</v>
      </c>
      <c r="D10" s="43">
        <v>1.1255666243151797E-2</v>
      </c>
    </row>
    <row r="11" spans="1:4">
      <c r="A11" s="43" t="s">
        <v>59</v>
      </c>
      <c r="B11" s="43">
        <v>0.50442260013837259</v>
      </c>
      <c r="C11" s="43">
        <v>3.4475943780793994E-3</v>
      </c>
      <c r="D11" s="43">
        <v>1.348484393829535E-3</v>
      </c>
    </row>
    <row r="12" spans="1:4">
      <c r="A12" s="43" t="s">
        <v>40</v>
      </c>
      <c r="B12" s="43">
        <v>0.5058015843928525</v>
      </c>
      <c r="C12" s="43">
        <v>2.0686101235994903E-3</v>
      </c>
      <c r="D12" s="43">
        <v>1.5621438298316966E-3</v>
      </c>
    </row>
    <row r="13" spans="1:4">
      <c r="A13" s="43" t="s">
        <v>128</v>
      </c>
      <c r="B13" s="43">
        <v>0.5068641318796776</v>
      </c>
      <c r="C13" s="43">
        <v>1.0060626367743852E-3</v>
      </c>
      <c r="D13" s="43">
        <v>1.1814911595605585E-2</v>
      </c>
    </row>
    <row r="14" spans="1:4">
      <c r="A14" s="46" t="s">
        <v>101</v>
      </c>
      <c r="B14" s="43">
        <v>0.50740564890397</v>
      </c>
      <c r="C14" s="43">
        <v>4.6454561248199244E-4</v>
      </c>
      <c r="D14" s="43">
        <v>2.0014697281902619E-4</v>
      </c>
    </row>
    <row r="15" spans="1:4">
      <c r="A15" s="43" t="s">
        <v>70</v>
      </c>
      <c r="B15" s="43">
        <v>0.50777052879517715</v>
      </c>
      <c r="C15" s="43">
        <v>9.9665721274844188E-5</v>
      </c>
      <c r="D15" s="43">
        <v>8.7757296271084631E-5</v>
      </c>
    </row>
    <row r="16" spans="1:4">
      <c r="A16" s="43" t="s">
        <v>71</v>
      </c>
      <c r="B16" s="43">
        <v>0.50785088996158612</v>
      </c>
      <c r="C16" s="43">
        <v>1.9304554865873236E-5</v>
      </c>
      <c r="D16" s="43">
        <v>2.5011636150513961E-5</v>
      </c>
    </row>
  </sheetData>
  <sortState ref="A2:D16">
    <sortCondition descending="1" ref="C2:C1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Entropy Calculations</vt:lpstr>
      <vt:lpstr>Information Gain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Rayon Myrie</dc:creator>
  <cp:lastModifiedBy>Rayon Myrie</cp:lastModifiedBy>
  <dcterms:created xsi:type="dcterms:W3CDTF">2017-11-13T00:14:18Z</dcterms:created>
  <dcterms:modified xsi:type="dcterms:W3CDTF">2017-12-01T07:08:34Z</dcterms:modified>
</cp:coreProperties>
</file>