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0" yWindow="-940" windowWidth="25600" windowHeight="14700" tabRatio="500" activeTab="2"/>
  </bookViews>
  <sheets>
    <sheet name="Vanilla Options" sheetId="1" r:id="rId1"/>
    <sheet name="VaR" sheetId="2" r:id="rId2"/>
    <sheet name="VaR Example" sheetId="4" r:id="rId3"/>
    <sheet name="P&amp;L Histogram" sheetId="5" r:id="rId4"/>
    <sheet name="SpotVolGrid" sheetId="6" r:id="rId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K11" i="4" l="1"/>
  <c r="J11" i="4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B76" i="6"/>
  <c r="B77" i="6"/>
  <c r="B78" i="6"/>
  <c r="B79" i="6"/>
  <c r="B80" i="6"/>
  <c r="B81" i="6"/>
  <c r="B82" i="6"/>
  <c r="B83" i="6"/>
  <c r="B75" i="6"/>
  <c r="A76" i="6"/>
  <c r="A77" i="6"/>
  <c r="A78" i="6"/>
  <c r="A79" i="6"/>
  <c r="A80" i="6"/>
  <c r="A81" i="6"/>
  <c r="A82" i="6"/>
  <c r="A8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B63" i="6"/>
  <c r="B64" i="6"/>
  <c r="B65" i="6"/>
  <c r="B66" i="6"/>
  <c r="B67" i="6"/>
  <c r="B68" i="6"/>
  <c r="B69" i="6"/>
  <c r="B70" i="6"/>
  <c r="B62" i="6"/>
  <c r="A63" i="6"/>
  <c r="A64" i="6"/>
  <c r="A65" i="6"/>
  <c r="A66" i="6"/>
  <c r="A67" i="6"/>
  <c r="A68" i="6"/>
  <c r="A69" i="6"/>
  <c r="A7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B50" i="6"/>
  <c r="B51" i="6"/>
  <c r="B52" i="6"/>
  <c r="B53" i="6"/>
  <c r="B54" i="6"/>
  <c r="B55" i="6"/>
  <c r="B56" i="6"/>
  <c r="B57" i="6"/>
  <c r="B49" i="6"/>
  <c r="A50" i="6"/>
  <c r="A51" i="6"/>
  <c r="A52" i="6"/>
  <c r="A53" i="6"/>
  <c r="A54" i="6"/>
  <c r="A55" i="6"/>
  <c r="A56" i="6"/>
  <c r="A5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T43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T36" i="6"/>
  <c r="U36" i="6"/>
  <c r="V36" i="6"/>
  <c r="W36" i="6"/>
  <c r="X36" i="6"/>
  <c r="Y36" i="6"/>
  <c r="Z36" i="6"/>
  <c r="AA36" i="6"/>
  <c r="T37" i="6"/>
  <c r="U37" i="6"/>
  <c r="V37" i="6"/>
  <c r="W37" i="6"/>
  <c r="X37" i="6"/>
  <c r="Y37" i="6"/>
  <c r="Z37" i="6"/>
  <c r="AA37" i="6"/>
  <c r="T38" i="6"/>
  <c r="U38" i="6"/>
  <c r="V38" i="6"/>
  <c r="W38" i="6"/>
  <c r="X38" i="6"/>
  <c r="Y38" i="6"/>
  <c r="Z38" i="6"/>
  <c r="AA38" i="6"/>
  <c r="T39" i="6"/>
  <c r="U39" i="6"/>
  <c r="V39" i="6"/>
  <c r="W39" i="6"/>
  <c r="X39" i="6"/>
  <c r="Y39" i="6"/>
  <c r="Z39" i="6"/>
  <c r="AA39" i="6"/>
  <c r="T40" i="6"/>
  <c r="U40" i="6"/>
  <c r="V40" i="6"/>
  <c r="W40" i="6"/>
  <c r="X40" i="6"/>
  <c r="Y40" i="6"/>
  <c r="Z40" i="6"/>
  <c r="AA40" i="6"/>
  <c r="T41" i="6"/>
  <c r="U41" i="6"/>
  <c r="V41" i="6"/>
  <c r="W41" i="6"/>
  <c r="X41" i="6"/>
  <c r="Y41" i="6"/>
  <c r="Z41" i="6"/>
  <c r="AA41" i="6"/>
  <c r="T42" i="6"/>
  <c r="U42" i="6"/>
  <c r="V42" i="6"/>
  <c r="W42" i="6"/>
  <c r="X42" i="6"/>
  <c r="Y42" i="6"/>
  <c r="Z42" i="6"/>
  <c r="AA42" i="6"/>
  <c r="U43" i="6"/>
  <c r="V43" i="6"/>
  <c r="W43" i="6"/>
  <c r="X43" i="6"/>
  <c r="Y43" i="6"/>
  <c r="Z43" i="6"/>
  <c r="AA43" i="6"/>
  <c r="T44" i="6"/>
  <c r="U44" i="6"/>
  <c r="V44" i="6"/>
  <c r="W44" i="6"/>
  <c r="X44" i="6"/>
  <c r="Y44" i="6"/>
  <c r="Z44" i="6"/>
  <c r="AA44" i="6"/>
  <c r="N36" i="6"/>
  <c r="O36" i="6"/>
  <c r="P36" i="6"/>
  <c r="Q36" i="6"/>
  <c r="R36" i="6"/>
  <c r="S36" i="6"/>
  <c r="N37" i="6"/>
  <c r="O37" i="6"/>
  <c r="P37" i="6"/>
  <c r="Q37" i="6"/>
  <c r="R37" i="6"/>
  <c r="S37" i="6"/>
  <c r="N38" i="6"/>
  <c r="O38" i="6"/>
  <c r="P38" i="6"/>
  <c r="Q38" i="6"/>
  <c r="R38" i="6"/>
  <c r="S38" i="6"/>
  <c r="N39" i="6"/>
  <c r="O39" i="6"/>
  <c r="P39" i="6"/>
  <c r="Q39" i="6"/>
  <c r="R39" i="6"/>
  <c r="S39" i="6"/>
  <c r="N40" i="6"/>
  <c r="O40" i="6"/>
  <c r="P40" i="6"/>
  <c r="Q40" i="6"/>
  <c r="R40" i="6"/>
  <c r="S40" i="6"/>
  <c r="N41" i="6"/>
  <c r="O41" i="6"/>
  <c r="P41" i="6"/>
  <c r="Q41" i="6"/>
  <c r="R41" i="6"/>
  <c r="S41" i="6"/>
  <c r="N42" i="6"/>
  <c r="O42" i="6"/>
  <c r="P42" i="6"/>
  <c r="Q42" i="6"/>
  <c r="R42" i="6"/>
  <c r="S42" i="6"/>
  <c r="N43" i="6"/>
  <c r="O43" i="6"/>
  <c r="P43" i="6"/>
  <c r="Q43" i="6"/>
  <c r="R43" i="6"/>
  <c r="S43" i="6"/>
  <c r="N44" i="6"/>
  <c r="O44" i="6"/>
  <c r="P44" i="6"/>
  <c r="Q44" i="6"/>
  <c r="R44" i="6"/>
  <c r="S44" i="6"/>
  <c r="J36" i="6"/>
  <c r="K36" i="6"/>
  <c r="L36" i="6"/>
  <c r="M36" i="6"/>
  <c r="J37" i="6"/>
  <c r="K37" i="6"/>
  <c r="L37" i="6"/>
  <c r="M37" i="6"/>
  <c r="J38" i="6"/>
  <c r="K38" i="6"/>
  <c r="L38" i="6"/>
  <c r="M38" i="6"/>
  <c r="J39" i="6"/>
  <c r="K39" i="6"/>
  <c r="L39" i="6"/>
  <c r="M39" i="6"/>
  <c r="J40" i="6"/>
  <c r="K40" i="6"/>
  <c r="L40" i="6"/>
  <c r="M40" i="6"/>
  <c r="J41" i="6"/>
  <c r="K41" i="6"/>
  <c r="L41" i="6"/>
  <c r="M41" i="6"/>
  <c r="J42" i="6"/>
  <c r="K42" i="6"/>
  <c r="L42" i="6"/>
  <c r="M42" i="6"/>
  <c r="J43" i="6"/>
  <c r="K43" i="6"/>
  <c r="L43" i="6"/>
  <c r="M43" i="6"/>
  <c r="J44" i="6"/>
  <c r="K44" i="6"/>
  <c r="L44" i="6"/>
  <c r="M44" i="6"/>
  <c r="C36" i="6"/>
  <c r="D36" i="6"/>
  <c r="E36" i="6"/>
  <c r="F36" i="6"/>
  <c r="G36" i="6"/>
  <c r="H36" i="6"/>
  <c r="I36" i="6"/>
  <c r="C37" i="6"/>
  <c r="D37" i="6"/>
  <c r="E37" i="6"/>
  <c r="F37" i="6"/>
  <c r="G37" i="6"/>
  <c r="H37" i="6"/>
  <c r="I37" i="6"/>
  <c r="C38" i="6"/>
  <c r="D38" i="6"/>
  <c r="E38" i="6"/>
  <c r="F38" i="6"/>
  <c r="G38" i="6"/>
  <c r="H38" i="6"/>
  <c r="I38" i="6"/>
  <c r="C39" i="6"/>
  <c r="D39" i="6"/>
  <c r="E39" i="6"/>
  <c r="F39" i="6"/>
  <c r="G39" i="6"/>
  <c r="H39" i="6"/>
  <c r="I39" i="6"/>
  <c r="C40" i="6"/>
  <c r="D40" i="6"/>
  <c r="E40" i="6"/>
  <c r="F40" i="6"/>
  <c r="G40" i="6"/>
  <c r="H40" i="6"/>
  <c r="I40" i="6"/>
  <c r="C41" i="6"/>
  <c r="D41" i="6"/>
  <c r="E41" i="6"/>
  <c r="F41" i="6"/>
  <c r="G41" i="6"/>
  <c r="H41" i="6"/>
  <c r="I41" i="6"/>
  <c r="C42" i="6"/>
  <c r="D42" i="6"/>
  <c r="E42" i="6"/>
  <c r="F42" i="6"/>
  <c r="G42" i="6"/>
  <c r="H42" i="6"/>
  <c r="I42" i="6"/>
  <c r="C43" i="6"/>
  <c r="D43" i="6"/>
  <c r="E43" i="6"/>
  <c r="F43" i="6"/>
  <c r="G43" i="6"/>
  <c r="H43" i="6"/>
  <c r="I43" i="6"/>
  <c r="C44" i="6"/>
  <c r="D44" i="6"/>
  <c r="E44" i="6"/>
  <c r="F44" i="6"/>
  <c r="G44" i="6"/>
  <c r="H44" i="6"/>
  <c r="I44" i="6"/>
  <c r="B37" i="6"/>
  <c r="B38" i="6"/>
  <c r="B39" i="6"/>
  <c r="B40" i="6"/>
  <c r="B41" i="6"/>
  <c r="B42" i="6"/>
  <c r="B43" i="6"/>
  <c r="B44" i="6"/>
  <c r="B36" i="6"/>
  <c r="A37" i="6"/>
  <c r="A38" i="6"/>
  <c r="A39" i="6"/>
  <c r="A40" i="6"/>
  <c r="A41" i="6"/>
  <c r="A42" i="6"/>
  <c r="A43" i="6"/>
  <c r="A4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B24" i="6"/>
  <c r="B25" i="6"/>
  <c r="B26" i="6"/>
  <c r="B27" i="6"/>
  <c r="B28" i="6"/>
  <c r="B29" i="6"/>
  <c r="B30" i="6"/>
  <c r="B31" i="6"/>
  <c r="B23" i="6"/>
  <c r="A24" i="6"/>
  <c r="A25" i="6"/>
  <c r="A26" i="6"/>
  <c r="A27" i="6"/>
  <c r="A28" i="6"/>
  <c r="A29" i="6"/>
  <c r="A30" i="6"/>
  <c r="A3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D14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E14" i="6"/>
  <c r="AF14" i="6"/>
  <c r="AG14" i="6"/>
  <c r="AH14" i="6"/>
  <c r="AI14" i="6"/>
  <c r="AJ14" i="6"/>
  <c r="AK14" i="6"/>
  <c r="AL14" i="6"/>
  <c r="AM14" i="6"/>
  <c r="AN14" i="6"/>
  <c r="AO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B19" i="6"/>
  <c r="B12" i="6"/>
  <c r="B13" i="6"/>
  <c r="B14" i="6"/>
  <c r="B15" i="6"/>
  <c r="B16" i="6"/>
  <c r="B17" i="6"/>
  <c r="B18" i="6"/>
  <c r="B11" i="6"/>
  <c r="A13" i="6"/>
  <c r="A14" i="6"/>
  <c r="A15" i="6"/>
  <c r="A16" i="6"/>
  <c r="A17" i="6"/>
  <c r="A18" i="6"/>
  <c r="A19" i="6"/>
  <c r="A12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B2" i="6"/>
  <c r="B3" i="6"/>
  <c r="B7" i="6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42" i="5"/>
  <c r="A41" i="5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11" i="4"/>
  <c r="B5" i="4"/>
  <c r="R12" i="4"/>
  <c r="S12" i="4"/>
  <c r="T12" i="4"/>
  <c r="U12" i="4"/>
  <c r="V12" i="4"/>
  <c r="W12" i="4"/>
  <c r="X12" i="4"/>
  <c r="R13" i="4"/>
  <c r="S13" i="4"/>
  <c r="T13" i="4"/>
  <c r="U13" i="4"/>
  <c r="V13" i="4"/>
  <c r="W13" i="4"/>
  <c r="X13" i="4"/>
  <c r="R14" i="4"/>
  <c r="S14" i="4"/>
  <c r="T14" i="4"/>
  <c r="U14" i="4"/>
  <c r="V14" i="4"/>
  <c r="W14" i="4"/>
  <c r="X14" i="4"/>
  <c r="R15" i="4"/>
  <c r="S15" i="4"/>
  <c r="T15" i="4"/>
  <c r="U15" i="4"/>
  <c r="V15" i="4"/>
  <c r="W15" i="4"/>
  <c r="X15" i="4"/>
  <c r="R16" i="4"/>
  <c r="S16" i="4"/>
  <c r="T16" i="4"/>
  <c r="U16" i="4"/>
  <c r="V16" i="4"/>
  <c r="W16" i="4"/>
  <c r="X16" i="4"/>
  <c r="R17" i="4"/>
  <c r="S17" i="4"/>
  <c r="T17" i="4"/>
  <c r="U17" i="4"/>
  <c r="V17" i="4"/>
  <c r="W17" i="4"/>
  <c r="X17" i="4"/>
  <c r="R18" i="4"/>
  <c r="S18" i="4"/>
  <c r="T18" i="4"/>
  <c r="U18" i="4"/>
  <c r="V18" i="4"/>
  <c r="W18" i="4"/>
  <c r="X18" i="4"/>
  <c r="R19" i="4"/>
  <c r="S19" i="4"/>
  <c r="T19" i="4"/>
  <c r="U19" i="4"/>
  <c r="V19" i="4"/>
  <c r="W19" i="4"/>
  <c r="X19" i="4"/>
  <c r="R20" i="4"/>
  <c r="S20" i="4"/>
  <c r="T20" i="4"/>
  <c r="U20" i="4"/>
  <c r="V20" i="4"/>
  <c r="W20" i="4"/>
  <c r="X20" i="4"/>
  <c r="R21" i="4"/>
  <c r="S21" i="4"/>
  <c r="T21" i="4"/>
  <c r="U21" i="4"/>
  <c r="V21" i="4"/>
  <c r="W21" i="4"/>
  <c r="X21" i="4"/>
  <c r="R22" i="4"/>
  <c r="S22" i="4"/>
  <c r="T22" i="4"/>
  <c r="U22" i="4"/>
  <c r="V22" i="4"/>
  <c r="W22" i="4"/>
  <c r="X22" i="4"/>
  <c r="R23" i="4"/>
  <c r="S23" i="4"/>
  <c r="T23" i="4"/>
  <c r="U23" i="4"/>
  <c r="V23" i="4"/>
  <c r="W23" i="4"/>
  <c r="X23" i="4"/>
  <c r="R24" i="4"/>
  <c r="S24" i="4"/>
  <c r="T24" i="4"/>
  <c r="U24" i="4"/>
  <c r="V24" i="4"/>
  <c r="W24" i="4"/>
  <c r="X24" i="4"/>
  <c r="R25" i="4"/>
  <c r="S25" i="4"/>
  <c r="T25" i="4"/>
  <c r="U25" i="4"/>
  <c r="V25" i="4"/>
  <c r="W25" i="4"/>
  <c r="X25" i="4"/>
  <c r="R26" i="4"/>
  <c r="S26" i="4"/>
  <c r="T26" i="4"/>
  <c r="U26" i="4"/>
  <c r="V26" i="4"/>
  <c r="W26" i="4"/>
  <c r="X26" i="4"/>
  <c r="R27" i="4"/>
  <c r="S27" i="4"/>
  <c r="T27" i="4"/>
  <c r="U27" i="4"/>
  <c r="V27" i="4"/>
  <c r="W27" i="4"/>
  <c r="X27" i="4"/>
  <c r="R28" i="4"/>
  <c r="S28" i="4"/>
  <c r="T28" i="4"/>
  <c r="U28" i="4"/>
  <c r="V28" i="4"/>
  <c r="W28" i="4"/>
  <c r="X28" i="4"/>
  <c r="R29" i="4"/>
  <c r="S29" i="4"/>
  <c r="T29" i="4"/>
  <c r="U29" i="4"/>
  <c r="V29" i="4"/>
  <c r="W29" i="4"/>
  <c r="X29" i="4"/>
  <c r="R30" i="4"/>
  <c r="S30" i="4"/>
  <c r="T30" i="4"/>
  <c r="U30" i="4"/>
  <c r="V30" i="4"/>
  <c r="W30" i="4"/>
  <c r="X30" i="4"/>
  <c r="R31" i="4"/>
  <c r="S31" i="4"/>
  <c r="T31" i="4"/>
  <c r="U31" i="4"/>
  <c r="V31" i="4"/>
  <c r="W31" i="4"/>
  <c r="X31" i="4"/>
  <c r="R32" i="4"/>
  <c r="S32" i="4"/>
  <c r="T32" i="4"/>
  <c r="U32" i="4"/>
  <c r="V32" i="4"/>
  <c r="W32" i="4"/>
  <c r="X32" i="4"/>
  <c r="R33" i="4"/>
  <c r="S33" i="4"/>
  <c r="T33" i="4"/>
  <c r="U33" i="4"/>
  <c r="V33" i="4"/>
  <c r="W33" i="4"/>
  <c r="X33" i="4"/>
  <c r="R34" i="4"/>
  <c r="S34" i="4"/>
  <c r="T34" i="4"/>
  <c r="U34" i="4"/>
  <c r="V34" i="4"/>
  <c r="W34" i="4"/>
  <c r="X34" i="4"/>
  <c r="R35" i="4"/>
  <c r="S35" i="4"/>
  <c r="T35" i="4"/>
  <c r="U35" i="4"/>
  <c r="V35" i="4"/>
  <c r="W35" i="4"/>
  <c r="X35" i="4"/>
  <c r="R36" i="4"/>
  <c r="S36" i="4"/>
  <c r="T36" i="4"/>
  <c r="U36" i="4"/>
  <c r="V36" i="4"/>
  <c r="W36" i="4"/>
  <c r="X36" i="4"/>
  <c r="R37" i="4"/>
  <c r="S37" i="4"/>
  <c r="T37" i="4"/>
  <c r="U37" i="4"/>
  <c r="V37" i="4"/>
  <c r="W37" i="4"/>
  <c r="X37" i="4"/>
  <c r="R38" i="4"/>
  <c r="S38" i="4"/>
  <c r="T38" i="4"/>
  <c r="U38" i="4"/>
  <c r="V38" i="4"/>
  <c r="W38" i="4"/>
  <c r="X38" i="4"/>
  <c r="R39" i="4"/>
  <c r="S39" i="4"/>
  <c r="T39" i="4"/>
  <c r="U39" i="4"/>
  <c r="V39" i="4"/>
  <c r="W39" i="4"/>
  <c r="X39" i="4"/>
  <c r="R40" i="4"/>
  <c r="S40" i="4"/>
  <c r="T40" i="4"/>
  <c r="U40" i="4"/>
  <c r="V40" i="4"/>
  <c r="W40" i="4"/>
  <c r="X40" i="4"/>
  <c r="R41" i="4"/>
  <c r="S41" i="4"/>
  <c r="T41" i="4"/>
  <c r="U41" i="4"/>
  <c r="V41" i="4"/>
  <c r="W41" i="4"/>
  <c r="X41" i="4"/>
  <c r="R42" i="4"/>
  <c r="S42" i="4"/>
  <c r="T42" i="4"/>
  <c r="U42" i="4"/>
  <c r="V42" i="4"/>
  <c r="W42" i="4"/>
  <c r="X42" i="4"/>
  <c r="R43" i="4"/>
  <c r="S43" i="4"/>
  <c r="T43" i="4"/>
  <c r="U43" i="4"/>
  <c r="V43" i="4"/>
  <c r="W43" i="4"/>
  <c r="X43" i="4"/>
  <c r="R44" i="4"/>
  <c r="S44" i="4"/>
  <c r="T44" i="4"/>
  <c r="U44" i="4"/>
  <c r="V44" i="4"/>
  <c r="W44" i="4"/>
  <c r="X44" i="4"/>
  <c r="R45" i="4"/>
  <c r="S45" i="4"/>
  <c r="T45" i="4"/>
  <c r="U45" i="4"/>
  <c r="V45" i="4"/>
  <c r="W45" i="4"/>
  <c r="X45" i="4"/>
  <c r="R46" i="4"/>
  <c r="S46" i="4"/>
  <c r="T46" i="4"/>
  <c r="U46" i="4"/>
  <c r="V46" i="4"/>
  <c r="W46" i="4"/>
  <c r="X46" i="4"/>
  <c r="R47" i="4"/>
  <c r="S47" i="4"/>
  <c r="T47" i="4"/>
  <c r="U47" i="4"/>
  <c r="V47" i="4"/>
  <c r="W47" i="4"/>
  <c r="X47" i="4"/>
  <c r="R48" i="4"/>
  <c r="S48" i="4"/>
  <c r="T48" i="4"/>
  <c r="U48" i="4"/>
  <c r="V48" i="4"/>
  <c r="W48" i="4"/>
  <c r="X48" i="4"/>
  <c r="R49" i="4"/>
  <c r="S49" i="4"/>
  <c r="T49" i="4"/>
  <c r="U49" i="4"/>
  <c r="V49" i="4"/>
  <c r="W49" i="4"/>
  <c r="X49" i="4"/>
  <c r="R50" i="4"/>
  <c r="S50" i="4"/>
  <c r="T50" i="4"/>
  <c r="U50" i="4"/>
  <c r="V50" i="4"/>
  <c r="W50" i="4"/>
  <c r="X50" i="4"/>
  <c r="R51" i="4"/>
  <c r="S51" i="4"/>
  <c r="T51" i="4"/>
  <c r="U51" i="4"/>
  <c r="V51" i="4"/>
  <c r="W51" i="4"/>
  <c r="X51" i="4"/>
  <c r="R52" i="4"/>
  <c r="S52" i="4"/>
  <c r="T52" i="4"/>
  <c r="U52" i="4"/>
  <c r="V52" i="4"/>
  <c r="W52" i="4"/>
  <c r="X52" i="4"/>
  <c r="R53" i="4"/>
  <c r="S53" i="4"/>
  <c r="T53" i="4"/>
  <c r="U53" i="4"/>
  <c r="V53" i="4"/>
  <c r="W53" i="4"/>
  <c r="X53" i="4"/>
  <c r="R54" i="4"/>
  <c r="S54" i="4"/>
  <c r="T54" i="4"/>
  <c r="U54" i="4"/>
  <c r="V54" i="4"/>
  <c r="W54" i="4"/>
  <c r="X54" i="4"/>
  <c r="R55" i="4"/>
  <c r="S55" i="4"/>
  <c r="T55" i="4"/>
  <c r="U55" i="4"/>
  <c r="V55" i="4"/>
  <c r="W55" i="4"/>
  <c r="X55" i="4"/>
  <c r="R56" i="4"/>
  <c r="S56" i="4"/>
  <c r="T56" i="4"/>
  <c r="U56" i="4"/>
  <c r="V56" i="4"/>
  <c r="W56" i="4"/>
  <c r="X56" i="4"/>
  <c r="R57" i="4"/>
  <c r="S57" i="4"/>
  <c r="T57" i="4"/>
  <c r="U57" i="4"/>
  <c r="V57" i="4"/>
  <c r="W57" i="4"/>
  <c r="X57" i="4"/>
  <c r="R58" i="4"/>
  <c r="S58" i="4"/>
  <c r="T58" i="4"/>
  <c r="U58" i="4"/>
  <c r="V58" i="4"/>
  <c r="W58" i="4"/>
  <c r="X58" i="4"/>
  <c r="R59" i="4"/>
  <c r="S59" i="4"/>
  <c r="T59" i="4"/>
  <c r="U59" i="4"/>
  <c r="V59" i="4"/>
  <c r="W59" i="4"/>
  <c r="X59" i="4"/>
  <c r="R60" i="4"/>
  <c r="S60" i="4"/>
  <c r="T60" i="4"/>
  <c r="U60" i="4"/>
  <c r="V60" i="4"/>
  <c r="W60" i="4"/>
  <c r="X60" i="4"/>
  <c r="R61" i="4"/>
  <c r="S61" i="4"/>
  <c r="T61" i="4"/>
  <c r="U61" i="4"/>
  <c r="V61" i="4"/>
  <c r="W61" i="4"/>
  <c r="X61" i="4"/>
  <c r="R62" i="4"/>
  <c r="S62" i="4"/>
  <c r="T62" i="4"/>
  <c r="U62" i="4"/>
  <c r="V62" i="4"/>
  <c r="W62" i="4"/>
  <c r="X62" i="4"/>
  <c r="R63" i="4"/>
  <c r="S63" i="4"/>
  <c r="T63" i="4"/>
  <c r="U63" i="4"/>
  <c r="V63" i="4"/>
  <c r="W63" i="4"/>
  <c r="X63" i="4"/>
  <c r="R64" i="4"/>
  <c r="S64" i="4"/>
  <c r="T64" i="4"/>
  <c r="U64" i="4"/>
  <c r="V64" i="4"/>
  <c r="W64" i="4"/>
  <c r="X64" i="4"/>
  <c r="R65" i="4"/>
  <c r="S65" i="4"/>
  <c r="T65" i="4"/>
  <c r="U65" i="4"/>
  <c r="V65" i="4"/>
  <c r="W65" i="4"/>
  <c r="X65" i="4"/>
  <c r="R66" i="4"/>
  <c r="S66" i="4"/>
  <c r="T66" i="4"/>
  <c r="U66" i="4"/>
  <c r="V66" i="4"/>
  <c r="W66" i="4"/>
  <c r="X66" i="4"/>
  <c r="R67" i="4"/>
  <c r="S67" i="4"/>
  <c r="T67" i="4"/>
  <c r="U67" i="4"/>
  <c r="V67" i="4"/>
  <c r="W67" i="4"/>
  <c r="X67" i="4"/>
  <c r="R68" i="4"/>
  <c r="S68" i="4"/>
  <c r="T68" i="4"/>
  <c r="U68" i="4"/>
  <c r="V68" i="4"/>
  <c r="W68" i="4"/>
  <c r="X68" i="4"/>
  <c r="R69" i="4"/>
  <c r="S69" i="4"/>
  <c r="T69" i="4"/>
  <c r="U69" i="4"/>
  <c r="V69" i="4"/>
  <c r="W69" i="4"/>
  <c r="X69" i="4"/>
  <c r="R70" i="4"/>
  <c r="S70" i="4"/>
  <c r="T70" i="4"/>
  <c r="U70" i="4"/>
  <c r="V70" i="4"/>
  <c r="W70" i="4"/>
  <c r="X70" i="4"/>
  <c r="R71" i="4"/>
  <c r="S71" i="4"/>
  <c r="T71" i="4"/>
  <c r="U71" i="4"/>
  <c r="V71" i="4"/>
  <c r="W71" i="4"/>
  <c r="X71" i="4"/>
  <c r="R72" i="4"/>
  <c r="S72" i="4"/>
  <c r="T72" i="4"/>
  <c r="U72" i="4"/>
  <c r="V72" i="4"/>
  <c r="W72" i="4"/>
  <c r="X72" i="4"/>
  <c r="R73" i="4"/>
  <c r="S73" i="4"/>
  <c r="T73" i="4"/>
  <c r="U73" i="4"/>
  <c r="V73" i="4"/>
  <c r="W73" i="4"/>
  <c r="X73" i="4"/>
  <c r="R74" i="4"/>
  <c r="S74" i="4"/>
  <c r="T74" i="4"/>
  <c r="U74" i="4"/>
  <c r="V74" i="4"/>
  <c r="W74" i="4"/>
  <c r="X74" i="4"/>
  <c r="R75" i="4"/>
  <c r="S75" i="4"/>
  <c r="T75" i="4"/>
  <c r="U75" i="4"/>
  <c r="V75" i="4"/>
  <c r="W75" i="4"/>
  <c r="X75" i="4"/>
  <c r="R76" i="4"/>
  <c r="S76" i="4"/>
  <c r="T76" i="4"/>
  <c r="U76" i="4"/>
  <c r="V76" i="4"/>
  <c r="W76" i="4"/>
  <c r="X76" i="4"/>
  <c r="R77" i="4"/>
  <c r="S77" i="4"/>
  <c r="T77" i="4"/>
  <c r="U77" i="4"/>
  <c r="V77" i="4"/>
  <c r="W77" i="4"/>
  <c r="X77" i="4"/>
  <c r="R78" i="4"/>
  <c r="S78" i="4"/>
  <c r="T78" i="4"/>
  <c r="U78" i="4"/>
  <c r="V78" i="4"/>
  <c r="W78" i="4"/>
  <c r="X78" i="4"/>
  <c r="R79" i="4"/>
  <c r="S79" i="4"/>
  <c r="T79" i="4"/>
  <c r="U79" i="4"/>
  <c r="V79" i="4"/>
  <c r="W79" i="4"/>
  <c r="X79" i="4"/>
  <c r="R80" i="4"/>
  <c r="S80" i="4"/>
  <c r="T80" i="4"/>
  <c r="U80" i="4"/>
  <c r="V80" i="4"/>
  <c r="W80" i="4"/>
  <c r="X80" i="4"/>
  <c r="R81" i="4"/>
  <c r="S81" i="4"/>
  <c r="T81" i="4"/>
  <c r="U81" i="4"/>
  <c r="V81" i="4"/>
  <c r="W81" i="4"/>
  <c r="X81" i="4"/>
  <c r="R82" i="4"/>
  <c r="S82" i="4"/>
  <c r="T82" i="4"/>
  <c r="U82" i="4"/>
  <c r="V82" i="4"/>
  <c r="W82" i="4"/>
  <c r="X82" i="4"/>
  <c r="R83" i="4"/>
  <c r="S83" i="4"/>
  <c r="T83" i="4"/>
  <c r="U83" i="4"/>
  <c r="V83" i="4"/>
  <c r="W83" i="4"/>
  <c r="X83" i="4"/>
  <c r="R84" i="4"/>
  <c r="S84" i="4"/>
  <c r="T84" i="4"/>
  <c r="U84" i="4"/>
  <c r="V84" i="4"/>
  <c r="W84" i="4"/>
  <c r="X84" i="4"/>
  <c r="R85" i="4"/>
  <c r="S85" i="4"/>
  <c r="T85" i="4"/>
  <c r="U85" i="4"/>
  <c r="V85" i="4"/>
  <c r="W85" i="4"/>
  <c r="X85" i="4"/>
  <c r="R86" i="4"/>
  <c r="S86" i="4"/>
  <c r="T86" i="4"/>
  <c r="U86" i="4"/>
  <c r="V86" i="4"/>
  <c r="W86" i="4"/>
  <c r="X86" i="4"/>
  <c r="R87" i="4"/>
  <c r="S87" i="4"/>
  <c r="T87" i="4"/>
  <c r="U87" i="4"/>
  <c r="V87" i="4"/>
  <c r="W87" i="4"/>
  <c r="X87" i="4"/>
  <c r="R88" i="4"/>
  <c r="S88" i="4"/>
  <c r="T88" i="4"/>
  <c r="U88" i="4"/>
  <c r="V88" i="4"/>
  <c r="W88" i="4"/>
  <c r="X88" i="4"/>
  <c r="R89" i="4"/>
  <c r="S89" i="4"/>
  <c r="T89" i="4"/>
  <c r="U89" i="4"/>
  <c r="V89" i="4"/>
  <c r="W89" i="4"/>
  <c r="X89" i="4"/>
  <c r="R90" i="4"/>
  <c r="S90" i="4"/>
  <c r="T90" i="4"/>
  <c r="U90" i="4"/>
  <c r="V90" i="4"/>
  <c r="W90" i="4"/>
  <c r="X90" i="4"/>
  <c r="R91" i="4"/>
  <c r="S91" i="4"/>
  <c r="T91" i="4"/>
  <c r="U91" i="4"/>
  <c r="V91" i="4"/>
  <c r="W91" i="4"/>
  <c r="X91" i="4"/>
  <c r="R92" i="4"/>
  <c r="S92" i="4"/>
  <c r="T92" i="4"/>
  <c r="U92" i="4"/>
  <c r="V92" i="4"/>
  <c r="W92" i="4"/>
  <c r="X92" i="4"/>
  <c r="R93" i="4"/>
  <c r="S93" i="4"/>
  <c r="T93" i="4"/>
  <c r="U93" i="4"/>
  <c r="V93" i="4"/>
  <c r="W93" i="4"/>
  <c r="X93" i="4"/>
  <c r="R94" i="4"/>
  <c r="S94" i="4"/>
  <c r="T94" i="4"/>
  <c r="U94" i="4"/>
  <c r="V94" i="4"/>
  <c r="W94" i="4"/>
  <c r="X94" i="4"/>
  <c r="R95" i="4"/>
  <c r="S95" i="4"/>
  <c r="T95" i="4"/>
  <c r="U95" i="4"/>
  <c r="V95" i="4"/>
  <c r="W95" i="4"/>
  <c r="X95" i="4"/>
  <c r="R96" i="4"/>
  <c r="S96" i="4"/>
  <c r="T96" i="4"/>
  <c r="U96" i="4"/>
  <c r="V96" i="4"/>
  <c r="W96" i="4"/>
  <c r="X96" i="4"/>
  <c r="R97" i="4"/>
  <c r="S97" i="4"/>
  <c r="T97" i="4"/>
  <c r="U97" i="4"/>
  <c r="V97" i="4"/>
  <c r="W97" i="4"/>
  <c r="X97" i="4"/>
  <c r="R98" i="4"/>
  <c r="S98" i="4"/>
  <c r="T98" i="4"/>
  <c r="U98" i="4"/>
  <c r="V98" i="4"/>
  <c r="W98" i="4"/>
  <c r="X98" i="4"/>
  <c r="R99" i="4"/>
  <c r="S99" i="4"/>
  <c r="T99" i="4"/>
  <c r="U99" i="4"/>
  <c r="V99" i="4"/>
  <c r="W99" i="4"/>
  <c r="X99" i="4"/>
  <c r="R100" i="4"/>
  <c r="S100" i="4"/>
  <c r="T100" i="4"/>
  <c r="U100" i="4"/>
  <c r="V100" i="4"/>
  <c r="W100" i="4"/>
  <c r="X100" i="4"/>
  <c r="R101" i="4"/>
  <c r="S101" i="4"/>
  <c r="T101" i="4"/>
  <c r="U101" i="4"/>
  <c r="V101" i="4"/>
  <c r="W101" i="4"/>
  <c r="X101" i="4"/>
  <c r="R102" i="4"/>
  <c r="S102" i="4"/>
  <c r="T102" i="4"/>
  <c r="U102" i="4"/>
  <c r="V102" i="4"/>
  <c r="W102" i="4"/>
  <c r="X102" i="4"/>
  <c r="R103" i="4"/>
  <c r="S103" i="4"/>
  <c r="T103" i="4"/>
  <c r="U103" i="4"/>
  <c r="V103" i="4"/>
  <c r="W103" i="4"/>
  <c r="X103" i="4"/>
  <c r="R104" i="4"/>
  <c r="S104" i="4"/>
  <c r="T104" i="4"/>
  <c r="U104" i="4"/>
  <c r="V104" i="4"/>
  <c r="W104" i="4"/>
  <c r="X104" i="4"/>
  <c r="R105" i="4"/>
  <c r="S105" i="4"/>
  <c r="T105" i="4"/>
  <c r="U105" i="4"/>
  <c r="V105" i="4"/>
  <c r="W105" i="4"/>
  <c r="X105" i="4"/>
  <c r="R106" i="4"/>
  <c r="S106" i="4"/>
  <c r="T106" i="4"/>
  <c r="U106" i="4"/>
  <c r="V106" i="4"/>
  <c r="W106" i="4"/>
  <c r="X106" i="4"/>
  <c r="R107" i="4"/>
  <c r="S107" i="4"/>
  <c r="T107" i="4"/>
  <c r="U107" i="4"/>
  <c r="V107" i="4"/>
  <c r="W107" i="4"/>
  <c r="X107" i="4"/>
  <c r="R108" i="4"/>
  <c r="S108" i="4"/>
  <c r="T108" i="4"/>
  <c r="U108" i="4"/>
  <c r="V108" i="4"/>
  <c r="W108" i="4"/>
  <c r="X108" i="4"/>
  <c r="R109" i="4"/>
  <c r="S109" i="4"/>
  <c r="T109" i="4"/>
  <c r="U109" i="4"/>
  <c r="V109" i="4"/>
  <c r="W109" i="4"/>
  <c r="X109" i="4"/>
  <c r="R110" i="4"/>
  <c r="S110" i="4"/>
  <c r="T110" i="4"/>
  <c r="U110" i="4"/>
  <c r="V110" i="4"/>
  <c r="W110" i="4"/>
  <c r="X110" i="4"/>
  <c r="R111" i="4"/>
  <c r="S111" i="4"/>
  <c r="T111" i="4"/>
  <c r="U111" i="4"/>
  <c r="V111" i="4"/>
  <c r="W111" i="4"/>
  <c r="X111" i="4"/>
  <c r="R112" i="4"/>
  <c r="S112" i="4"/>
  <c r="T112" i="4"/>
  <c r="U112" i="4"/>
  <c r="V112" i="4"/>
  <c r="W112" i="4"/>
  <c r="X112" i="4"/>
  <c r="R113" i="4"/>
  <c r="S113" i="4"/>
  <c r="T113" i="4"/>
  <c r="U113" i="4"/>
  <c r="V113" i="4"/>
  <c r="W113" i="4"/>
  <c r="X113" i="4"/>
  <c r="R114" i="4"/>
  <c r="S114" i="4"/>
  <c r="T114" i="4"/>
  <c r="U114" i="4"/>
  <c r="V114" i="4"/>
  <c r="W114" i="4"/>
  <c r="X114" i="4"/>
  <c r="R115" i="4"/>
  <c r="S115" i="4"/>
  <c r="T115" i="4"/>
  <c r="U115" i="4"/>
  <c r="V115" i="4"/>
  <c r="W115" i="4"/>
  <c r="X115" i="4"/>
  <c r="R116" i="4"/>
  <c r="S116" i="4"/>
  <c r="T116" i="4"/>
  <c r="U116" i="4"/>
  <c r="V116" i="4"/>
  <c r="W116" i="4"/>
  <c r="X116" i="4"/>
  <c r="R117" i="4"/>
  <c r="S117" i="4"/>
  <c r="T117" i="4"/>
  <c r="U117" i="4"/>
  <c r="V117" i="4"/>
  <c r="W117" i="4"/>
  <c r="X117" i="4"/>
  <c r="R118" i="4"/>
  <c r="S118" i="4"/>
  <c r="T118" i="4"/>
  <c r="U118" i="4"/>
  <c r="V118" i="4"/>
  <c r="W118" i="4"/>
  <c r="X118" i="4"/>
  <c r="R119" i="4"/>
  <c r="S119" i="4"/>
  <c r="T119" i="4"/>
  <c r="U119" i="4"/>
  <c r="V119" i="4"/>
  <c r="W119" i="4"/>
  <c r="X119" i="4"/>
  <c r="R120" i="4"/>
  <c r="S120" i="4"/>
  <c r="T120" i="4"/>
  <c r="U120" i="4"/>
  <c r="V120" i="4"/>
  <c r="W120" i="4"/>
  <c r="X120" i="4"/>
  <c r="R121" i="4"/>
  <c r="S121" i="4"/>
  <c r="T121" i="4"/>
  <c r="U121" i="4"/>
  <c r="V121" i="4"/>
  <c r="W121" i="4"/>
  <c r="X121" i="4"/>
  <c r="R122" i="4"/>
  <c r="S122" i="4"/>
  <c r="T122" i="4"/>
  <c r="U122" i="4"/>
  <c r="V122" i="4"/>
  <c r="W122" i="4"/>
  <c r="X122" i="4"/>
  <c r="R123" i="4"/>
  <c r="S123" i="4"/>
  <c r="T123" i="4"/>
  <c r="U123" i="4"/>
  <c r="V123" i="4"/>
  <c r="W123" i="4"/>
  <c r="X123" i="4"/>
  <c r="R124" i="4"/>
  <c r="S124" i="4"/>
  <c r="T124" i="4"/>
  <c r="U124" i="4"/>
  <c r="V124" i="4"/>
  <c r="W124" i="4"/>
  <c r="X124" i="4"/>
  <c r="R125" i="4"/>
  <c r="S125" i="4"/>
  <c r="T125" i="4"/>
  <c r="U125" i="4"/>
  <c r="V125" i="4"/>
  <c r="W125" i="4"/>
  <c r="X125" i="4"/>
  <c r="R126" i="4"/>
  <c r="S126" i="4"/>
  <c r="T126" i="4"/>
  <c r="U126" i="4"/>
  <c r="V126" i="4"/>
  <c r="W126" i="4"/>
  <c r="X126" i="4"/>
  <c r="R127" i="4"/>
  <c r="S127" i="4"/>
  <c r="T127" i="4"/>
  <c r="U127" i="4"/>
  <c r="V127" i="4"/>
  <c r="W127" i="4"/>
  <c r="X127" i="4"/>
  <c r="R128" i="4"/>
  <c r="S128" i="4"/>
  <c r="T128" i="4"/>
  <c r="U128" i="4"/>
  <c r="V128" i="4"/>
  <c r="W128" i="4"/>
  <c r="X128" i="4"/>
  <c r="R129" i="4"/>
  <c r="S129" i="4"/>
  <c r="T129" i="4"/>
  <c r="U129" i="4"/>
  <c r="V129" i="4"/>
  <c r="W129" i="4"/>
  <c r="X129" i="4"/>
  <c r="R130" i="4"/>
  <c r="S130" i="4"/>
  <c r="T130" i="4"/>
  <c r="U130" i="4"/>
  <c r="V130" i="4"/>
  <c r="W130" i="4"/>
  <c r="X130" i="4"/>
  <c r="R131" i="4"/>
  <c r="S131" i="4"/>
  <c r="T131" i="4"/>
  <c r="U131" i="4"/>
  <c r="V131" i="4"/>
  <c r="W131" i="4"/>
  <c r="X131" i="4"/>
  <c r="R132" i="4"/>
  <c r="S132" i="4"/>
  <c r="T132" i="4"/>
  <c r="U132" i="4"/>
  <c r="V132" i="4"/>
  <c r="W132" i="4"/>
  <c r="X132" i="4"/>
  <c r="R133" i="4"/>
  <c r="S133" i="4"/>
  <c r="T133" i="4"/>
  <c r="U133" i="4"/>
  <c r="V133" i="4"/>
  <c r="W133" i="4"/>
  <c r="X133" i="4"/>
  <c r="R134" i="4"/>
  <c r="S134" i="4"/>
  <c r="T134" i="4"/>
  <c r="U134" i="4"/>
  <c r="V134" i="4"/>
  <c r="W134" i="4"/>
  <c r="X134" i="4"/>
  <c r="R135" i="4"/>
  <c r="S135" i="4"/>
  <c r="T135" i="4"/>
  <c r="U135" i="4"/>
  <c r="V135" i="4"/>
  <c r="W135" i="4"/>
  <c r="X135" i="4"/>
  <c r="R136" i="4"/>
  <c r="S136" i="4"/>
  <c r="T136" i="4"/>
  <c r="U136" i="4"/>
  <c r="V136" i="4"/>
  <c r="W136" i="4"/>
  <c r="X136" i="4"/>
  <c r="R137" i="4"/>
  <c r="S137" i="4"/>
  <c r="T137" i="4"/>
  <c r="U137" i="4"/>
  <c r="V137" i="4"/>
  <c r="W137" i="4"/>
  <c r="X137" i="4"/>
  <c r="R138" i="4"/>
  <c r="S138" i="4"/>
  <c r="T138" i="4"/>
  <c r="U138" i="4"/>
  <c r="V138" i="4"/>
  <c r="W138" i="4"/>
  <c r="X138" i="4"/>
  <c r="R139" i="4"/>
  <c r="S139" i="4"/>
  <c r="T139" i="4"/>
  <c r="U139" i="4"/>
  <c r="V139" i="4"/>
  <c r="W139" i="4"/>
  <c r="X139" i="4"/>
  <c r="R140" i="4"/>
  <c r="S140" i="4"/>
  <c r="T140" i="4"/>
  <c r="U140" i="4"/>
  <c r="V140" i="4"/>
  <c r="W140" i="4"/>
  <c r="X140" i="4"/>
  <c r="R141" i="4"/>
  <c r="S141" i="4"/>
  <c r="T141" i="4"/>
  <c r="U141" i="4"/>
  <c r="V141" i="4"/>
  <c r="W141" i="4"/>
  <c r="X141" i="4"/>
  <c r="R142" i="4"/>
  <c r="S142" i="4"/>
  <c r="T142" i="4"/>
  <c r="U142" i="4"/>
  <c r="V142" i="4"/>
  <c r="W142" i="4"/>
  <c r="X142" i="4"/>
  <c r="R143" i="4"/>
  <c r="S143" i="4"/>
  <c r="T143" i="4"/>
  <c r="U143" i="4"/>
  <c r="V143" i="4"/>
  <c r="W143" i="4"/>
  <c r="X143" i="4"/>
  <c r="R144" i="4"/>
  <c r="S144" i="4"/>
  <c r="T144" i="4"/>
  <c r="U144" i="4"/>
  <c r="V144" i="4"/>
  <c r="W144" i="4"/>
  <c r="X144" i="4"/>
  <c r="R145" i="4"/>
  <c r="S145" i="4"/>
  <c r="T145" i="4"/>
  <c r="U145" i="4"/>
  <c r="V145" i="4"/>
  <c r="W145" i="4"/>
  <c r="X145" i="4"/>
  <c r="R146" i="4"/>
  <c r="S146" i="4"/>
  <c r="T146" i="4"/>
  <c r="U146" i="4"/>
  <c r="V146" i="4"/>
  <c r="W146" i="4"/>
  <c r="X146" i="4"/>
  <c r="R147" i="4"/>
  <c r="S147" i="4"/>
  <c r="T147" i="4"/>
  <c r="U147" i="4"/>
  <c r="V147" i="4"/>
  <c r="W147" i="4"/>
  <c r="X147" i="4"/>
  <c r="R148" i="4"/>
  <c r="S148" i="4"/>
  <c r="T148" i="4"/>
  <c r="U148" i="4"/>
  <c r="V148" i="4"/>
  <c r="W148" i="4"/>
  <c r="X148" i="4"/>
  <c r="R149" i="4"/>
  <c r="S149" i="4"/>
  <c r="T149" i="4"/>
  <c r="U149" i="4"/>
  <c r="V149" i="4"/>
  <c r="W149" i="4"/>
  <c r="X149" i="4"/>
  <c r="R150" i="4"/>
  <c r="S150" i="4"/>
  <c r="T150" i="4"/>
  <c r="U150" i="4"/>
  <c r="V150" i="4"/>
  <c r="W150" i="4"/>
  <c r="X150" i="4"/>
  <c r="R151" i="4"/>
  <c r="S151" i="4"/>
  <c r="T151" i="4"/>
  <c r="U151" i="4"/>
  <c r="V151" i="4"/>
  <c r="W151" i="4"/>
  <c r="X151" i="4"/>
  <c r="R152" i="4"/>
  <c r="S152" i="4"/>
  <c r="T152" i="4"/>
  <c r="U152" i="4"/>
  <c r="V152" i="4"/>
  <c r="W152" i="4"/>
  <c r="X152" i="4"/>
  <c r="R153" i="4"/>
  <c r="S153" i="4"/>
  <c r="T153" i="4"/>
  <c r="U153" i="4"/>
  <c r="V153" i="4"/>
  <c r="W153" i="4"/>
  <c r="X153" i="4"/>
  <c r="R154" i="4"/>
  <c r="S154" i="4"/>
  <c r="T154" i="4"/>
  <c r="U154" i="4"/>
  <c r="V154" i="4"/>
  <c r="W154" i="4"/>
  <c r="X154" i="4"/>
  <c r="R155" i="4"/>
  <c r="S155" i="4"/>
  <c r="T155" i="4"/>
  <c r="U155" i="4"/>
  <c r="V155" i="4"/>
  <c r="W155" i="4"/>
  <c r="X155" i="4"/>
  <c r="R156" i="4"/>
  <c r="S156" i="4"/>
  <c r="T156" i="4"/>
  <c r="U156" i="4"/>
  <c r="V156" i="4"/>
  <c r="W156" i="4"/>
  <c r="X156" i="4"/>
  <c r="R157" i="4"/>
  <c r="S157" i="4"/>
  <c r="T157" i="4"/>
  <c r="U157" i="4"/>
  <c r="V157" i="4"/>
  <c r="W157" i="4"/>
  <c r="X157" i="4"/>
  <c r="R158" i="4"/>
  <c r="S158" i="4"/>
  <c r="T158" i="4"/>
  <c r="U158" i="4"/>
  <c r="V158" i="4"/>
  <c r="W158" i="4"/>
  <c r="X158" i="4"/>
  <c r="R159" i="4"/>
  <c r="S159" i="4"/>
  <c r="T159" i="4"/>
  <c r="U159" i="4"/>
  <c r="V159" i="4"/>
  <c r="W159" i="4"/>
  <c r="X159" i="4"/>
  <c r="R160" i="4"/>
  <c r="S160" i="4"/>
  <c r="T160" i="4"/>
  <c r="U160" i="4"/>
  <c r="V160" i="4"/>
  <c r="W160" i="4"/>
  <c r="X160" i="4"/>
  <c r="R161" i="4"/>
  <c r="S161" i="4"/>
  <c r="T161" i="4"/>
  <c r="U161" i="4"/>
  <c r="V161" i="4"/>
  <c r="W161" i="4"/>
  <c r="X161" i="4"/>
  <c r="R162" i="4"/>
  <c r="S162" i="4"/>
  <c r="T162" i="4"/>
  <c r="U162" i="4"/>
  <c r="V162" i="4"/>
  <c r="W162" i="4"/>
  <c r="X162" i="4"/>
  <c r="R163" i="4"/>
  <c r="S163" i="4"/>
  <c r="T163" i="4"/>
  <c r="U163" i="4"/>
  <c r="V163" i="4"/>
  <c r="W163" i="4"/>
  <c r="X163" i="4"/>
  <c r="R164" i="4"/>
  <c r="S164" i="4"/>
  <c r="T164" i="4"/>
  <c r="U164" i="4"/>
  <c r="V164" i="4"/>
  <c r="W164" i="4"/>
  <c r="X164" i="4"/>
  <c r="R165" i="4"/>
  <c r="S165" i="4"/>
  <c r="T165" i="4"/>
  <c r="U165" i="4"/>
  <c r="V165" i="4"/>
  <c r="W165" i="4"/>
  <c r="X165" i="4"/>
  <c r="R166" i="4"/>
  <c r="S166" i="4"/>
  <c r="T166" i="4"/>
  <c r="U166" i="4"/>
  <c r="V166" i="4"/>
  <c r="W166" i="4"/>
  <c r="X166" i="4"/>
  <c r="R167" i="4"/>
  <c r="S167" i="4"/>
  <c r="T167" i="4"/>
  <c r="U167" i="4"/>
  <c r="V167" i="4"/>
  <c r="W167" i="4"/>
  <c r="X167" i="4"/>
  <c r="R168" i="4"/>
  <c r="S168" i="4"/>
  <c r="T168" i="4"/>
  <c r="U168" i="4"/>
  <c r="V168" i="4"/>
  <c r="W168" i="4"/>
  <c r="X168" i="4"/>
  <c r="R169" i="4"/>
  <c r="S169" i="4"/>
  <c r="T169" i="4"/>
  <c r="U169" i="4"/>
  <c r="V169" i="4"/>
  <c r="W169" i="4"/>
  <c r="X169" i="4"/>
  <c r="R170" i="4"/>
  <c r="S170" i="4"/>
  <c r="T170" i="4"/>
  <c r="U170" i="4"/>
  <c r="V170" i="4"/>
  <c r="W170" i="4"/>
  <c r="X170" i="4"/>
  <c r="R171" i="4"/>
  <c r="S171" i="4"/>
  <c r="T171" i="4"/>
  <c r="U171" i="4"/>
  <c r="V171" i="4"/>
  <c r="W171" i="4"/>
  <c r="X171" i="4"/>
  <c r="R172" i="4"/>
  <c r="S172" i="4"/>
  <c r="T172" i="4"/>
  <c r="U172" i="4"/>
  <c r="V172" i="4"/>
  <c r="W172" i="4"/>
  <c r="X172" i="4"/>
  <c r="R173" i="4"/>
  <c r="S173" i="4"/>
  <c r="T173" i="4"/>
  <c r="U173" i="4"/>
  <c r="V173" i="4"/>
  <c r="W173" i="4"/>
  <c r="X173" i="4"/>
  <c r="R174" i="4"/>
  <c r="S174" i="4"/>
  <c r="T174" i="4"/>
  <c r="U174" i="4"/>
  <c r="V174" i="4"/>
  <c r="W174" i="4"/>
  <c r="X174" i="4"/>
  <c r="R175" i="4"/>
  <c r="S175" i="4"/>
  <c r="T175" i="4"/>
  <c r="U175" i="4"/>
  <c r="V175" i="4"/>
  <c r="W175" i="4"/>
  <c r="X175" i="4"/>
  <c r="R176" i="4"/>
  <c r="S176" i="4"/>
  <c r="T176" i="4"/>
  <c r="U176" i="4"/>
  <c r="V176" i="4"/>
  <c r="W176" i="4"/>
  <c r="X176" i="4"/>
  <c r="R177" i="4"/>
  <c r="S177" i="4"/>
  <c r="T177" i="4"/>
  <c r="U177" i="4"/>
  <c r="V177" i="4"/>
  <c r="W177" i="4"/>
  <c r="X177" i="4"/>
  <c r="R178" i="4"/>
  <c r="S178" i="4"/>
  <c r="T178" i="4"/>
  <c r="U178" i="4"/>
  <c r="V178" i="4"/>
  <c r="W178" i="4"/>
  <c r="X178" i="4"/>
  <c r="R179" i="4"/>
  <c r="S179" i="4"/>
  <c r="T179" i="4"/>
  <c r="U179" i="4"/>
  <c r="V179" i="4"/>
  <c r="W179" i="4"/>
  <c r="X179" i="4"/>
  <c r="R180" i="4"/>
  <c r="S180" i="4"/>
  <c r="T180" i="4"/>
  <c r="U180" i="4"/>
  <c r="V180" i="4"/>
  <c r="W180" i="4"/>
  <c r="X180" i="4"/>
  <c r="R181" i="4"/>
  <c r="S181" i="4"/>
  <c r="T181" i="4"/>
  <c r="U181" i="4"/>
  <c r="V181" i="4"/>
  <c r="W181" i="4"/>
  <c r="X181" i="4"/>
  <c r="R182" i="4"/>
  <c r="S182" i="4"/>
  <c r="T182" i="4"/>
  <c r="U182" i="4"/>
  <c r="V182" i="4"/>
  <c r="W182" i="4"/>
  <c r="X182" i="4"/>
  <c r="R183" i="4"/>
  <c r="S183" i="4"/>
  <c r="T183" i="4"/>
  <c r="U183" i="4"/>
  <c r="V183" i="4"/>
  <c r="W183" i="4"/>
  <c r="X183" i="4"/>
  <c r="R184" i="4"/>
  <c r="S184" i="4"/>
  <c r="T184" i="4"/>
  <c r="U184" i="4"/>
  <c r="V184" i="4"/>
  <c r="W184" i="4"/>
  <c r="X184" i="4"/>
  <c r="R185" i="4"/>
  <c r="S185" i="4"/>
  <c r="T185" i="4"/>
  <c r="U185" i="4"/>
  <c r="V185" i="4"/>
  <c r="W185" i="4"/>
  <c r="X185" i="4"/>
  <c r="R186" i="4"/>
  <c r="S186" i="4"/>
  <c r="T186" i="4"/>
  <c r="U186" i="4"/>
  <c r="V186" i="4"/>
  <c r="W186" i="4"/>
  <c r="X186" i="4"/>
  <c r="R187" i="4"/>
  <c r="S187" i="4"/>
  <c r="T187" i="4"/>
  <c r="U187" i="4"/>
  <c r="V187" i="4"/>
  <c r="W187" i="4"/>
  <c r="X187" i="4"/>
  <c r="R188" i="4"/>
  <c r="S188" i="4"/>
  <c r="T188" i="4"/>
  <c r="U188" i="4"/>
  <c r="V188" i="4"/>
  <c r="W188" i="4"/>
  <c r="X188" i="4"/>
  <c r="R189" i="4"/>
  <c r="S189" i="4"/>
  <c r="T189" i="4"/>
  <c r="U189" i="4"/>
  <c r="V189" i="4"/>
  <c r="W189" i="4"/>
  <c r="X189" i="4"/>
  <c r="R190" i="4"/>
  <c r="S190" i="4"/>
  <c r="T190" i="4"/>
  <c r="U190" i="4"/>
  <c r="V190" i="4"/>
  <c r="W190" i="4"/>
  <c r="X190" i="4"/>
  <c r="R191" i="4"/>
  <c r="S191" i="4"/>
  <c r="T191" i="4"/>
  <c r="U191" i="4"/>
  <c r="V191" i="4"/>
  <c r="W191" i="4"/>
  <c r="X191" i="4"/>
  <c r="R192" i="4"/>
  <c r="S192" i="4"/>
  <c r="T192" i="4"/>
  <c r="U192" i="4"/>
  <c r="V192" i="4"/>
  <c r="W192" i="4"/>
  <c r="X192" i="4"/>
  <c r="R193" i="4"/>
  <c r="S193" i="4"/>
  <c r="T193" i="4"/>
  <c r="U193" i="4"/>
  <c r="V193" i="4"/>
  <c r="W193" i="4"/>
  <c r="X193" i="4"/>
  <c r="R194" i="4"/>
  <c r="S194" i="4"/>
  <c r="T194" i="4"/>
  <c r="U194" i="4"/>
  <c r="V194" i="4"/>
  <c r="W194" i="4"/>
  <c r="X194" i="4"/>
  <c r="R195" i="4"/>
  <c r="S195" i="4"/>
  <c r="T195" i="4"/>
  <c r="U195" i="4"/>
  <c r="V195" i="4"/>
  <c r="W195" i="4"/>
  <c r="X195" i="4"/>
  <c r="R196" i="4"/>
  <c r="S196" i="4"/>
  <c r="T196" i="4"/>
  <c r="U196" i="4"/>
  <c r="V196" i="4"/>
  <c r="W196" i="4"/>
  <c r="X196" i="4"/>
  <c r="R197" i="4"/>
  <c r="S197" i="4"/>
  <c r="T197" i="4"/>
  <c r="U197" i="4"/>
  <c r="V197" i="4"/>
  <c r="W197" i="4"/>
  <c r="X197" i="4"/>
  <c r="R198" i="4"/>
  <c r="S198" i="4"/>
  <c r="T198" i="4"/>
  <c r="U198" i="4"/>
  <c r="V198" i="4"/>
  <c r="W198" i="4"/>
  <c r="X198" i="4"/>
  <c r="R199" i="4"/>
  <c r="S199" i="4"/>
  <c r="T199" i="4"/>
  <c r="U199" i="4"/>
  <c r="V199" i="4"/>
  <c r="W199" i="4"/>
  <c r="X199" i="4"/>
  <c r="R200" i="4"/>
  <c r="S200" i="4"/>
  <c r="T200" i="4"/>
  <c r="U200" i="4"/>
  <c r="V200" i="4"/>
  <c r="W200" i="4"/>
  <c r="X200" i="4"/>
  <c r="R201" i="4"/>
  <c r="S201" i="4"/>
  <c r="T201" i="4"/>
  <c r="U201" i="4"/>
  <c r="V201" i="4"/>
  <c r="W201" i="4"/>
  <c r="X201" i="4"/>
  <c r="R202" i="4"/>
  <c r="S202" i="4"/>
  <c r="T202" i="4"/>
  <c r="U202" i="4"/>
  <c r="V202" i="4"/>
  <c r="W202" i="4"/>
  <c r="X202" i="4"/>
  <c r="R203" i="4"/>
  <c r="S203" i="4"/>
  <c r="T203" i="4"/>
  <c r="U203" i="4"/>
  <c r="V203" i="4"/>
  <c r="W203" i="4"/>
  <c r="X203" i="4"/>
  <c r="R204" i="4"/>
  <c r="S204" i="4"/>
  <c r="T204" i="4"/>
  <c r="U204" i="4"/>
  <c r="V204" i="4"/>
  <c r="W204" i="4"/>
  <c r="X204" i="4"/>
  <c r="R205" i="4"/>
  <c r="S205" i="4"/>
  <c r="T205" i="4"/>
  <c r="U205" i="4"/>
  <c r="V205" i="4"/>
  <c r="W205" i="4"/>
  <c r="X205" i="4"/>
  <c r="R206" i="4"/>
  <c r="S206" i="4"/>
  <c r="T206" i="4"/>
  <c r="U206" i="4"/>
  <c r="V206" i="4"/>
  <c r="W206" i="4"/>
  <c r="X206" i="4"/>
  <c r="R207" i="4"/>
  <c r="S207" i="4"/>
  <c r="T207" i="4"/>
  <c r="U207" i="4"/>
  <c r="V207" i="4"/>
  <c r="W207" i="4"/>
  <c r="X207" i="4"/>
  <c r="R208" i="4"/>
  <c r="S208" i="4"/>
  <c r="T208" i="4"/>
  <c r="U208" i="4"/>
  <c r="V208" i="4"/>
  <c r="W208" i="4"/>
  <c r="X208" i="4"/>
  <c r="R209" i="4"/>
  <c r="S209" i="4"/>
  <c r="T209" i="4"/>
  <c r="U209" i="4"/>
  <c r="V209" i="4"/>
  <c r="W209" i="4"/>
  <c r="X209" i="4"/>
  <c r="R210" i="4"/>
  <c r="S210" i="4"/>
  <c r="T210" i="4"/>
  <c r="U210" i="4"/>
  <c r="V210" i="4"/>
  <c r="W210" i="4"/>
  <c r="X210" i="4"/>
  <c r="R211" i="4"/>
  <c r="S211" i="4"/>
  <c r="T211" i="4"/>
  <c r="U211" i="4"/>
  <c r="V211" i="4"/>
  <c r="W211" i="4"/>
  <c r="X211" i="4"/>
  <c r="R212" i="4"/>
  <c r="S212" i="4"/>
  <c r="T212" i="4"/>
  <c r="U212" i="4"/>
  <c r="V212" i="4"/>
  <c r="W212" i="4"/>
  <c r="X212" i="4"/>
  <c r="R213" i="4"/>
  <c r="S213" i="4"/>
  <c r="T213" i="4"/>
  <c r="U213" i="4"/>
  <c r="V213" i="4"/>
  <c r="W213" i="4"/>
  <c r="X213" i="4"/>
  <c r="R214" i="4"/>
  <c r="S214" i="4"/>
  <c r="T214" i="4"/>
  <c r="U214" i="4"/>
  <c r="V214" i="4"/>
  <c r="W214" i="4"/>
  <c r="X214" i="4"/>
  <c r="R215" i="4"/>
  <c r="S215" i="4"/>
  <c r="T215" i="4"/>
  <c r="U215" i="4"/>
  <c r="V215" i="4"/>
  <c r="W215" i="4"/>
  <c r="X215" i="4"/>
  <c r="R216" i="4"/>
  <c r="S216" i="4"/>
  <c r="T216" i="4"/>
  <c r="U216" i="4"/>
  <c r="V216" i="4"/>
  <c r="W216" i="4"/>
  <c r="X216" i="4"/>
  <c r="R217" i="4"/>
  <c r="S217" i="4"/>
  <c r="T217" i="4"/>
  <c r="U217" i="4"/>
  <c r="V217" i="4"/>
  <c r="W217" i="4"/>
  <c r="X217" i="4"/>
  <c r="R218" i="4"/>
  <c r="S218" i="4"/>
  <c r="T218" i="4"/>
  <c r="U218" i="4"/>
  <c r="V218" i="4"/>
  <c r="W218" i="4"/>
  <c r="X218" i="4"/>
  <c r="R219" i="4"/>
  <c r="S219" i="4"/>
  <c r="T219" i="4"/>
  <c r="U219" i="4"/>
  <c r="V219" i="4"/>
  <c r="W219" i="4"/>
  <c r="X219" i="4"/>
  <c r="R220" i="4"/>
  <c r="S220" i="4"/>
  <c r="T220" i="4"/>
  <c r="U220" i="4"/>
  <c r="V220" i="4"/>
  <c r="W220" i="4"/>
  <c r="X220" i="4"/>
  <c r="R221" i="4"/>
  <c r="S221" i="4"/>
  <c r="T221" i="4"/>
  <c r="U221" i="4"/>
  <c r="V221" i="4"/>
  <c r="W221" i="4"/>
  <c r="X221" i="4"/>
  <c r="R222" i="4"/>
  <c r="S222" i="4"/>
  <c r="T222" i="4"/>
  <c r="U222" i="4"/>
  <c r="V222" i="4"/>
  <c r="W222" i="4"/>
  <c r="X222" i="4"/>
  <c r="R223" i="4"/>
  <c r="S223" i="4"/>
  <c r="T223" i="4"/>
  <c r="U223" i="4"/>
  <c r="V223" i="4"/>
  <c r="W223" i="4"/>
  <c r="X223" i="4"/>
  <c r="R224" i="4"/>
  <c r="S224" i="4"/>
  <c r="T224" i="4"/>
  <c r="U224" i="4"/>
  <c r="V224" i="4"/>
  <c r="W224" i="4"/>
  <c r="X224" i="4"/>
  <c r="R225" i="4"/>
  <c r="S225" i="4"/>
  <c r="T225" i="4"/>
  <c r="U225" i="4"/>
  <c r="V225" i="4"/>
  <c r="W225" i="4"/>
  <c r="X225" i="4"/>
  <c r="R226" i="4"/>
  <c r="S226" i="4"/>
  <c r="T226" i="4"/>
  <c r="U226" i="4"/>
  <c r="V226" i="4"/>
  <c r="W226" i="4"/>
  <c r="X226" i="4"/>
  <c r="R227" i="4"/>
  <c r="S227" i="4"/>
  <c r="T227" i="4"/>
  <c r="U227" i="4"/>
  <c r="V227" i="4"/>
  <c r="W227" i="4"/>
  <c r="X227" i="4"/>
  <c r="R228" i="4"/>
  <c r="S228" i="4"/>
  <c r="T228" i="4"/>
  <c r="U228" i="4"/>
  <c r="V228" i="4"/>
  <c r="W228" i="4"/>
  <c r="X228" i="4"/>
  <c r="R229" i="4"/>
  <c r="S229" i="4"/>
  <c r="T229" i="4"/>
  <c r="U229" i="4"/>
  <c r="V229" i="4"/>
  <c r="W229" i="4"/>
  <c r="X229" i="4"/>
  <c r="R230" i="4"/>
  <c r="S230" i="4"/>
  <c r="T230" i="4"/>
  <c r="U230" i="4"/>
  <c r="V230" i="4"/>
  <c r="W230" i="4"/>
  <c r="X230" i="4"/>
  <c r="R231" i="4"/>
  <c r="S231" i="4"/>
  <c r="T231" i="4"/>
  <c r="U231" i="4"/>
  <c r="V231" i="4"/>
  <c r="W231" i="4"/>
  <c r="X231" i="4"/>
  <c r="R232" i="4"/>
  <c r="S232" i="4"/>
  <c r="T232" i="4"/>
  <c r="U232" i="4"/>
  <c r="V232" i="4"/>
  <c r="W232" i="4"/>
  <c r="X232" i="4"/>
  <c r="R233" i="4"/>
  <c r="S233" i="4"/>
  <c r="T233" i="4"/>
  <c r="U233" i="4"/>
  <c r="V233" i="4"/>
  <c r="W233" i="4"/>
  <c r="X233" i="4"/>
  <c r="R234" i="4"/>
  <c r="S234" i="4"/>
  <c r="T234" i="4"/>
  <c r="U234" i="4"/>
  <c r="V234" i="4"/>
  <c r="W234" i="4"/>
  <c r="X234" i="4"/>
  <c r="R235" i="4"/>
  <c r="S235" i="4"/>
  <c r="T235" i="4"/>
  <c r="U235" i="4"/>
  <c r="V235" i="4"/>
  <c r="W235" i="4"/>
  <c r="X235" i="4"/>
  <c r="R236" i="4"/>
  <c r="S236" i="4"/>
  <c r="T236" i="4"/>
  <c r="U236" i="4"/>
  <c r="V236" i="4"/>
  <c r="W236" i="4"/>
  <c r="X236" i="4"/>
  <c r="R237" i="4"/>
  <c r="S237" i="4"/>
  <c r="T237" i="4"/>
  <c r="U237" i="4"/>
  <c r="V237" i="4"/>
  <c r="W237" i="4"/>
  <c r="X237" i="4"/>
  <c r="R238" i="4"/>
  <c r="S238" i="4"/>
  <c r="T238" i="4"/>
  <c r="U238" i="4"/>
  <c r="V238" i="4"/>
  <c r="W238" i="4"/>
  <c r="X238" i="4"/>
  <c r="R239" i="4"/>
  <c r="S239" i="4"/>
  <c r="T239" i="4"/>
  <c r="U239" i="4"/>
  <c r="V239" i="4"/>
  <c r="W239" i="4"/>
  <c r="X239" i="4"/>
  <c r="R240" i="4"/>
  <c r="S240" i="4"/>
  <c r="T240" i="4"/>
  <c r="U240" i="4"/>
  <c r="V240" i="4"/>
  <c r="W240" i="4"/>
  <c r="X240" i="4"/>
  <c r="R241" i="4"/>
  <c r="S241" i="4"/>
  <c r="T241" i="4"/>
  <c r="U241" i="4"/>
  <c r="V241" i="4"/>
  <c r="W241" i="4"/>
  <c r="X241" i="4"/>
  <c r="R242" i="4"/>
  <c r="S242" i="4"/>
  <c r="T242" i="4"/>
  <c r="U242" i="4"/>
  <c r="V242" i="4"/>
  <c r="W242" i="4"/>
  <c r="X242" i="4"/>
  <c r="R243" i="4"/>
  <c r="S243" i="4"/>
  <c r="T243" i="4"/>
  <c r="U243" i="4"/>
  <c r="V243" i="4"/>
  <c r="W243" i="4"/>
  <c r="X243" i="4"/>
  <c r="R244" i="4"/>
  <c r="S244" i="4"/>
  <c r="T244" i="4"/>
  <c r="U244" i="4"/>
  <c r="V244" i="4"/>
  <c r="W244" i="4"/>
  <c r="X244" i="4"/>
  <c r="R245" i="4"/>
  <c r="S245" i="4"/>
  <c r="T245" i="4"/>
  <c r="U245" i="4"/>
  <c r="V245" i="4"/>
  <c r="W245" i="4"/>
  <c r="X245" i="4"/>
  <c r="R246" i="4"/>
  <c r="S246" i="4"/>
  <c r="T246" i="4"/>
  <c r="U246" i="4"/>
  <c r="V246" i="4"/>
  <c r="W246" i="4"/>
  <c r="X246" i="4"/>
  <c r="R247" i="4"/>
  <c r="S247" i="4"/>
  <c r="T247" i="4"/>
  <c r="U247" i="4"/>
  <c r="V247" i="4"/>
  <c r="W247" i="4"/>
  <c r="X247" i="4"/>
  <c r="R248" i="4"/>
  <c r="S248" i="4"/>
  <c r="T248" i="4"/>
  <c r="U248" i="4"/>
  <c r="V248" i="4"/>
  <c r="W248" i="4"/>
  <c r="X248" i="4"/>
  <c r="R249" i="4"/>
  <c r="S249" i="4"/>
  <c r="T249" i="4"/>
  <c r="U249" i="4"/>
  <c r="V249" i="4"/>
  <c r="W249" i="4"/>
  <c r="X249" i="4"/>
  <c r="R250" i="4"/>
  <c r="S250" i="4"/>
  <c r="T250" i="4"/>
  <c r="U250" i="4"/>
  <c r="V250" i="4"/>
  <c r="W250" i="4"/>
  <c r="X250" i="4"/>
  <c r="R251" i="4"/>
  <c r="S251" i="4"/>
  <c r="T251" i="4"/>
  <c r="U251" i="4"/>
  <c r="V251" i="4"/>
  <c r="W251" i="4"/>
  <c r="X251" i="4"/>
  <c r="R252" i="4"/>
  <c r="S252" i="4"/>
  <c r="T252" i="4"/>
  <c r="U252" i="4"/>
  <c r="V252" i="4"/>
  <c r="W252" i="4"/>
  <c r="X252" i="4"/>
  <c r="R253" i="4"/>
  <c r="S253" i="4"/>
  <c r="T253" i="4"/>
  <c r="U253" i="4"/>
  <c r="V253" i="4"/>
  <c r="W253" i="4"/>
  <c r="X253" i="4"/>
  <c r="R254" i="4"/>
  <c r="S254" i="4"/>
  <c r="T254" i="4"/>
  <c r="U254" i="4"/>
  <c r="V254" i="4"/>
  <c r="W254" i="4"/>
  <c r="X254" i="4"/>
  <c r="R255" i="4"/>
  <c r="S255" i="4"/>
  <c r="T255" i="4"/>
  <c r="U255" i="4"/>
  <c r="V255" i="4"/>
  <c r="W255" i="4"/>
  <c r="X255" i="4"/>
  <c r="R256" i="4"/>
  <c r="S256" i="4"/>
  <c r="T256" i="4"/>
  <c r="U256" i="4"/>
  <c r="V256" i="4"/>
  <c r="W256" i="4"/>
  <c r="X256" i="4"/>
  <c r="R257" i="4"/>
  <c r="S257" i="4"/>
  <c r="T257" i="4"/>
  <c r="U257" i="4"/>
  <c r="V257" i="4"/>
  <c r="W257" i="4"/>
  <c r="X257" i="4"/>
  <c r="R258" i="4"/>
  <c r="S258" i="4"/>
  <c r="T258" i="4"/>
  <c r="U258" i="4"/>
  <c r="V258" i="4"/>
  <c r="W258" i="4"/>
  <c r="X258" i="4"/>
  <c r="R259" i="4"/>
  <c r="S259" i="4"/>
  <c r="T259" i="4"/>
  <c r="U259" i="4"/>
  <c r="V259" i="4"/>
  <c r="W259" i="4"/>
  <c r="X259" i="4"/>
  <c r="R260" i="4"/>
  <c r="S260" i="4"/>
  <c r="T260" i="4"/>
  <c r="U260" i="4"/>
  <c r="V260" i="4"/>
  <c r="W260" i="4"/>
  <c r="X260" i="4"/>
  <c r="R261" i="4"/>
  <c r="S261" i="4"/>
  <c r="T261" i="4"/>
  <c r="U261" i="4"/>
  <c r="V261" i="4"/>
  <c r="W261" i="4"/>
  <c r="X261" i="4"/>
  <c r="R262" i="4"/>
  <c r="S262" i="4"/>
  <c r="T262" i="4"/>
  <c r="U262" i="4"/>
  <c r="V262" i="4"/>
  <c r="W262" i="4"/>
  <c r="X262" i="4"/>
  <c r="R263" i="4"/>
  <c r="S263" i="4"/>
  <c r="T263" i="4"/>
  <c r="U263" i="4"/>
  <c r="V263" i="4"/>
  <c r="W263" i="4"/>
  <c r="X263" i="4"/>
  <c r="R264" i="4"/>
  <c r="S264" i="4"/>
  <c r="T264" i="4"/>
  <c r="U264" i="4"/>
  <c r="V264" i="4"/>
  <c r="W264" i="4"/>
  <c r="X264" i="4"/>
  <c r="R265" i="4"/>
  <c r="S265" i="4"/>
  <c r="T265" i="4"/>
  <c r="U265" i="4"/>
  <c r="V265" i="4"/>
  <c r="W265" i="4"/>
  <c r="X265" i="4"/>
  <c r="R266" i="4"/>
  <c r="S266" i="4"/>
  <c r="T266" i="4"/>
  <c r="U266" i="4"/>
  <c r="V266" i="4"/>
  <c r="W266" i="4"/>
  <c r="X266" i="4"/>
  <c r="R267" i="4"/>
  <c r="S267" i="4"/>
  <c r="T267" i="4"/>
  <c r="U267" i="4"/>
  <c r="V267" i="4"/>
  <c r="W267" i="4"/>
  <c r="X267" i="4"/>
  <c r="R268" i="4"/>
  <c r="S268" i="4"/>
  <c r="T268" i="4"/>
  <c r="U268" i="4"/>
  <c r="V268" i="4"/>
  <c r="W268" i="4"/>
  <c r="X268" i="4"/>
  <c r="R269" i="4"/>
  <c r="S269" i="4"/>
  <c r="T269" i="4"/>
  <c r="U269" i="4"/>
  <c r="V269" i="4"/>
  <c r="W269" i="4"/>
  <c r="X269" i="4"/>
  <c r="R270" i="4"/>
  <c r="S270" i="4"/>
  <c r="T270" i="4"/>
  <c r="U270" i="4"/>
  <c r="V270" i="4"/>
  <c r="W270" i="4"/>
  <c r="X270" i="4"/>
  <c r="R271" i="4"/>
  <c r="S271" i="4"/>
  <c r="T271" i="4"/>
  <c r="U271" i="4"/>
  <c r="V271" i="4"/>
  <c r="W271" i="4"/>
  <c r="X271" i="4"/>
  <c r="R272" i="4"/>
  <c r="S272" i="4"/>
  <c r="T272" i="4"/>
  <c r="U272" i="4"/>
  <c r="V272" i="4"/>
  <c r="W272" i="4"/>
  <c r="X272" i="4"/>
  <c r="R273" i="4"/>
  <c r="S273" i="4"/>
  <c r="T273" i="4"/>
  <c r="U273" i="4"/>
  <c r="V273" i="4"/>
  <c r="W273" i="4"/>
  <c r="X273" i="4"/>
  <c r="R274" i="4"/>
  <c r="S274" i="4"/>
  <c r="T274" i="4"/>
  <c r="U274" i="4"/>
  <c r="V274" i="4"/>
  <c r="W274" i="4"/>
  <c r="X274" i="4"/>
  <c r="R275" i="4"/>
  <c r="S275" i="4"/>
  <c r="T275" i="4"/>
  <c r="U275" i="4"/>
  <c r="V275" i="4"/>
  <c r="W275" i="4"/>
  <c r="X275" i="4"/>
  <c r="R276" i="4"/>
  <c r="S276" i="4"/>
  <c r="T276" i="4"/>
  <c r="U276" i="4"/>
  <c r="V276" i="4"/>
  <c r="W276" i="4"/>
  <c r="X276" i="4"/>
  <c r="R277" i="4"/>
  <c r="S277" i="4"/>
  <c r="T277" i="4"/>
  <c r="U277" i="4"/>
  <c r="V277" i="4"/>
  <c r="W277" i="4"/>
  <c r="X277" i="4"/>
  <c r="R278" i="4"/>
  <c r="S278" i="4"/>
  <c r="T278" i="4"/>
  <c r="U278" i="4"/>
  <c r="V278" i="4"/>
  <c r="W278" i="4"/>
  <c r="X278" i="4"/>
  <c r="R279" i="4"/>
  <c r="S279" i="4"/>
  <c r="T279" i="4"/>
  <c r="U279" i="4"/>
  <c r="V279" i="4"/>
  <c r="W279" i="4"/>
  <c r="X279" i="4"/>
  <c r="R280" i="4"/>
  <c r="S280" i="4"/>
  <c r="T280" i="4"/>
  <c r="U280" i="4"/>
  <c r="V280" i="4"/>
  <c r="W280" i="4"/>
  <c r="X280" i="4"/>
  <c r="R281" i="4"/>
  <c r="S281" i="4"/>
  <c r="T281" i="4"/>
  <c r="U281" i="4"/>
  <c r="V281" i="4"/>
  <c r="W281" i="4"/>
  <c r="X281" i="4"/>
  <c r="R282" i="4"/>
  <c r="S282" i="4"/>
  <c r="T282" i="4"/>
  <c r="U282" i="4"/>
  <c r="V282" i="4"/>
  <c r="W282" i="4"/>
  <c r="X282" i="4"/>
  <c r="R283" i="4"/>
  <c r="S283" i="4"/>
  <c r="T283" i="4"/>
  <c r="U283" i="4"/>
  <c r="V283" i="4"/>
  <c r="W283" i="4"/>
  <c r="X283" i="4"/>
  <c r="R284" i="4"/>
  <c r="S284" i="4"/>
  <c r="T284" i="4"/>
  <c r="U284" i="4"/>
  <c r="V284" i="4"/>
  <c r="W284" i="4"/>
  <c r="X284" i="4"/>
  <c r="R285" i="4"/>
  <c r="S285" i="4"/>
  <c r="T285" i="4"/>
  <c r="U285" i="4"/>
  <c r="V285" i="4"/>
  <c r="W285" i="4"/>
  <c r="X285" i="4"/>
  <c r="R286" i="4"/>
  <c r="S286" i="4"/>
  <c r="T286" i="4"/>
  <c r="U286" i="4"/>
  <c r="V286" i="4"/>
  <c r="W286" i="4"/>
  <c r="X286" i="4"/>
  <c r="R287" i="4"/>
  <c r="S287" i="4"/>
  <c r="T287" i="4"/>
  <c r="U287" i="4"/>
  <c r="V287" i="4"/>
  <c r="W287" i="4"/>
  <c r="X287" i="4"/>
  <c r="R288" i="4"/>
  <c r="S288" i="4"/>
  <c r="T288" i="4"/>
  <c r="U288" i="4"/>
  <c r="V288" i="4"/>
  <c r="W288" i="4"/>
  <c r="X288" i="4"/>
  <c r="R289" i="4"/>
  <c r="S289" i="4"/>
  <c r="T289" i="4"/>
  <c r="U289" i="4"/>
  <c r="V289" i="4"/>
  <c r="W289" i="4"/>
  <c r="X289" i="4"/>
  <c r="R290" i="4"/>
  <c r="S290" i="4"/>
  <c r="T290" i="4"/>
  <c r="U290" i="4"/>
  <c r="V290" i="4"/>
  <c r="W290" i="4"/>
  <c r="X290" i="4"/>
  <c r="R291" i="4"/>
  <c r="S291" i="4"/>
  <c r="T291" i="4"/>
  <c r="U291" i="4"/>
  <c r="V291" i="4"/>
  <c r="W291" i="4"/>
  <c r="X291" i="4"/>
  <c r="R292" i="4"/>
  <c r="S292" i="4"/>
  <c r="T292" i="4"/>
  <c r="U292" i="4"/>
  <c r="V292" i="4"/>
  <c r="W292" i="4"/>
  <c r="X292" i="4"/>
  <c r="R293" i="4"/>
  <c r="S293" i="4"/>
  <c r="T293" i="4"/>
  <c r="U293" i="4"/>
  <c r="V293" i="4"/>
  <c r="W293" i="4"/>
  <c r="X293" i="4"/>
  <c r="R294" i="4"/>
  <c r="S294" i="4"/>
  <c r="T294" i="4"/>
  <c r="U294" i="4"/>
  <c r="V294" i="4"/>
  <c r="W294" i="4"/>
  <c r="X294" i="4"/>
  <c r="R295" i="4"/>
  <c r="S295" i="4"/>
  <c r="T295" i="4"/>
  <c r="U295" i="4"/>
  <c r="V295" i="4"/>
  <c r="W295" i="4"/>
  <c r="X295" i="4"/>
  <c r="R296" i="4"/>
  <c r="S296" i="4"/>
  <c r="T296" i="4"/>
  <c r="U296" i="4"/>
  <c r="V296" i="4"/>
  <c r="W296" i="4"/>
  <c r="X296" i="4"/>
  <c r="R297" i="4"/>
  <c r="S297" i="4"/>
  <c r="T297" i="4"/>
  <c r="U297" i="4"/>
  <c r="V297" i="4"/>
  <c r="W297" i="4"/>
  <c r="X297" i="4"/>
  <c r="R298" i="4"/>
  <c r="S298" i="4"/>
  <c r="T298" i="4"/>
  <c r="U298" i="4"/>
  <c r="V298" i="4"/>
  <c r="W298" i="4"/>
  <c r="X298" i="4"/>
  <c r="R299" i="4"/>
  <c r="S299" i="4"/>
  <c r="T299" i="4"/>
  <c r="U299" i="4"/>
  <c r="V299" i="4"/>
  <c r="W299" i="4"/>
  <c r="X299" i="4"/>
  <c r="R300" i="4"/>
  <c r="S300" i="4"/>
  <c r="T300" i="4"/>
  <c r="U300" i="4"/>
  <c r="V300" i="4"/>
  <c r="W300" i="4"/>
  <c r="X300" i="4"/>
  <c r="R301" i="4"/>
  <c r="S301" i="4"/>
  <c r="T301" i="4"/>
  <c r="U301" i="4"/>
  <c r="V301" i="4"/>
  <c r="W301" i="4"/>
  <c r="X301" i="4"/>
  <c r="R302" i="4"/>
  <c r="S302" i="4"/>
  <c r="T302" i="4"/>
  <c r="U302" i="4"/>
  <c r="V302" i="4"/>
  <c r="W302" i="4"/>
  <c r="X302" i="4"/>
  <c r="R303" i="4"/>
  <c r="S303" i="4"/>
  <c r="T303" i="4"/>
  <c r="U303" i="4"/>
  <c r="V303" i="4"/>
  <c r="W303" i="4"/>
  <c r="X303" i="4"/>
  <c r="R304" i="4"/>
  <c r="S304" i="4"/>
  <c r="T304" i="4"/>
  <c r="U304" i="4"/>
  <c r="V304" i="4"/>
  <c r="W304" i="4"/>
  <c r="X304" i="4"/>
  <c r="R305" i="4"/>
  <c r="S305" i="4"/>
  <c r="T305" i="4"/>
  <c r="U305" i="4"/>
  <c r="V305" i="4"/>
  <c r="W305" i="4"/>
  <c r="X305" i="4"/>
  <c r="R306" i="4"/>
  <c r="S306" i="4"/>
  <c r="T306" i="4"/>
  <c r="U306" i="4"/>
  <c r="V306" i="4"/>
  <c r="W306" i="4"/>
  <c r="X306" i="4"/>
  <c r="R307" i="4"/>
  <c r="S307" i="4"/>
  <c r="T307" i="4"/>
  <c r="U307" i="4"/>
  <c r="V307" i="4"/>
  <c r="W307" i="4"/>
  <c r="X307" i="4"/>
  <c r="R308" i="4"/>
  <c r="S308" i="4"/>
  <c r="T308" i="4"/>
  <c r="U308" i="4"/>
  <c r="V308" i="4"/>
  <c r="W308" i="4"/>
  <c r="X308" i="4"/>
  <c r="R309" i="4"/>
  <c r="S309" i="4"/>
  <c r="T309" i="4"/>
  <c r="U309" i="4"/>
  <c r="V309" i="4"/>
  <c r="W309" i="4"/>
  <c r="X309" i="4"/>
  <c r="R310" i="4"/>
  <c r="S310" i="4"/>
  <c r="T310" i="4"/>
  <c r="U310" i="4"/>
  <c r="V310" i="4"/>
  <c r="W310" i="4"/>
  <c r="X310" i="4"/>
  <c r="R311" i="4"/>
  <c r="S311" i="4"/>
  <c r="T311" i="4"/>
  <c r="U311" i="4"/>
  <c r="V311" i="4"/>
  <c r="W311" i="4"/>
  <c r="X311" i="4"/>
  <c r="R312" i="4"/>
  <c r="S312" i="4"/>
  <c r="T312" i="4"/>
  <c r="U312" i="4"/>
  <c r="V312" i="4"/>
  <c r="W312" i="4"/>
  <c r="X312" i="4"/>
  <c r="R313" i="4"/>
  <c r="S313" i="4"/>
  <c r="T313" i="4"/>
  <c r="U313" i="4"/>
  <c r="V313" i="4"/>
  <c r="W313" i="4"/>
  <c r="X313" i="4"/>
  <c r="R314" i="4"/>
  <c r="S314" i="4"/>
  <c r="T314" i="4"/>
  <c r="U314" i="4"/>
  <c r="V314" i="4"/>
  <c r="W314" i="4"/>
  <c r="X314" i="4"/>
  <c r="R315" i="4"/>
  <c r="S315" i="4"/>
  <c r="T315" i="4"/>
  <c r="U315" i="4"/>
  <c r="V315" i="4"/>
  <c r="W315" i="4"/>
  <c r="X315" i="4"/>
  <c r="R316" i="4"/>
  <c r="S316" i="4"/>
  <c r="T316" i="4"/>
  <c r="U316" i="4"/>
  <c r="V316" i="4"/>
  <c r="W316" i="4"/>
  <c r="X316" i="4"/>
  <c r="R317" i="4"/>
  <c r="S317" i="4"/>
  <c r="T317" i="4"/>
  <c r="U317" i="4"/>
  <c r="V317" i="4"/>
  <c r="W317" i="4"/>
  <c r="X317" i="4"/>
  <c r="R318" i="4"/>
  <c r="S318" i="4"/>
  <c r="T318" i="4"/>
  <c r="U318" i="4"/>
  <c r="V318" i="4"/>
  <c r="W318" i="4"/>
  <c r="X318" i="4"/>
  <c r="R319" i="4"/>
  <c r="S319" i="4"/>
  <c r="T319" i="4"/>
  <c r="U319" i="4"/>
  <c r="V319" i="4"/>
  <c r="W319" i="4"/>
  <c r="X319" i="4"/>
  <c r="R320" i="4"/>
  <c r="S320" i="4"/>
  <c r="T320" i="4"/>
  <c r="U320" i="4"/>
  <c r="V320" i="4"/>
  <c r="W320" i="4"/>
  <c r="X320" i="4"/>
  <c r="R321" i="4"/>
  <c r="S321" i="4"/>
  <c r="T321" i="4"/>
  <c r="U321" i="4"/>
  <c r="V321" i="4"/>
  <c r="W321" i="4"/>
  <c r="X321" i="4"/>
  <c r="R322" i="4"/>
  <c r="S322" i="4"/>
  <c r="T322" i="4"/>
  <c r="U322" i="4"/>
  <c r="V322" i="4"/>
  <c r="W322" i="4"/>
  <c r="X322" i="4"/>
  <c r="R323" i="4"/>
  <c r="S323" i="4"/>
  <c r="T323" i="4"/>
  <c r="U323" i="4"/>
  <c r="V323" i="4"/>
  <c r="W323" i="4"/>
  <c r="X323" i="4"/>
  <c r="R324" i="4"/>
  <c r="S324" i="4"/>
  <c r="T324" i="4"/>
  <c r="U324" i="4"/>
  <c r="V324" i="4"/>
  <c r="W324" i="4"/>
  <c r="X324" i="4"/>
  <c r="R325" i="4"/>
  <c r="S325" i="4"/>
  <c r="T325" i="4"/>
  <c r="U325" i="4"/>
  <c r="V325" i="4"/>
  <c r="W325" i="4"/>
  <c r="X325" i="4"/>
  <c r="R326" i="4"/>
  <c r="S326" i="4"/>
  <c r="T326" i="4"/>
  <c r="U326" i="4"/>
  <c r="V326" i="4"/>
  <c r="W326" i="4"/>
  <c r="X326" i="4"/>
  <c r="R327" i="4"/>
  <c r="S327" i="4"/>
  <c r="T327" i="4"/>
  <c r="U327" i="4"/>
  <c r="V327" i="4"/>
  <c r="W327" i="4"/>
  <c r="X327" i="4"/>
  <c r="R328" i="4"/>
  <c r="S328" i="4"/>
  <c r="T328" i="4"/>
  <c r="U328" i="4"/>
  <c r="V328" i="4"/>
  <c r="W328" i="4"/>
  <c r="X328" i="4"/>
  <c r="R329" i="4"/>
  <c r="S329" i="4"/>
  <c r="T329" i="4"/>
  <c r="U329" i="4"/>
  <c r="V329" i="4"/>
  <c r="W329" i="4"/>
  <c r="X329" i="4"/>
  <c r="R330" i="4"/>
  <c r="S330" i="4"/>
  <c r="T330" i="4"/>
  <c r="U330" i="4"/>
  <c r="V330" i="4"/>
  <c r="W330" i="4"/>
  <c r="X330" i="4"/>
  <c r="R331" i="4"/>
  <c r="S331" i="4"/>
  <c r="T331" i="4"/>
  <c r="U331" i="4"/>
  <c r="V331" i="4"/>
  <c r="W331" i="4"/>
  <c r="X331" i="4"/>
  <c r="R332" i="4"/>
  <c r="S332" i="4"/>
  <c r="T332" i="4"/>
  <c r="U332" i="4"/>
  <c r="V332" i="4"/>
  <c r="W332" i="4"/>
  <c r="X332" i="4"/>
  <c r="R333" i="4"/>
  <c r="S333" i="4"/>
  <c r="T333" i="4"/>
  <c r="U333" i="4"/>
  <c r="V333" i="4"/>
  <c r="W333" i="4"/>
  <c r="X333" i="4"/>
  <c r="R334" i="4"/>
  <c r="S334" i="4"/>
  <c r="T334" i="4"/>
  <c r="U334" i="4"/>
  <c r="V334" i="4"/>
  <c r="W334" i="4"/>
  <c r="X334" i="4"/>
  <c r="R335" i="4"/>
  <c r="S335" i="4"/>
  <c r="T335" i="4"/>
  <c r="U335" i="4"/>
  <c r="V335" i="4"/>
  <c r="W335" i="4"/>
  <c r="X335" i="4"/>
  <c r="R336" i="4"/>
  <c r="S336" i="4"/>
  <c r="T336" i="4"/>
  <c r="U336" i="4"/>
  <c r="V336" i="4"/>
  <c r="W336" i="4"/>
  <c r="X336" i="4"/>
  <c r="R337" i="4"/>
  <c r="S337" i="4"/>
  <c r="T337" i="4"/>
  <c r="U337" i="4"/>
  <c r="V337" i="4"/>
  <c r="W337" i="4"/>
  <c r="X337" i="4"/>
  <c r="R338" i="4"/>
  <c r="S338" i="4"/>
  <c r="T338" i="4"/>
  <c r="U338" i="4"/>
  <c r="V338" i="4"/>
  <c r="W338" i="4"/>
  <c r="X338" i="4"/>
  <c r="R339" i="4"/>
  <c r="S339" i="4"/>
  <c r="T339" i="4"/>
  <c r="U339" i="4"/>
  <c r="V339" i="4"/>
  <c r="W339" i="4"/>
  <c r="X339" i="4"/>
  <c r="R340" i="4"/>
  <c r="S340" i="4"/>
  <c r="T340" i="4"/>
  <c r="U340" i="4"/>
  <c r="V340" i="4"/>
  <c r="W340" i="4"/>
  <c r="X340" i="4"/>
  <c r="R341" i="4"/>
  <c r="S341" i="4"/>
  <c r="T341" i="4"/>
  <c r="U341" i="4"/>
  <c r="V341" i="4"/>
  <c r="W341" i="4"/>
  <c r="X341" i="4"/>
  <c r="R342" i="4"/>
  <c r="S342" i="4"/>
  <c r="T342" i="4"/>
  <c r="U342" i="4"/>
  <c r="V342" i="4"/>
  <c r="W342" i="4"/>
  <c r="X342" i="4"/>
  <c r="R343" i="4"/>
  <c r="S343" i="4"/>
  <c r="T343" i="4"/>
  <c r="U343" i="4"/>
  <c r="V343" i="4"/>
  <c r="W343" i="4"/>
  <c r="X343" i="4"/>
  <c r="R344" i="4"/>
  <c r="S344" i="4"/>
  <c r="T344" i="4"/>
  <c r="U344" i="4"/>
  <c r="V344" i="4"/>
  <c r="W344" i="4"/>
  <c r="X344" i="4"/>
  <c r="R345" i="4"/>
  <c r="S345" i="4"/>
  <c r="T345" i="4"/>
  <c r="U345" i="4"/>
  <c r="V345" i="4"/>
  <c r="W345" i="4"/>
  <c r="X345" i="4"/>
  <c r="R346" i="4"/>
  <c r="S346" i="4"/>
  <c r="T346" i="4"/>
  <c r="U346" i="4"/>
  <c r="V346" i="4"/>
  <c r="W346" i="4"/>
  <c r="X346" i="4"/>
  <c r="R347" i="4"/>
  <c r="S347" i="4"/>
  <c r="T347" i="4"/>
  <c r="U347" i="4"/>
  <c r="V347" i="4"/>
  <c r="W347" i="4"/>
  <c r="X347" i="4"/>
  <c r="R348" i="4"/>
  <c r="S348" i="4"/>
  <c r="T348" i="4"/>
  <c r="U348" i="4"/>
  <c r="V348" i="4"/>
  <c r="W348" i="4"/>
  <c r="X348" i="4"/>
  <c r="R349" i="4"/>
  <c r="S349" i="4"/>
  <c r="T349" i="4"/>
  <c r="U349" i="4"/>
  <c r="V349" i="4"/>
  <c r="W349" i="4"/>
  <c r="X349" i="4"/>
  <c r="R350" i="4"/>
  <c r="S350" i="4"/>
  <c r="T350" i="4"/>
  <c r="U350" i="4"/>
  <c r="V350" i="4"/>
  <c r="W350" i="4"/>
  <c r="X350" i="4"/>
  <c r="R351" i="4"/>
  <c r="S351" i="4"/>
  <c r="T351" i="4"/>
  <c r="U351" i="4"/>
  <c r="V351" i="4"/>
  <c r="W351" i="4"/>
  <c r="X351" i="4"/>
  <c r="R352" i="4"/>
  <c r="S352" i="4"/>
  <c r="T352" i="4"/>
  <c r="U352" i="4"/>
  <c r="V352" i="4"/>
  <c r="W352" i="4"/>
  <c r="X352" i="4"/>
  <c r="R353" i="4"/>
  <c r="S353" i="4"/>
  <c r="T353" i="4"/>
  <c r="U353" i="4"/>
  <c r="V353" i="4"/>
  <c r="W353" i="4"/>
  <c r="X353" i="4"/>
  <c r="R354" i="4"/>
  <c r="S354" i="4"/>
  <c r="T354" i="4"/>
  <c r="U354" i="4"/>
  <c r="V354" i="4"/>
  <c r="W354" i="4"/>
  <c r="X354" i="4"/>
  <c r="R355" i="4"/>
  <c r="S355" i="4"/>
  <c r="T355" i="4"/>
  <c r="U355" i="4"/>
  <c r="V355" i="4"/>
  <c r="W355" i="4"/>
  <c r="X355" i="4"/>
  <c r="R356" i="4"/>
  <c r="S356" i="4"/>
  <c r="T356" i="4"/>
  <c r="U356" i="4"/>
  <c r="V356" i="4"/>
  <c r="W356" i="4"/>
  <c r="X356" i="4"/>
  <c r="R357" i="4"/>
  <c r="S357" i="4"/>
  <c r="T357" i="4"/>
  <c r="U357" i="4"/>
  <c r="V357" i="4"/>
  <c r="W357" i="4"/>
  <c r="X357" i="4"/>
  <c r="R358" i="4"/>
  <c r="S358" i="4"/>
  <c r="T358" i="4"/>
  <c r="U358" i="4"/>
  <c r="V358" i="4"/>
  <c r="W358" i="4"/>
  <c r="X358" i="4"/>
  <c r="R359" i="4"/>
  <c r="S359" i="4"/>
  <c r="T359" i="4"/>
  <c r="U359" i="4"/>
  <c r="V359" i="4"/>
  <c r="W359" i="4"/>
  <c r="X359" i="4"/>
  <c r="R360" i="4"/>
  <c r="S360" i="4"/>
  <c r="T360" i="4"/>
  <c r="U360" i="4"/>
  <c r="V360" i="4"/>
  <c r="W360" i="4"/>
  <c r="X360" i="4"/>
  <c r="R361" i="4"/>
  <c r="S361" i="4"/>
  <c r="T361" i="4"/>
  <c r="U361" i="4"/>
  <c r="V361" i="4"/>
  <c r="W361" i="4"/>
  <c r="X361" i="4"/>
  <c r="R362" i="4"/>
  <c r="S362" i="4"/>
  <c r="T362" i="4"/>
  <c r="U362" i="4"/>
  <c r="V362" i="4"/>
  <c r="W362" i="4"/>
  <c r="X362" i="4"/>
  <c r="R363" i="4"/>
  <c r="S363" i="4"/>
  <c r="T363" i="4"/>
  <c r="U363" i="4"/>
  <c r="V363" i="4"/>
  <c r="W363" i="4"/>
  <c r="X363" i="4"/>
  <c r="R364" i="4"/>
  <c r="S364" i="4"/>
  <c r="T364" i="4"/>
  <c r="U364" i="4"/>
  <c r="V364" i="4"/>
  <c r="W364" i="4"/>
  <c r="X364" i="4"/>
  <c r="R365" i="4"/>
  <c r="S365" i="4"/>
  <c r="T365" i="4"/>
  <c r="U365" i="4"/>
  <c r="V365" i="4"/>
  <c r="W365" i="4"/>
  <c r="X365" i="4"/>
  <c r="R366" i="4"/>
  <c r="S366" i="4"/>
  <c r="T366" i="4"/>
  <c r="U366" i="4"/>
  <c r="V366" i="4"/>
  <c r="W366" i="4"/>
  <c r="X366" i="4"/>
  <c r="R367" i="4"/>
  <c r="S367" i="4"/>
  <c r="T367" i="4"/>
  <c r="U367" i="4"/>
  <c r="V367" i="4"/>
  <c r="W367" i="4"/>
  <c r="X367" i="4"/>
  <c r="R368" i="4"/>
  <c r="S368" i="4"/>
  <c r="T368" i="4"/>
  <c r="U368" i="4"/>
  <c r="V368" i="4"/>
  <c r="W368" i="4"/>
  <c r="X368" i="4"/>
  <c r="R369" i="4"/>
  <c r="S369" i="4"/>
  <c r="T369" i="4"/>
  <c r="U369" i="4"/>
  <c r="V369" i="4"/>
  <c r="W369" i="4"/>
  <c r="X369" i="4"/>
  <c r="R370" i="4"/>
  <c r="S370" i="4"/>
  <c r="T370" i="4"/>
  <c r="U370" i="4"/>
  <c r="V370" i="4"/>
  <c r="W370" i="4"/>
  <c r="X370" i="4"/>
  <c r="R371" i="4"/>
  <c r="S371" i="4"/>
  <c r="T371" i="4"/>
  <c r="U371" i="4"/>
  <c r="V371" i="4"/>
  <c r="W371" i="4"/>
  <c r="X371" i="4"/>
  <c r="R372" i="4"/>
  <c r="S372" i="4"/>
  <c r="T372" i="4"/>
  <c r="U372" i="4"/>
  <c r="V372" i="4"/>
  <c r="W372" i="4"/>
  <c r="X372" i="4"/>
  <c r="R373" i="4"/>
  <c r="S373" i="4"/>
  <c r="T373" i="4"/>
  <c r="U373" i="4"/>
  <c r="V373" i="4"/>
  <c r="W373" i="4"/>
  <c r="X373" i="4"/>
  <c r="R374" i="4"/>
  <c r="S374" i="4"/>
  <c r="T374" i="4"/>
  <c r="U374" i="4"/>
  <c r="V374" i="4"/>
  <c r="W374" i="4"/>
  <c r="X374" i="4"/>
  <c r="R375" i="4"/>
  <c r="S375" i="4"/>
  <c r="T375" i="4"/>
  <c r="U375" i="4"/>
  <c r="V375" i="4"/>
  <c r="W375" i="4"/>
  <c r="X375" i="4"/>
  <c r="R376" i="4"/>
  <c r="S376" i="4"/>
  <c r="T376" i="4"/>
  <c r="U376" i="4"/>
  <c r="V376" i="4"/>
  <c r="W376" i="4"/>
  <c r="X376" i="4"/>
  <c r="R377" i="4"/>
  <c r="S377" i="4"/>
  <c r="T377" i="4"/>
  <c r="U377" i="4"/>
  <c r="V377" i="4"/>
  <c r="W377" i="4"/>
  <c r="X377" i="4"/>
  <c r="R378" i="4"/>
  <c r="S378" i="4"/>
  <c r="T378" i="4"/>
  <c r="U378" i="4"/>
  <c r="V378" i="4"/>
  <c r="W378" i="4"/>
  <c r="X378" i="4"/>
  <c r="R379" i="4"/>
  <c r="S379" i="4"/>
  <c r="T379" i="4"/>
  <c r="U379" i="4"/>
  <c r="V379" i="4"/>
  <c r="W379" i="4"/>
  <c r="X379" i="4"/>
  <c r="R380" i="4"/>
  <c r="S380" i="4"/>
  <c r="T380" i="4"/>
  <c r="U380" i="4"/>
  <c r="V380" i="4"/>
  <c r="W380" i="4"/>
  <c r="X380" i="4"/>
  <c r="R381" i="4"/>
  <c r="S381" i="4"/>
  <c r="T381" i="4"/>
  <c r="U381" i="4"/>
  <c r="V381" i="4"/>
  <c r="W381" i="4"/>
  <c r="X381" i="4"/>
  <c r="R382" i="4"/>
  <c r="S382" i="4"/>
  <c r="T382" i="4"/>
  <c r="U382" i="4"/>
  <c r="V382" i="4"/>
  <c r="W382" i="4"/>
  <c r="X382" i="4"/>
  <c r="R383" i="4"/>
  <c r="S383" i="4"/>
  <c r="T383" i="4"/>
  <c r="U383" i="4"/>
  <c r="V383" i="4"/>
  <c r="W383" i="4"/>
  <c r="X383" i="4"/>
  <c r="R384" i="4"/>
  <c r="S384" i="4"/>
  <c r="T384" i="4"/>
  <c r="U384" i="4"/>
  <c r="V384" i="4"/>
  <c r="W384" i="4"/>
  <c r="X384" i="4"/>
  <c r="R385" i="4"/>
  <c r="S385" i="4"/>
  <c r="T385" i="4"/>
  <c r="U385" i="4"/>
  <c r="V385" i="4"/>
  <c r="W385" i="4"/>
  <c r="X385" i="4"/>
  <c r="R386" i="4"/>
  <c r="S386" i="4"/>
  <c r="T386" i="4"/>
  <c r="U386" i="4"/>
  <c r="V386" i="4"/>
  <c r="W386" i="4"/>
  <c r="X386" i="4"/>
  <c r="R387" i="4"/>
  <c r="S387" i="4"/>
  <c r="T387" i="4"/>
  <c r="U387" i="4"/>
  <c r="V387" i="4"/>
  <c r="W387" i="4"/>
  <c r="X387" i="4"/>
  <c r="R388" i="4"/>
  <c r="S388" i="4"/>
  <c r="T388" i="4"/>
  <c r="U388" i="4"/>
  <c r="V388" i="4"/>
  <c r="W388" i="4"/>
  <c r="X388" i="4"/>
  <c r="R389" i="4"/>
  <c r="S389" i="4"/>
  <c r="T389" i="4"/>
  <c r="U389" i="4"/>
  <c r="V389" i="4"/>
  <c r="W389" i="4"/>
  <c r="X389" i="4"/>
  <c r="R390" i="4"/>
  <c r="S390" i="4"/>
  <c r="T390" i="4"/>
  <c r="U390" i="4"/>
  <c r="V390" i="4"/>
  <c r="W390" i="4"/>
  <c r="X390" i="4"/>
  <c r="R391" i="4"/>
  <c r="S391" i="4"/>
  <c r="T391" i="4"/>
  <c r="U391" i="4"/>
  <c r="V391" i="4"/>
  <c r="W391" i="4"/>
  <c r="X391" i="4"/>
  <c r="R392" i="4"/>
  <c r="S392" i="4"/>
  <c r="T392" i="4"/>
  <c r="U392" i="4"/>
  <c r="V392" i="4"/>
  <c r="W392" i="4"/>
  <c r="X392" i="4"/>
  <c r="R393" i="4"/>
  <c r="S393" i="4"/>
  <c r="T393" i="4"/>
  <c r="U393" i="4"/>
  <c r="V393" i="4"/>
  <c r="W393" i="4"/>
  <c r="X393" i="4"/>
  <c r="R394" i="4"/>
  <c r="S394" i="4"/>
  <c r="T394" i="4"/>
  <c r="U394" i="4"/>
  <c r="V394" i="4"/>
  <c r="W394" i="4"/>
  <c r="X394" i="4"/>
  <c r="R395" i="4"/>
  <c r="S395" i="4"/>
  <c r="T395" i="4"/>
  <c r="U395" i="4"/>
  <c r="V395" i="4"/>
  <c r="W395" i="4"/>
  <c r="X395" i="4"/>
  <c r="R396" i="4"/>
  <c r="S396" i="4"/>
  <c r="T396" i="4"/>
  <c r="U396" i="4"/>
  <c r="V396" i="4"/>
  <c r="W396" i="4"/>
  <c r="X396" i="4"/>
  <c r="R397" i="4"/>
  <c r="S397" i="4"/>
  <c r="T397" i="4"/>
  <c r="U397" i="4"/>
  <c r="V397" i="4"/>
  <c r="W397" i="4"/>
  <c r="X397" i="4"/>
  <c r="R398" i="4"/>
  <c r="S398" i="4"/>
  <c r="T398" i="4"/>
  <c r="U398" i="4"/>
  <c r="V398" i="4"/>
  <c r="W398" i="4"/>
  <c r="X398" i="4"/>
  <c r="R399" i="4"/>
  <c r="S399" i="4"/>
  <c r="T399" i="4"/>
  <c r="U399" i="4"/>
  <c r="V399" i="4"/>
  <c r="W399" i="4"/>
  <c r="X399" i="4"/>
  <c r="R400" i="4"/>
  <c r="S400" i="4"/>
  <c r="T400" i="4"/>
  <c r="U400" i="4"/>
  <c r="V400" i="4"/>
  <c r="W400" i="4"/>
  <c r="X400" i="4"/>
  <c r="R401" i="4"/>
  <c r="S401" i="4"/>
  <c r="T401" i="4"/>
  <c r="U401" i="4"/>
  <c r="V401" i="4"/>
  <c r="W401" i="4"/>
  <c r="X401" i="4"/>
  <c r="R402" i="4"/>
  <c r="S402" i="4"/>
  <c r="T402" i="4"/>
  <c r="U402" i="4"/>
  <c r="V402" i="4"/>
  <c r="W402" i="4"/>
  <c r="X402" i="4"/>
  <c r="R403" i="4"/>
  <c r="S403" i="4"/>
  <c r="T403" i="4"/>
  <c r="U403" i="4"/>
  <c r="V403" i="4"/>
  <c r="W403" i="4"/>
  <c r="X403" i="4"/>
  <c r="R404" i="4"/>
  <c r="S404" i="4"/>
  <c r="T404" i="4"/>
  <c r="U404" i="4"/>
  <c r="V404" i="4"/>
  <c r="W404" i="4"/>
  <c r="X404" i="4"/>
  <c r="R405" i="4"/>
  <c r="S405" i="4"/>
  <c r="T405" i="4"/>
  <c r="U405" i="4"/>
  <c r="V405" i="4"/>
  <c r="W405" i="4"/>
  <c r="X405" i="4"/>
  <c r="R406" i="4"/>
  <c r="S406" i="4"/>
  <c r="T406" i="4"/>
  <c r="U406" i="4"/>
  <c r="V406" i="4"/>
  <c r="W406" i="4"/>
  <c r="X406" i="4"/>
  <c r="R407" i="4"/>
  <c r="S407" i="4"/>
  <c r="T407" i="4"/>
  <c r="U407" i="4"/>
  <c r="V407" i="4"/>
  <c r="W407" i="4"/>
  <c r="X407" i="4"/>
  <c r="R408" i="4"/>
  <c r="S408" i="4"/>
  <c r="T408" i="4"/>
  <c r="U408" i="4"/>
  <c r="V408" i="4"/>
  <c r="W408" i="4"/>
  <c r="X408" i="4"/>
  <c r="R409" i="4"/>
  <c r="S409" i="4"/>
  <c r="T409" i="4"/>
  <c r="U409" i="4"/>
  <c r="V409" i="4"/>
  <c r="W409" i="4"/>
  <c r="X409" i="4"/>
  <c r="R410" i="4"/>
  <c r="S410" i="4"/>
  <c r="T410" i="4"/>
  <c r="U410" i="4"/>
  <c r="V410" i="4"/>
  <c r="W410" i="4"/>
  <c r="X410" i="4"/>
  <c r="R411" i="4"/>
  <c r="S411" i="4"/>
  <c r="T411" i="4"/>
  <c r="U411" i="4"/>
  <c r="V411" i="4"/>
  <c r="W411" i="4"/>
  <c r="X411" i="4"/>
  <c r="R412" i="4"/>
  <c r="S412" i="4"/>
  <c r="T412" i="4"/>
  <c r="U412" i="4"/>
  <c r="V412" i="4"/>
  <c r="W412" i="4"/>
  <c r="X412" i="4"/>
  <c r="R413" i="4"/>
  <c r="S413" i="4"/>
  <c r="T413" i="4"/>
  <c r="U413" i="4"/>
  <c r="V413" i="4"/>
  <c r="W413" i="4"/>
  <c r="X413" i="4"/>
  <c r="R414" i="4"/>
  <c r="S414" i="4"/>
  <c r="T414" i="4"/>
  <c r="U414" i="4"/>
  <c r="V414" i="4"/>
  <c r="W414" i="4"/>
  <c r="X414" i="4"/>
  <c r="R415" i="4"/>
  <c r="S415" i="4"/>
  <c r="T415" i="4"/>
  <c r="U415" i="4"/>
  <c r="V415" i="4"/>
  <c r="W415" i="4"/>
  <c r="X415" i="4"/>
  <c r="R416" i="4"/>
  <c r="S416" i="4"/>
  <c r="T416" i="4"/>
  <c r="U416" i="4"/>
  <c r="V416" i="4"/>
  <c r="W416" i="4"/>
  <c r="X416" i="4"/>
  <c r="R417" i="4"/>
  <c r="S417" i="4"/>
  <c r="T417" i="4"/>
  <c r="U417" i="4"/>
  <c r="V417" i="4"/>
  <c r="W417" i="4"/>
  <c r="X417" i="4"/>
  <c r="R418" i="4"/>
  <c r="S418" i="4"/>
  <c r="T418" i="4"/>
  <c r="U418" i="4"/>
  <c r="V418" i="4"/>
  <c r="W418" i="4"/>
  <c r="X418" i="4"/>
  <c r="R419" i="4"/>
  <c r="S419" i="4"/>
  <c r="T419" i="4"/>
  <c r="U419" i="4"/>
  <c r="V419" i="4"/>
  <c r="W419" i="4"/>
  <c r="X419" i="4"/>
  <c r="R420" i="4"/>
  <c r="S420" i="4"/>
  <c r="T420" i="4"/>
  <c r="U420" i="4"/>
  <c r="V420" i="4"/>
  <c r="W420" i="4"/>
  <c r="X420" i="4"/>
  <c r="R421" i="4"/>
  <c r="S421" i="4"/>
  <c r="T421" i="4"/>
  <c r="U421" i="4"/>
  <c r="V421" i="4"/>
  <c r="W421" i="4"/>
  <c r="X421" i="4"/>
  <c r="R422" i="4"/>
  <c r="S422" i="4"/>
  <c r="T422" i="4"/>
  <c r="U422" i="4"/>
  <c r="V422" i="4"/>
  <c r="W422" i="4"/>
  <c r="X422" i="4"/>
  <c r="R423" i="4"/>
  <c r="S423" i="4"/>
  <c r="T423" i="4"/>
  <c r="U423" i="4"/>
  <c r="V423" i="4"/>
  <c r="W423" i="4"/>
  <c r="X423" i="4"/>
  <c r="R424" i="4"/>
  <c r="S424" i="4"/>
  <c r="T424" i="4"/>
  <c r="U424" i="4"/>
  <c r="V424" i="4"/>
  <c r="W424" i="4"/>
  <c r="X424" i="4"/>
  <c r="R425" i="4"/>
  <c r="S425" i="4"/>
  <c r="T425" i="4"/>
  <c r="U425" i="4"/>
  <c r="V425" i="4"/>
  <c r="W425" i="4"/>
  <c r="X425" i="4"/>
  <c r="R426" i="4"/>
  <c r="S426" i="4"/>
  <c r="T426" i="4"/>
  <c r="U426" i="4"/>
  <c r="V426" i="4"/>
  <c r="W426" i="4"/>
  <c r="X426" i="4"/>
  <c r="R427" i="4"/>
  <c r="S427" i="4"/>
  <c r="T427" i="4"/>
  <c r="U427" i="4"/>
  <c r="V427" i="4"/>
  <c r="W427" i="4"/>
  <c r="X427" i="4"/>
  <c r="R428" i="4"/>
  <c r="S428" i="4"/>
  <c r="T428" i="4"/>
  <c r="U428" i="4"/>
  <c r="V428" i="4"/>
  <c r="W428" i="4"/>
  <c r="X428" i="4"/>
  <c r="R429" i="4"/>
  <c r="S429" i="4"/>
  <c r="T429" i="4"/>
  <c r="U429" i="4"/>
  <c r="V429" i="4"/>
  <c r="W429" i="4"/>
  <c r="X429" i="4"/>
  <c r="R430" i="4"/>
  <c r="S430" i="4"/>
  <c r="T430" i="4"/>
  <c r="U430" i="4"/>
  <c r="V430" i="4"/>
  <c r="W430" i="4"/>
  <c r="X430" i="4"/>
  <c r="R431" i="4"/>
  <c r="S431" i="4"/>
  <c r="T431" i="4"/>
  <c r="U431" i="4"/>
  <c r="V431" i="4"/>
  <c r="W431" i="4"/>
  <c r="X431" i="4"/>
  <c r="R432" i="4"/>
  <c r="S432" i="4"/>
  <c r="T432" i="4"/>
  <c r="U432" i="4"/>
  <c r="V432" i="4"/>
  <c r="W432" i="4"/>
  <c r="X432" i="4"/>
  <c r="R433" i="4"/>
  <c r="S433" i="4"/>
  <c r="T433" i="4"/>
  <c r="U433" i="4"/>
  <c r="V433" i="4"/>
  <c r="W433" i="4"/>
  <c r="X433" i="4"/>
  <c r="R434" i="4"/>
  <c r="S434" i="4"/>
  <c r="T434" i="4"/>
  <c r="U434" i="4"/>
  <c r="V434" i="4"/>
  <c r="W434" i="4"/>
  <c r="X434" i="4"/>
  <c r="R435" i="4"/>
  <c r="S435" i="4"/>
  <c r="T435" i="4"/>
  <c r="U435" i="4"/>
  <c r="V435" i="4"/>
  <c r="W435" i="4"/>
  <c r="X435" i="4"/>
  <c r="R436" i="4"/>
  <c r="S436" i="4"/>
  <c r="T436" i="4"/>
  <c r="U436" i="4"/>
  <c r="V436" i="4"/>
  <c r="W436" i="4"/>
  <c r="X436" i="4"/>
  <c r="R437" i="4"/>
  <c r="S437" i="4"/>
  <c r="T437" i="4"/>
  <c r="U437" i="4"/>
  <c r="V437" i="4"/>
  <c r="W437" i="4"/>
  <c r="X437" i="4"/>
  <c r="R438" i="4"/>
  <c r="S438" i="4"/>
  <c r="T438" i="4"/>
  <c r="U438" i="4"/>
  <c r="V438" i="4"/>
  <c r="W438" i="4"/>
  <c r="X438" i="4"/>
  <c r="R439" i="4"/>
  <c r="S439" i="4"/>
  <c r="T439" i="4"/>
  <c r="U439" i="4"/>
  <c r="V439" i="4"/>
  <c r="W439" i="4"/>
  <c r="X439" i="4"/>
  <c r="R440" i="4"/>
  <c r="S440" i="4"/>
  <c r="T440" i="4"/>
  <c r="U440" i="4"/>
  <c r="V440" i="4"/>
  <c r="W440" i="4"/>
  <c r="X440" i="4"/>
  <c r="R441" i="4"/>
  <c r="S441" i="4"/>
  <c r="T441" i="4"/>
  <c r="U441" i="4"/>
  <c r="V441" i="4"/>
  <c r="W441" i="4"/>
  <c r="X441" i="4"/>
  <c r="R442" i="4"/>
  <c r="S442" i="4"/>
  <c r="T442" i="4"/>
  <c r="U442" i="4"/>
  <c r="V442" i="4"/>
  <c r="W442" i="4"/>
  <c r="X442" i="4"/>
  <c r="R443" i="4"/>
  <c r="S443" i="4"/>
  <c r="T443" i="4"/>
  <c r="U443" i="4"/>
  <c r="V443" i="4"/>
  <c r="W443" i="4"/>
  <c r="X443" i="4"/>
  <c r="R444" i="4"/>
  <c r="S444" i="4"/>
  <c r="T444" i="4"/>
  <c r="U444" i="4"/>
  <c r="V444" i="4"/>
  <c r="W444" i="4"/>
  <c r="X444" i="4"/>
  <c r="R445" i="4"/>
  <c r="S445" i="4"/>
  <c r="T445" i="4"/>
  <c r="U445" i="4"/>
  <c r="V445" i="4"/>
  <c r="W445" i="4"/>
  <c r="X445" i="4"/>
  <c r="R446" i="4"/>
  <c r="S446" i="4"/>
  <c r="T446" i="4"/>
  <c r="U446" i="4"/>
  <c r="V446" i="4"/>
  <c r="W446" i="4"/>
  <c r="X446" i="4"/>
  <c r="R447" i="4"/>
  <c r="S447" i="4"/>
  <c r="T447" i="4"/>
  <c r="U447" i="4"/>
  <c r="V447" i="4"/>
  <c r="W447" i="4"/>
  <c r="X447" i="4"/>
  <c r="R448" i="4"/>
  <c r="S448" i="4"/>
  <c r="T448" i="4"/>
  <c r="U448" i="4"/>
  <c r="V448" i="4"/>
  <c r="W448" i="4"/>
  <c r="X448" i="4"/>
  <c r="R449" i="4"/>
  <c r="S449" i="4"/>
  <c r="T449" i="4"/>
  <c r="U449" i="4"/>
  <c r="V449" i="4"/>
  <c r="W449" i="4"/>
  <c r="X449" i="4"/>
  <c r="R450" i="4"/>
  <c r="S450" i="4"/>
  <c r="T450" i="4"/>
  <c r="U450" i="4"/>
  <c r="V450" i="4"/>
  <c r="W450" i="4"/>
  <c r="X450" i="4"/>
  <c r="R451" i="4"/>
  <c r="S451" i="4"/>
  <c r="T451" i="4"/>
  <c r="U451" i="4"/>
  <c r="V451" i="4"/>
  <c r="W451" i="4"/>
  <c r="X451" i="4"/>
  <c r="R452" i="4"/>
  <c r="S452" i="4"/>
  <c r="T452" i="4"/>
  <c r="U452" i="4"/>
  <c r="V452" i="4"/>
  <c r="W452" i="4"/>
  <c r="X452" i="4"/>
  <c r="R453" i="4"/>
  <c r="S453" i="4"/>
  <c r="T453" i="4"/>
  <c r="U453" i="4"/>
  <c r="V453" i="4"/>
  <c r="W453" i="4"/>
  <c r="X453" i="4"/>
  <c r="R454" i="4"/>
  <c r="S454" i="4"/>
  <c r="T454" i="4"/>
  <c r="U454" i="4"/>
  <c r="V454" i="4"/>
  <c r="W454" i="4"/>
  <c r="X454" i="4"/>
  <c r="R455" i="4"/>
  <c r="S455" i="4"/>
  <c r="T455" i="4"/>
  <c r="U455" i="4"/>
  <c r="V455" i="4"/>
  <c r="W455" i="4"/>
  <c r="X455" i="4"/>
  <c r="R456" i="4"/>
  <c r="S456" i="4"/>
  <c r="T456" i="4"/>
  <c r="U456" i="4"/>
  <c r="V456" i="4"/>
  <c r="W456" i="4"/>
  <c r="X456" i="4"/>
  <c r="R457" i="4"/>
  <c r="S457" i="4"/>
  <c r="T457" i="4"/>
  <c r="U457" i="4"/>
  <c r="V457" i="4"/>
  <c r="W457" i="4"/>
  <c r="X457" i="4"/>
  <c r="R458" i="4"/>
  <c r="S458" i="4"/>
  <c r="T458" i="4"/>
  <c r="U458" i="4"/>
  <c r="V458" i="4"/>
  <c r="W458" i="4"/>
  <c r="X458" i="4"/>
  <c r="R459" i="4"/>
  <c r="S459" i="4"/>
  <c r="T459" i="4"/>
  <c r="U459" i="4"/>
  <c r="V459" i="4"/>
  <c r="W459" i="4"/>
  <c r="X459" i="4"/>
  <c r="R460" i="4"/>
  <c r="S460" i="4"/>
  <c r="T460" i="4"/>
  <c r="U460" i="4"/>
  <c r="V460" i="4"/>
  <c r="W460" i="4"/>
  <c r="X460" i="4"/>
  <c r="R461" i="4"/>
  <c r="S461" i="4"/>
  <c r="T461" i="4"/>
  <c r="U461" i="4"/>
  <c r="V461" i="4"/>
  <c r="W461" i="4"/>
  <c r="X461" i="4"/>
  <c r="R462" i="4"/>
  <c r="S462" i="4"/>
  <c r="T462" i="4"/>
  <c r="U462" i="4"/>
  <c r="V462" i="4"/>
  <c r="W462" i="4"/>
  <c r="X462" i="4"/>
  <c r="R463" i="4"/>
  <c r="S463" i="4"/>
  <c r="T463" i="4"/>
  <c r="U463" i="4"/>
  <c r="V463" i="4"/>
  <c r="W463" i="4"/>
  <c r="X463" i="4"/>
  <c r="R464" i="4"/>
  <c r="S464" i="4"/>
  <c r="T464" i="4"/>
  <c r="U464" i="4"/>
  <c r="V464" i="4"/>
  <c r="W464" i="4"/>
  <c r="X464" i="4"/>
  <c r="R465" i="4"/>
  <c r="S465" i="4"/>
  <c r="T465" i="4"/>
  <c r="U465" i="4"/>
  <c r="V465" i="4"/>
  <c r="W465" i="4"/>
  <c r="X465" i="4"/>
  <c r="R466" i="4"/>
  <c r="S466" i="4"/>
  <c r="T466" i="4"/>
  <c r="U466" i="4"/>
  <c r="V466" i="4"/>
  <c r="W466" i="4"/>
  <c r="X466" i="4"/>
  <c r="R467" i="4"/>
  <c r="S467" i="4"/>
  <c r="T467" i="4"/>
  <c r="U467" i="4"/>
  <c r="V467" i="4"/>
  <c r="W467" i="4"/>
  <c r="X467" i="4"/>
  <c r="R468" i="4"/>
  <c r="S468" i="4"/>
  <c r="T468" i="4"/>
  <c r="U468" i="4"/>
  <c r="V468" i="4"/>
  <c r="W468" i="4"/>
  <c r="X468" i="4"/>
  <c r="R469" i="4"/>
  <c r="S469" i="4"/>
  <c r="T469" i="4"/>
  <c r="U469" i="4"/>
  <c r="V469" i="4"/>
  <c r="W469" i="4"/>
  <c r="X469" i="4"/>
  <c r="R470" i="4"/>
  <c r="S470" i="4"/>
  <c r="T470" i="4"/>
  <c r="U470" i="4"/>
  <c r="V470" i="4"/>
  <c r="W470" i="4"/>
  <c r="X470" i="4"/>
  <c r="R471" i="4"/>
  <c r="S471" i="4"/>
  <c r="T471" i="4"/>
  <c r="U471" i="4"/>
  <c r="V471" i="4"/>
  <c r="W471" i="4"/>
  <c r="X471" i="4"/>
  <c r="R472" i="4"/>
  <c r="S472" i="4"/>
  <c r="T472" i="4"/>
  <c r="U472" i="4"/>
  <c r="V472" i="4"/>
  <c r="W472" i="4"/>
  <c r="X472" i="4"/>
  <c r="R473" i="4"/>
  <c r="S473" i="4"/>
  <c r="T473" i="4"/>
  <c r="U473" i="4"/>
  <c r="V473" i="4"/>
  <c r="W473" i="4"/>
  <c r="X473" i="4"/>
  <c r="R474" i="4"/>
  <c r="S474" i="4"/>
  <c r="T474" i="4"/>
  <c r="U474" i="4"/>
  <c r="V474" i="4"/>
  <c r="W474" i="4"/>
  <c r="X474" i="4"/>
  <c r="R475" i="4"/>
  <c r="S475" i="4"/>
  <c r="T475" i="4"/>
  <c r="U475" i="4"/>
  <c r="V475" i="4"/>
  <c r="W475" i="4"/>
  <c r="X475" i="4"/>
  <c r="R476" i="4"/>
  <c r="S476" i="4"/>
  <c r="T476" i="4"/>
  <c r="U476" i="4"/>
  <c r="V476" i="4"/>
  <c r="W476" i="4"/>
  <c r="X476" i="4"/>
  <c r="R477" i="4"/>
  <c r="S477" i="4"/>
  <c r="T477" i="4"/>
  <c r="U477" i="4"/>
  <c r="V477" i="4"/>
  <c r="W477" i="4"/>
  <c r="X477" i="4"/>
  <c r="R478" i="4"/>
  <c r="S478" i="4"/>
  <c r="T478" i="4"/>
  <c r="U478" i="4"/>
  <c r="V478" i="4"/>
  <c r="W478" i="4"/>
  <c r="X478" i="4"/>
  <c r="R479" i="4"/>
  <c r="S479" i="4"/>
  <c r="T479" i="4"/>
  <c r="U479" i="4"/>
  <c r="V479" i="4"/>
  <c r="W479" i="4"/>
  <c r="X479" i="4"/>
  <c r="R480" i="4"/>
  <c r="S480" i="4"/>
  <c r="T480" i="4"/>
  <c r="U480" i="4"/>
  <c r="V480" i="4"/>
  <c r="W480" i="4"/>
  <c r="X480" i="4"/>
  <c r="R481" i="4"/>
  <c r="S481" i="4"/>
  <c r="T481" i="4"/>
  <c r="U481" i="4"/>
  <c r="V481" i="4"/>
  <c r="W481" i="4"/>
  <c r="X481" i="4"/>
  <c r="R482" i="4"/>
  <c r="S482" i="4"/>
  <c r="T482" i="4"/>
  <c r="U482" i="4"/>
  <c r="V482" i="4"/>
  <c r="W482" i="4"/>
  <c r="X482" i="4"/>
  <c r="R483" i="4"/>
  <c r="S483" i="4"/>
  <c r="T483" i="4"/>
  <c r="U483" i="4"/>
  <c r="V483" i="4"/>
  <c r="W483" i="4"/>
  <c r="X483" i="4"/>
  <c r="R484" i="4"/>
  <c r="S484" i="4"/>
  <c r="T484" i="4"/>
  <c r="U484" i="4"/>
  <c r="V484" i="4"/>
  <c r="W484" i="4"/>
  <c r="X484" i="4"/>
  <c r="R485" i="4"/>
  <c r="S485" i="4"/>
  <c r="T485" i="4"/>
  <c r="U485" i="4"/>
  <c r="V485" i="4"/>
  <c r="W485" i="4"/>
  <c r="X485" i="4"/>
  <c r="R486" i="4"/>
  <c r="S486" i="4"/>
  <c r="T486" i="4"/>
  <c r="U486" i="4"/>
  <c r="V486" i="4"/>
  <c r="W486" i="4"/>
  <c r="X486" i="4"/>
  <c r="R487" i="4"/>
  <c r="S487" i="4"/>
  <c r="T487" i="4"/>
  <c r="U487" i="4"/>
  <c r="V487" i="4"/>
  <c r="W487" i="4"/>
  <c r="X487" i="4"/>
  <c r="R488" i="4"/>
  <c r="S488" i="4"/>
  <c r="T488" i="4"/>
  <c r="U488" i="4"/>
  <c r="V488" i="4"/>
  <c r="W488" i="4"/>
  <c r="X488" i="4"/>
  <c r="R489" i="4"/>
  <c r="S489" i="4"/>
  <c r="T489" i="4"/>
  <c r="U489" i="4"/>
  <c r="V489" i="4"/>
  <c r="W489" i="4"/>
  <c r="X489" i="4"/>
  <c r="R490" i="4"/>
  <c r="S490" i="4"/>
  <c r="T490" i="4"/>
  <c r="U490" i="4"/>
  <c r="V490" i="4"/>
  <c r="W490" i="4"/>
  <c r="X490" i="4"/>
  <c r="R491" i="4"/>
  <c r="S491" i="4"/>
  <c r="T491" i="4"/>
  <c r="U491" i="4"/>
  <c r="V491" i="4"/>
  <c r="W491" i="4"/>
  <c r="X491" i="4"/>
  <c r="R492" i="4"/>
  <c r="S492" i="4"/>
  <c r="T492" i="4"/>
  <c r="U492" i="4"/>
  <c r="V492" i="4"/>
  <c r="W492" i="4"/>
  <c r="X492" i="4"/>
  <c r="R493" i="4"/>
  <c r="S493" i="4"/>
  <c r="T493" i="4"/>
  <c r="U493" i="4"/>
  <c r="V493" i="4"/>
  <c r="W493" i="4"/>
  <c r="X493" i="4"/>
  <c r="R494" i="4"/>
  <c r="S494" i="4"/>
  <c r="T494" i="4"/>
  <c r="U494" i="4"/>
  <c r="V494" i="4"/>
  <c r="W494" i="4"/>
  <c r="X494" i="4"/>
  <c r="R495" i="4"/>
  <c r="S495" i="4"/>
  <c r="T495" i="4"/>
  <c r="U495" i="4"/>
  <c r="V495" i="4"/>
  <c r="W495" i="4"/>
  <c r="X495" i="4"/>
  <c r="R496" i="4"/>
  <c r="S496" i="4"/>
  <c r="T496" i="4"/>
  <c r="U496" i="4"/>
  <c r="V496" i="4"/>
  <c r="W496" i="4"/>
  <c r="X496" i="4"/>
  <c r="R497" i="4"/>
  <c r="S497" i="4"/>
  <c r="T497" i="4"/>
  <c r="U497" i="4"/>
  <c r="V497" i="4"/>
  <c r="W497" i="4"/>
  <c r="X497" i="4"/>
  <c r="R498" i="4"/>
  <c r="S498" i="4"/>
  <c r="T498" i="4"/>
  <c r="U498" i="4"/>
  <c r="V498" i="4"/>
  <c r="W498" i="4"/>
  <c r="X498" i="4"/>
  <c r="R499" i="4"/>
  <c r="S499" i="4"/>
  <c r="T499" i="4"/>
  <c r="U499" i="4"/>
  <c r="V499" i="4"/>
  <c r="W499" i="4"/>
  <c r="X499" i="4"/>
  <c r="R500" i="4"/>
  <c r="S500" i="4"/>
  <c r="T500" i="4"/>
  <c r="U500" i="4"/>
  <c r="V500" i="4"/>
  <c r="W500" i="4"/>
  <c r="X500" i="4"/>
  <c r="R501" i="4"/>
  <c r="S501" i="4"/>
  <c r="T501" i="4"/>
  <c r="U501" i="4"/>
  <c r="V501" i="4"/>
  <c r="W501" i="4"/>
  <c r="X501" i="4"/>
  <c r="R502" i="4"/>
  <c r="S502" i="4"/>
  <c r="T502" i="4"/>
  <c r="U502" i="4"/>
  <c r="V502" i="4"/>
  <c r="W502" i="4"/>
  <c r="X502" i="4"/>
  <c r="R503" i="4"/>
  <c r="S503" i="4"/>
  <c r="T503" i="4"/>
  <c r="U503" i="4"/>
  <c r="V503" i="4"/>
  <c r="W503" i="4"/>
  <c r="X503" i="4"/>
  <c r="R504" i="4"/>
  <c r="S504" i="4"/>
  <c r="T504" i="4"/>
  <c r="U504" i="4"/>
  <c r="V504" i="4"/>
  <c r="W504" i="4"/>
  <c r="X504" i="4"/>
  <c r="R505" i="4"/>
  <c r="S505" i="4"/>
  <c r="T505" i="4"/>
  <c r="U505" i="4"/>
  <c r="V505" i="4"/>
  <c r="W505" i="4"/>
  <c r="X505" i="4"/>
  <c r="R506" i="4"/>
  <c r="S506" i="4"/>
  <c r="T506" i="4"/>
  <c r="U506" i="4"/>
  <c r="V506" i="4"/>
  <c r="W506" i="4"/>
  <c r="X506" i="4"/>
  <c r="R507" i="4"/>
  <c r="S507" i="4"/>
  <c r="T507" i="4"/>
  <c r="U507" i="4"/>
  <c r="V507" i="4"/>
  <c r="W507" i="4"/>
  <c r="X507" i="4"/>
  <c r="R508" i="4"/>
  <c r="S508" i="4"/>
  <c r="T508" i="4"/>
  <c r="U508" i="4"/>
  <c r="V508" i="4"/>
  <c r="W508" i="4"/>
  <c r="X508" i="4"/>
  <c r="R509" i="4"/>
  <c r="S509" i="4"/>
  <c r="T509" i="4"/>
  <c r="U509" i="4"/>
  <c r="V509" i="4"/>
  <c r="W509" i="4"/>
  <c r="X509" i="4"/>
  <c r="R510" i="4"/>
  <c r="S510" i="4"/>
  <c r="T510" i="4"/>
  <c r="U510" i="4"/>
  <c r="V510" i="4"/>
  <c r="W510" i="4"/>
  <c r="X510" i="4"/>
  <c r="S11" i="4"/>
  <c r="T11" i="4"/>
  <c r="U11" i="4"/>
  <c r="V11" i="4"/>
  <c r="W11" i="4"/>
  <c r="X11" i="4"/>
  <c r="R11" i="4"/>
  <c r="J12" i="4"/>
  <c r="K12" i="4"/>
  <c r="L12" i="4"/>
  <c r="M12" i="4"/>
  <c r="N12" i="4"/>
  <c r="O12" i="4"/>
  <c r="P12" i="4"/>
  <c r="J13" i="4"/>
  <c r="K13" i="4"/>
  <c r="L13" i="4"/>
  <c r="M13" i="4"/>
  <c r="N13" i="4"/>
  <c r="O13" i="4"/>
  <c r="P13" i="4"/>
  <c r="J14" i="4"/>
  <c r="K14" i="4"/>
  <c r="L14" i="4"/>
  <c r="M14" i="4"/>
  <c r="N14" i="4"/>
  <c r="O14" i="4"/>
  <c r="P14" i="4"/>
  <c r="J15" i="4"/>
  <c r="K15" i="4"/>
  <c r="L15" i="4"/>
  <c r="M15" i="4"/>
  <c r="N15" i="4"/>
  <c r="O15" i="4"/>
  <c r="P15" i="4"/>
  <c r="J16" i="4"/>
  <c r="K16" i="4"/>
  <c r="L16" i="4"/>
  <c r="M16" i="4"/>
  <c r="N16" i="4"/>
  <c r="O16" i="4"/>
  <c r="P16" i="4"/>
  <c r="J17" i="4"/>
  <c r="K17" i="4"/>
  <c r="L17" i="4"/>
  <c r="M17" i="4"/>
  <c r="N17" i="4"/>
  <c r="O17" i="4"/>
  <c r="P17" i="4"/>
  <c r="J18" i="4"/>
  <c r="K18" i="4"/>
  <c r="L18" i="4"/>
  <c r="M18" i="4"/>
  <c r="N18" i="4"/>
  <c r="O18" i="4"/>
  <c r="P18" i="4"/>
  <c r="J19" i="4"/>
  <c r="K19" i="4"/>
  <c r="L19" i="4"/>
  <c r="M19" i="4"/>
  <c r="N19" i="4"/>
  <c r="O19" i="4"/>
  <c r="P19" i="4"/>
  <c r="J20" i="4"/>
  <c r="K20" i="4"/>
  <c r="L20" i="4"/>
  <c r="M20" i="4"/>
  <c r="N20" i="4"/>
  <c r="O20" i="4"/>
  <c r="P20" i="4"/>
  <c r="J21" i="4"/>
  <c r="K21" i="4"/>
  <c r="L21" i="4"/>
  <c r="M21" i="4"/>
  <c r="N21" i="4"/>
  <c r="O21" i="4"/>
  <c r="P21" i="4"/>
  <c r="J22" i="4"/>
  <c r="K22" i="4"/>
  <c r="L22" i="4"/>
  <c r="M22" i="4"/>
  <c r="N22" i="4"/>
  <c r="O22" i="4"/>
  <c r="P22" i="4"/>
  <c r="J23" i="4"/>
  <c r="K23" i="4"/>
  <c r="L23" i="4"/>
  <c r="M23" i="4"/>
  <c r="N23" i="4"/>
  <c r="O23" i="4"/>
  <c r="P23" i="4"/>
  <c r="J24" i="4"/>
  <c r="K24" i="4"/>
  <c r="L24" i="4"/>
  <c r="M24" i="4"/>
  <c r="N24" i="4"/>
  <c r="O24" i="4"/>
  <c r="P24" i="4"/>
  <c r="J25" i="4"/>
  <c r="K25" i="4"/>
  <c r="L25" i="4"/>
  <c r="M25" i="4"/>
  <c r="N25" i="4"/>
  <c r="O25" i="4"/>
  <c r="P25" i="4"/>
  <c r="J26" i="4"/>
  <c r="K26" i="4"/>
  <c r="L26" i="4"/>
  <c r="M26" i="4"/>
  <c r="N26" i="4"/>
  <c r="O26" i="4"/>
  <c r="P26" i="4"/>
  <c r="J27" i="4"/>
  <c r="K27" i="4"/>
  <c r="L27" i="4"/>
  <c r="M27" i="4"/>
  <c r="N27" i="4"/>
  <c r="O27" i="4"/>
  <c r="P27" i="4"/>
  <c r="J28" i="4"/>
  <c r="K28" i="4"/>
  <c r="L28" i="4"/>
  <c r="M28" i="4"/>
  <c r="N28" i="4"/>
  <c r="O28" i="4"/>
  <c r="P28" i="4"/>
  <c r="J29" i="4"/>
  <c r="K29" i="4"/>
  <c r="L29" i="4"/>
  <c r="M29" i="4"/>
  <c r="N29" i="4"/>
  <c r="O29" i="4"/>
  <c r="P29" i="4"/>
  <c r="J30" i="4"/>
  <c r="K30" i="4"/>
  <c r="L30" i="4"/>
  <c r="M30" i="4"/>
  <c r="N30" i="4"/>
  <c r="O30" i="4"/>
  <c r="P30" i="4"/>
  <c r="J31" i="4"/>
  <c r="K31" i="4"/>
  <c r="L31" i="4"/>
  <c r="M31" i="4"/>
  <c r="N31" i="4"/>
  <c r="O31" i="4"/>
  <c r="P31" i="4"/>
  <c r="J32" i="4"/>
  <c r="K32" i="4"/>
  <c r="L32" i="4"/>
  <c r="M32" i="4"/>
  <c r="N32" i="4"/>
  <c r="O32" i="4"/>
  <c r="P32" i="4"/>
  <c r="J33" i="4"/>
  <c r="K33" i="4"/>
  <c r="L33" i="4"/>
  <c r="M33" i="4"/>
  <c r="N33" i="4"/>
  <c r="O33" i="4"/>
  <c r="P33" i="4"/>
  <c r="J34" i="4"/>
  <c r="K34" i="4"/>
  <c r="L34" i="4"/>
  <c r="M34" i="4"/>
  <c r="N34" i="4"/>
  <c r="O34" i="4"/>
  <c r="P34" i="4"/>
  <c r="J35" i="4"/>
  <c r="K35" i="4"/>
  <c r="L35" i="4"/>
  <c r="M35" i="4"/>
  <c r="N35" i="4"/>
  <c r="O35" i="4"/>
  <c r="P35" i="4"/>
  <c r="J36" i="4"/>
  <c r="K36" i="4"/>
  <c r="L36" i="4"/>
  <c r="M36" i="4"/>
  <c r="N36" i="4"/>
  <c r="O36" i="4"/>
  <c r="P36" i="4"/>
  <c r="J37" i="4"/>
  <c r="K37" i="4"/>
  <c r="L37" i="4"/>
  <c r="M37" i="4"/>
  <c r="N37" i="4"/>
  <c r="O37" i="4"/>
  <c r="P37" i="4"/>
  <c r="J38" i="4"/>
  <c r="K38" i="4"/>
  <c r="L38" i="4"/>
  <c r="M38" i="4"/>
  <c r="N38" i="4"/>
  <c r="O38" i="4"/>
  <c r="P38" i="4"/>
  <c r="J39" i="4"/>
  <c r="K39" i="4"/>
  <c r="L39" i="4"/>
  <c r="M39" i="4"/>
  <c r="N39" i="4"/>
  <c r="O39" i="4"/>
  <c r="P39" i="4"/>
  <c r="J40" i="4"/>
  <c r="K40" i="4"/>
  <c r="L40" i="4"/>
  <c r="M40" i="4"/>
  <c r="N40" i="4"/>
  <c r="O40" i="4"/>
  <c r="P40" i="4"/>
  <c r="J41" i="4"/>
  <c r="K41" i="4"/>
  <c r="L41" i="4"/>
  <c r="M41" i="4"/>
  <c r="N41" i="4"/>
  <c r="O41" i="4"/>
  <c r="P41" i="4"/>
  <c r="J42" i="4"/>
  <c r="K42" i="4"/>
  <c r="L42" i="4"/>
  <c r="M42" i="4"/>
  <c r="N42" i="4"/>
  <c r="O42" i="4"/>
  <c r="P42" i="4"/>
  <c r="J43" i="4"/>
  <c r="K43" i="4"/>
  <c r="L43" i="4"/>
  <c r="M43" i="4"/>
  <c r="N43" i="4"/>
  <c r="O43" i="4"/>
  <c r="P43" i="4"/>
  <c r="J44" i="4"/>
  <c r="K44" i="4"/>
  <c r="L44" i="4"/>
  <c r="M44" i="4"/>
  <c r="N44" i="4"/>
  <c r="O44" i="4"/>
  <c r="P44" i="4"/>
  <c r="J45" i="4"/>
  <c r="K45" i="4"/>
  <c r="L45" i="4"/>
  <c r="M45" i="4"/>
  <c r="N45" i="4"/>
  <c r="O45" i="4"/>
  <c r="P45" i="4"/>
  <c r="J46" i="4"/>
  <c r="K46" i="4"/>
  <c r="L46" i="4"/>
  <c r="M46" i="4"/>
  <c r="N46" i="4"/>
  <c r="O46" i="4"/>
  <c r="P46" i="4"/>
  <c r="J47" i="4"/>
  <c r="K47" i="4"/>
  <c r="L47" i="4"/>
  <c r="M47" i="4"/>
  <c r="N47" i="4"/>
  <c r="O47" i="4"/>
  <c r="P47" i="4"/>
  <c r="J48" i="4"/>
  <c r="K48" i="4"/>
  <c r="L48" i="4"/>
  <c r="M48" i="4"/>
  <c r="N48" i="4"/>
  <c r="O48" i="4"/>
  <c r="P48" i="4"/>
  <c r="J49" i="4"/>
  <c r="K49" i="4"/>
  <c r="L49" i="4"/>
  <c r="M49" i="4"/>
  <c r="N49" i="4"/>
  <c r="O49" i="4"/>
  <c r="P49" i="4"/>
  <c r="J50" i="4"/>
  <c r="K50" i="4"/>
  <c r="L50" i="4"/>
  <c r="M50" i="4"/>
  <c r="N50" i="4"/>
  <c r="O50" i="4"/>
  <c r="P50" i="4"/>
  <c r="J51" i="4"/>
  <c r="K51" i="4"/>
  <c r="L51" i="4"/>
  <c r="M51" i="4"/>
  <c r="N51" i="4"/>
  <c r="O51" i="4"/>
  <c r="P51" i="4"/>
  <c r="J52" i="4"/>
  <c r="K52" i="4"/>
  <c r="L52" i="4"/>
  <c r="M52" i="4"/>
  <c r="N52" i="4"/>
  <c r="O52" i="4"/>
  <c r="P52" i="4"/>
  <c r="J53" i="4"/>
  <c r="K53" i="4"/>
  <c r="L53" i="4"/>
  <c r="M53" i="4"/>
  <c r="N53" i="4"/>
  <c r="O53" i="4"/>
  <c r="P53" i="4"/>
  <c r="J54" i="4"/>
  <c r="K54" i="4"/>
  <c r="L54" i="4"/>
  <c r="M54" i="4"/>
  <c r="N54" i="4"/>
  <c r="O54" i="4"/>
  <c r="P54" i="4"/>
  <c r="J55" i="4"/>
  <c r="K55" i="4"/>
  <c r="L55" i="4"/>
  <c r="M55" i="4"/>
  <c r="N55" i="4"/>
  <c r="O55" i="4"/>
  <c r="P55" i="4"/>
  <c r="J56" i="4"/>
  <c r="K56" i="4"/>
  <c r="L56" i="4"/>
  <c r="M56" i="4"/>
  <c r="N56" i="4"/>
  <c r="O56" i="4"/>
  <c r="P56" i="4"/>
  <c r="J57" i="4"/>
  <c r="K57" i="4"/>
  <c r="L57" i="4"/>
  <c r="M57" i="4"/>
  <c r="N57" i="4"/>
  <c r="O57" i="4"/>
  <c r="P57" i="4"/>
  <c r="J58" i="4"/>
  <c r="K58" i="4"/>
  <c r="L58" i="4"/>
  <c r="M58" i="4"/>
  <c r="N58" i="4"/>
  <c r="O58" i="4"/>
  <c r="P58" i="4"/>
  <c r="J59" i="4"/>
  <c r="K59" i="4"/>
  <c r="L59" i="4"/>
  <c r="M59" i="4"/>
  <c r="N59" i="4"/>
  <c r="O59" i="4"/>
  <c r="P59" i="4"/>
  <c r="J60" i="4"/>
  <c r="K60" i="4"/>
  <c r="L60" i="4"/>
  <c r="M60" i="4"/>
  <c r="N60" i="4"/>
  <c r="O60" i="4"/>
  <c r="P60" i="4"/>
  <c r="J61" i="4"/>
  <c r="K61" i="4"/>
  <c r="L61" i="4"/>
  <c r="M61" i="4"/>
  <c r="N61" i="4"/>
  <c r="O61" i="4"/>
  <c r="P61" i="4"/>
  <c r="J62" i="4"/>
  <c r="K62" i="4"/>
  <c r="L62" i="4"/>
  <c r="M62" i="4"/>
  <c r="N62" i="4"/>
  <c r="O62" i="4"/>
  <c r="P62" i="4"/>
  <c r="J63" i="4"/>
  <c r="K63" i="4"/>
  <c r="L63" i="4"/>
  <c r="M63" i="4"/>
  <c r="N63" i="4"/>
  <c r="O63" i="4"/>
  <c r="P63" i="4"/>
  <c r="J64" i="4"/>
  <c r="K64" i="4"/>
  <c r="L64" i="4"/>
  <c r="M64" i="4"/>
  <c r="N64" i="4"/>
  <c r="O64" i="4"/>
  <c r="P64" i="4"/>
  <c r="J65" i="4"/>
  <c r="K65" i="4"/>
  <c r="L65" i="4"/>
  <c r="M65" i="4"/>
  <c r="N65" i="4"/>
  <c r="O65" i="4"/>
  <c r="P65" i="4"/>
  <c r="J66" i="4"/>
  <c r="K66" i="4"/>
  <c r="L66" i="4"/>
  <c r="M66" i="4"/>
  <c r="N66" i="4"/>
  <c r="O66" i="4"/>
  <c r="P66" i="4"/>
  <c r="J67" i="4"/>
  <c r="K67" i="4"/>
  <c r="L67" i="4"/>
  <c r="M67" i="4"/>
  <c r="N67" i="4"/>
  <c r="O67" i="4"/>
  <c r="P67" i="4"/>
  <c r="J68" i="4"/>
  <c r="K68" i="4"/>
  <c r="L68" i="4"/>
  <c r="M68" i="4"/>
  <c r="N68" i="4"/>
  <c r="O68" i="4"/>
  <c r="P68" i="4"/>
  <c r="J69" i="4"/>
  <c r="K69" i="4"/>
  <c r="L69" i="4"/>
  <c r="M69" i="4"/>
  <c r="N69" i="4"/>
  <c r="O69" i="4"/>
  <c r="P69" i="4"/>
  <c r="J70" i="4"/>
  <c r="K70" i="4"/>
  <c r="L70" i="4"/>
  <c r="M70" i="4"/>
  <c r="N70" i="4"/>
  <c r="O70" i="4"/>
  <c r="P70" i="4"/>
  <c r="J71" i="4"/>
  <c r="K71" i="4"/>
  <c r="L71" i="4"/>
  <c r="M71" i="4"/>
  <c r="N71" i="4"/>
  <c r="O71" i="4"/>
  <c r="P71" i="4"/>
  <c r="J72" i="4"/>
  <c r="K72" i="4"/>
  <c r="L72" i="4"/>
  <c r="M72" i="4"/>
  <c r="N72" i="4"/>
  <c r="O72" i="4"/>
  <c r="P72" i="4"/>
  <c r="J73" i="4"/>
  <c r="K73" i="4"/>
  <c r="L73" i="4"/>
  <c r="M73" i="4"/>
  <c r="N73" i="4"/>
  <c r="O73" i="4"/>
  <c r="P73" i="4"/>
  <c r="J74" i="4"/>
  <c r="K74" i="4"/>
  <c r="L74" i="4"/>
  <c r="M74" i="4"/>
  <c r="N74" i="4"/>
  <c r="O74" i="4"/>
  <c r="P74" i="4"/>
  <c r="J75" i="4"/>
  <c r="K75" i="4"/>
  <c r="L75" i="4"/>
  <c r="M75" i="4"/>
  <c r="N75" i="4"/>
  <c r="O75" i="4"/>
  <c r="P75" i="4"/>
  <c r="J76" i="4"/>
  <c r="K76" i="4"/>
  <c r="L76" i="4"/>
  <c r="M76" i="4"/>
  <c r="N76" i="4"/>
  <c r="O76" i="4"/>
  <c r="P76" i="4"/>
  <c r="J77" i="4"/>
  <c r="K77" i="4"/>
  <c r="L77" i="4"/>
  <c r="M77" i="4"/>
  <c r="N77" i="4"/>
  <c r="O77" i="4"/>
  <c r="P77" i="4"/>
  <c r="J78" i="4"/>
  <c r="K78" i="4"/>
  <c r="L78" i="4"/>
  <c r="M78" i="4"/>
  <c r="N78" i="4"/>
  <c r="O78" i="4"/>
  <c r="P78" i="4"/>
  <c r="J79" i="4"/>
  <c r="K79" i="4"/>
  <c r="L79" i="4"/>
  <c r="M79" i="4"/>
  <c r="N79" i="4"/>
  <c r="O79" i="4"/>
  <c r="P79" i="4"/>
  <c r="J80" i="4"/>
  <c r="K80" i="4"/>
  <c r="L80" i="4"/>
  <c r="M80" i="4"/>
  <c r="N80" i="4"/>
  <c r="O80" i="4"/>
  <c r="P80" i="4"/>
  <c r="J81" i="4"/>
  <c r="K81" i="4"/>
  <c r="L81" i="4"/>
  <c r="M81" i="4"/>
  <c r="N81" i="4"/>
  <c r="O81" i="4"/>
  <c r="P81" i="4"/>
  <c r="J82" i="4"/>
  <c r="K82" i="4"/>
  <c r="L82" i="4"/>
  <c r="M82" i="4"/>
  <c r="N82" i="4"/>
  <c r="O82" i="4"/>
  <c r="P82" i="4"/>
  <c r="J83" i="4"/>
  <c r="K83" i="4"/>
  <c r="L83" i="4"/>
  <c r="M83" i="4"/>
  <c r="N83" i="4"/>
  <c r="O83" i="4"/>
  <c r="P83" i="4"/>
  <c r="J84" i="4"/>
  <c r="K84" i="4"/>
  <c r="L84" i="4"/>
  <c r="M84" i="4"/>
  <c r="N84" i="4"/>
  <c r="O84" i="4"/>
  <c r="P84" i="4"/>
  <c r="J85" i="4"/>
  <c r="K85" i="4"/>
  <c r="L85" i="4"/>
  <c r="M85" i="4"/>
  <c r="N85" i="4"/>
  <c r="O85" i="4"/>
  <c r="P85" i="4"/>
  <c r="J86" i="4"/>
  <c r="K86" i="4"/>
  <c r="L86" i="4"/>
  <c r="M86" i="4"/>
  <c r="N86" i="4"/>
  <c r="O86" i="4"/>
  <c r="P86" i="4"/>
  <c r="J87" i="4"/>
  <c r="K87" i="4"/>
  <c r="L87" i="4"/>
  <c r="M87" i="4"/>
  <c r="N87" i="4"/>
  <c r="O87" i="4"/>
  <c r="P87" i="4"/>
  <c r="J88" i="4"/>
  <c r="K88" i="4"/>
  <c r="L88" i="4"/>
  <c r="M88" i="4"/>
  <c r="N88" i="4"/>
  <c r="O88" i="4"/>
  <c r="P88" i="4"/>
  <c r="J89" i="4"/>
  <c r="K89" i="4"/>
  <c r="L89" i="4"/>
  <c r="M89" i="4"/>
  <c r="N89" i="4"/>
  <c r="O89" i="4"/>
  <c r="P89" i="4"/>
  <c r="J90" i="4"/>
  <c r="K90" i="4"/>
  <c r="L90" i="4"/>
  <c r="M90" i="4"/>
  <c r="N90" i="4"/>
  <c r="O90" i="4"/>
  <c r="P90" i="4"/>
  <c r="J91" i="4"/>
  <c r="K91" i="4"/>
  <c r="L91" i="4"/>
  <c r="M91" i="4"/>
  <c r="N91" i="4"/>
  <c r="O91" i="4"/>
  <c r="P91" i="4"/>
  <c r="J92" i="4"/>
  <c r="K92" i="4"/>
  <c r="L92" i="4"/>
  <c r="M92" i="4"/>
  <c r="N92" i="4"/>
  <c r="O92" i="4"/>
  <c r="P92" i="4"/>
  <c r="J93" i="4"/>
  <c r="K93" i="4"/>
  <c r="L93" i="4"/>
  <c r="M93" i="4"/>
  <c r="N93" i="4"/>
  <c r="O93" i="4"/>
  <c r="P93" i="4"/>
  <c r="J94" i="4"/>
  <c r="K94" i="4"/>
  <c r="L94" i="4"/>
  <c r="M94" i="4"/>
  <c r="N94" i="4"/>
  <c r="O94" i="4"/>
  <c r="P94" i="4"/>
  <c r="J95" i="4"/>
  <c r="K95" i="4"/>
  <c r="L95" i="4"/>
  <c r="M95" i="4"/>
  <c r="N95" i="4"/>
  <c r="O95" i="4"/>
  <c r="P95" i="4"/>
  <c r="J96" i="4"/>
  <c r="K96" i="4"/>
  <c r="L96" i="4"/>
  <c r="M96" i="4"/>
  <c r="N96" i="4"/>
  <c r="O96" i="4"/>
  <c r="P96" i="4"/>
  <c r="J97" i="4"/>
  <c r="K97" i="4"/>
  <c r="L97" i="4"/>
  <c r="M97" i="4"/>
  <c r="N97" i="4"/>
  <c r="O97" i="4"/>
  <c r="P97" i="4"/>
  <c r="J98" i="4"/>
  <c r="K98" i="4"/>
  <c r="L98" i="4"/>
  <c r="M98" i="4"/>
  <c r="N98" i="4"/>
  <c r="O98" i="4"/>
  <c r="P98" i="4"/>
  <c r="J99" i="4"/>
  <c r="K99" i="4"/>
  <c r="L99" i="4"/>
  <c r="M99" i="4"/>
  <c r="N99" i="4"/>
  <c r="O99" i="4"/>
  <c r="P99" i="4"/>
  <c r="J100" i="4"/>
  <c r="K100" i="4"/>
  <c r="L100" i="4"/>
  <c r="M100" i="4"/>
  <c r="N100" i="4"/>
  <c r="O100" i="4"/>
  <c r="P100" i="4"/>
  <c r="J101" i="4"/>
  <c r="K101" i="4"/>
  <c r="L101" i="4"/>
  <c r="M101" i="4"/>
  <c r="N101" i="4"/>
  <c r="O101" i="4"/>
  <c r="P101" i="4"/>
  <c r="J102" i="4"/>
  <c r="K102" i="4"/>
  <c r="L102" i="4"/>
  <c r="M102" i="4"/>
  <c r="N102" i="4"/>
  <c r="O102" i="4"/>
  <c r="P102" i="4"/>
  <c r="J103" i="4"/>
  <c r="K103" i="4"/>
  <c r="L103" i="4"/>
  <c r="M103" i="4"/>
  <c r="N103" i="4"/>
  <c r="O103" i="4"/>
  <c r="P103" i="4"/>
  <c r="J104" i="4"/>
  <c r="K104" i="4"/>
  <c r="L104" i="4"/>
  <c r="M104" i="4"/>
  <c r="N104" i="4"/>
  <c r="O104" i="4"/>
  <c r="P104" i="4"/>
  <c r="J105" i="4"/>
  <c r="K105" i="4"/>
  <c r="L105" i="4"/>
  <c r="M105" i="4"/>
  <c r="N105" i="4"/>
  <c r="O105" i="4"/>
  <c r="P105" i="4"/>
  <c r="J106" i="4"/>
  <c r="K106" i="4"/>
  <c r="L106" i="4"/>
  <c r="M106" i="4"/>
  <c r="N106" i="4"/>
  <c r="O106" i="4"/>
  <c r="P106" i="4"/>
  <c r="J107" i="4"/>
  <c r="K107" i="4"/>
  <c r="L107" i="4"/>
  <c r="M107" i="4"/>
  <c r="N107" i="4"/>
  <c r="O107" i="4"/>
  <c r="P107" i="4"/>
  <c r="J108" i="4"/>
  <c r="K108" i="4"/>
  <c r="L108" i="4"/>
  <c r="M108" i="4"/>
  <c r="N108" i="4"/>
  <c r="O108" i="4"/>
  <c r="P108" i="4"/>
  <c r="J109" i="4"/>
  <c r="K109" i="4"/>
  <c r="L109" i="4"/>
  <c r="M109" i="4"/>
  <c r="N109" i="4"/>
  <c r="O109" i="4"/>
  <c r="P109" i="4"/>
  <c r="J110" i="4"/>
  <c r="K110" i="4"/>
  <c r="L110" i="4"/>
  <c r="M110" i="4"/>
  <c r="N110" i="4"/>
  <c r="O110" i="4"/>
  <c r="P110" i="4"/>
  <c r="J111" i="4"/>
  <c r="K111" i="4"/>
  <c r="L111" i="4"/>
  <c r="M111" i="4"/>
  <c r="N111" i="4"/>
  <c r="O111" i="4"/>
  <c r="P111" i="4"/>
  <c r="J112" i="4"/>
  <c r="K112" i="4"/>
  <c r="L112" i="4"/>
  <c r="M112" i="4"/>
  <c r="N112" i="4"/>
  <c r="O112" i="4"/>
  <c r="P112" i="4"/>
  <c r="J113" i="4"/>
  <c r="K113" i="4"/>
  <c r="L113" i="4"/>
  <c r="M113" i="4"/>
  <c r="N113" i="4"/>
  <c r="O113" i="4"/>
  <c r="P113" i="4"/>
  <c r="J114" i="4"/>
  <c r="K114" i="4"/>
  <c r="L114" i="4"/>
  <c r="M114" i="4"/>
  <c r="N114" i="4"/>
  <c r="O114" i="4"/>
  <c r="P114" i="4"/>
  <c r="J115" i="4"/>
  <c r="K115" i="4"/>
  <c r="L115" i="4"/>
  <c r="M115" i="4"/>
  <c r="N115" i="4"/>
  <c r="O115" i="4"/>
  <c r="P115" i="4"/>
  <c r="J116" i="4"/>
  <c r="K116" i="4"/>
  <c r="L116" i="4"/>
  <c r="M116" i="4"/>
  <c r="N116" i="4"/>
  <c r="O116" i="4"/>
  <c r="P116" i="4"/>
  <c r="J117" i="4"/>
  <c r="K117" i="4"/>
  <c r="L117" i="4"/>
  <c r="M117" i="4"/>
  <c r="N117" i="4"/>
  <c r="O117" i="4"/>
  <c r="P117" i="4"/>
  <c r="J118" i="4"/>
  <c r="K118" i="4"/>
  <c r="L118" i="4"/>
  <c r="M118" i="4"/>
  <c r="N118" i="4"/>
  <c r="O118" i="4"/>
  <c r="P118" i="4"/>
  <c r="J119" i="4"/>
  <c r="K119" i="4"/>
  <c r="L119" i="4"/>
  <c r="M119" i="4"/>
  <c r="N119" i="4"/>
  <c r="O119" i="4"/>
  <c r="P119" i="4"/>
  <c r="J120" i="4"/>
  <c r="K120" i="4"/>
  <c r="L120" i="4"/>
  <c r="M120" i="4"/>
  <c r="N120" i="4"/>
  <c r="O120" i="4"/>
  <c r="P120" i="4"/>
  <c r="J121" i="4"/>
  <c r="K121" i="4"/>
  <c r="L121" i="4"/>
  <c r="M121" i="4"/>
  <c r="N121" i="4"/>
  <c r="O121" i="4"/>
  <c r="P121" i="4"/>
  <c r="J122" i="4"/>
  <c r="K122" i="4"/>
  <c r="L122" i="4"/>
  <c r="M122" i="4"/>
  <c r="N122" i="4"/>
  <c r="O122" i="4"/>
  <c r="P122" i="4"/>
  <c r="J123" i="4"/>
  <c r="K123" i="4"/>
  <c r="L123" i="4"/>
  <c r="M123" i="4"/>
  <c r="N123" i="4"/>
  <c r="O123" i="4"/>
  <c r="P123" i="4"/>
  <c r="J124" i="4"/>
  <c r="K124" i="4"/>
  <c r="L124" i="4"/>
  <c r="M124" i="4"/>
  <c r="N124" i="4"/>
  <c r="O124" i="4"/>
  <c r="P124" i="4"/>
  <c r="J125" i="4"/>
  <c r="K125" i="4"/>
  <c r="L125" i="4"/>
  <c r="M125" i="4"/>
  <c r="N125" i="4"/>
  <c r="O125" i="4"/>
  <c r="P125" i="4"/>
  <c r="J126" i="4"/>
  <c r="K126" i="4"/>
  <c r="L126" i="4"/>
  <c r="M126" i="4"/>
  <c r="N126" i="4"/>
  <c r="O126" i="4"/>
  <c r="P126" i="4"/>
  <c r="J127" i="4"/>
  <c r="K127" i="4"/>
  <c r="L127" i="4"/>
  <c r="M127" i="4"/>
  <c r="N127" i="4"/>
  <c r="O127" i="4"/>
  <c r="P127" i="4"/>
  <c r="J128" i="4"/>
  <c r="K128" i="4"/>
  <c r="L128" i="4"/>
  <c r="M128" i="4"/>
  <c r="N128" i="4"/>
  <c r="O128" i="4"/>
  <c r="P128" i="4"/>
  <c r="J129" i="4"/>
  <c r="K129" i="4"/>
  <c r="L129" i="4"/>
  <c r="M129" i="4"/>
  <c r="N129" i="4"/>
  <c r="O129" i="4"/>
  <c r="P129" i="4"/>
  <c r="J130" i="4"/>
  <c r="K130" i="4"/>
  <c r="L130" i="4"/>
  <c r="M130" i="4"/>
  <c r="N130" i="4"/>
  <c r="O130" i="4"/>
  <c r="P130" i="4"/>
  <c r="J131" i="4"/>
  <c r="K131" i="4"/>
  <c r="L131" i="4"/>
  <c r="M131" i="4"/>
  <c r="N131" i="4"/>
  <c r="O131" i="4"/>
  <c r="P131" i="4"/>
  <c r="J132" i="4"/>
  <c r="K132" i="4"/>
  <c r="L132" i="4"/>
  <c r="M132" i="4"/>
  <c r="N132" i="4"/>
  <c r="O132" i="4"/>
  <c r="P132" i="4"/>
  <c r="J133" i="4"/>
  <c r="K133" i="4"/>
  <c r="L133" i="4"/>
  <c r="M133" i="4"/>
  <c r="N133" i="4"/>
  <c r="O133" i="4"/>
  <c r="P133" i="4"/>
  <c r="J134" i="4"/>
  <c r="K134" i="4"/>
  <c r="L134" i="4"/>
  <c r="M134" i="4"/>
  <c r="N134" i="4"/>
  <c r="O134" i="4"/>
  <c r="P134" i="4"/>
  <c r="J135" i="4"/>
  <c r="K135" i="4"/>
  <c r="L135" i="4"/>
  <c r="M135" i="4"/>
  <c r="N135" i="4"/>
  <c r="O135" i="4"/>
  <c r="P135" i="4"/>
  <c r="J136" i="4"/>
  <c r="K136" i="4"/>
  <c r="L136" i="4"/>
  <c r="M136" i="4"/>
  <c r="N136" i="4"/>
  <c r="O136" i="4"/>
  <c r="P136" i="4"/>
  <c r="J137" i="4"/>
  <c r="K137" i="4"/>
  <c r="L137" i="4"/>
  <c r="M137" i="4"/>
  <c r="N137" i="4"/>
  <c r="O137" i="4"/>
  <c r="P137" i="4"/>
  <c r="J138" i="4"/>
  <c r="K138" i="4"/>
  <c r="L138" i="4"/>
  <c r="M138" i="4"/>
  <c r="N138" i="4"/>
  <c r="O138" i="4"/>
  <c r="P138" i="4"/>
  <c r="J139" i="4"/>
  <c r="K139" i="4"/>
  <c r="L139" i="4"/>
  <c r="M139" i="4"/>
  <c r="N139" i="4"/>
  <c r="O139" i="4"/>
  <c r="P139" i="4"/>
  <c r="J140" i="4"/>
  <c r="K140" i="4"/>
  <c r="L140" i="4"/>
  <c r="M140" i="4"/>
  <c r="N140" i="4"/>
  <c r="O140" i="4"/>
  <c r="P140" i="4"/>
  <c r="J141" i="4"/>
  <c r="K141" i="4"/>
  <c r="L141" i="4"/>
  <c r="M141" i="4"/>
  <c r="N141" i="4"/>
  <c r="O141" i="4"/>
  <c r="P141" i="4"/>
  <c r="J142" i="4"/>
  <c r="K142" i="4"/>
  <c r="L142" i="4"/>
  <c r="M142" i="4"/>
  <c r="N142" i="4"/>
  <c r="O142" i="4"/>
  <c r="P142" i="4"/>
  <c r="J143" i="4"/>
  <c r="K143" i="4"/>
  <c r="L143" i="4"/>
  <c r="M143" i="4"/>
  <c r="N143" i="4"/>
  <c r="O143" i="4"/>
  <c r="P143" i="4"/>
  <c r="J144" i="4"/>
  <c r="K144" i="4"/>
  <c r="L144" i="4"/>
  <c r="M144" i="4"/>
  <c r="N144" i="4"/>
  <c r="O144" i="4"/>
  <c r="P144" i="4"/>
  <c r="J145" i="4"/>
  <c r="K145" i="4"/>
  <c r="L145" i="4"/>
  <c r="M145" i="4"/>
  <c r="N145" i="4"/>
  <c r="O145" i="4"/>
  <c r="P145" i="4"/>
  <c r="J146" i="4"/>
  <c r="K146" i="4"/>
  <c r="L146" i="4"/>
  <c r="M146" i="4"/>
  <c r="N146" i="4"/>
  <c r="O146" i="4"/>
  <c r="P146" i="4"/>
  <c r="J147" i="4"/>
  <c r="K147" i="4"/>
  <c r="L147" i="4"/>
  <c r="M147" i="4"/>
  <c r="N147" i="4"/>
  <c r="O147" i="4"/>
  <c r="P147" i="4"/>
  <c r="J148" i="4"/>
  <c r="K148" i="4"/>
  <c r="L148" i="4"/>
  <c r="M148" i="4"/>
  <c r="N148" i="4"/>
  <c r="O148" i="4"/>
  <c r="P148" i="4"/>
  <c r="J149" i="4"/>
  <c r="K149" i="4"/>
  <c r="L149" i="4"/>
  <c r="M149" i="4"/>
  <c r="N149" i="4"/>
  <c r="O149" i="4"/>
  <c r="P149" i="4"/>
  <c r="J150" i="4"/>
  <c r="K150" i="4"/>
  <c r="L150" i="4"/>
  <c r="M150" i="4"/>
  <c r="N150" i="4"/>
  <c r="O150" i="4"/>
  <c r="P150" i="4"/>
  <c r="J151" i="4"/>
  <c r="K151" i="4"/>
  <c r="L151" i="4"/>
  <c r="M151" i="4"/>
  <c r="N151" i="4"/>
  <c r="O151" i="4"/>
  <c r="P151" i="4"/>
  <c r="J152" i="4"/>
  <c r="K152" i="4"/>
  <c r="L152" i="4"/>
  <c r="M152" i="4"/>
  <c r="N152" i="4"/>
  <c r="O152" i="4"/>
  <c r="P152" i="4"/>
  <c r="J153" i="4"/>
  <c r="K153" i="4"/>
  <c r="L153" i="4"/>
  <c r="M153" i="4"/>
  <c r="N153" i="4"/>
  <c r="O153" i="4"/>
  <c r="P153" i="4"/>
  <c r="J154" i="4"/>
  <c r="K154" i="4"/>
  <c r="L154" i="4"/>
  <c r="M154" i="4"/>
  <c r="N154" i="4"/>
  <c r="O154" i="4"/>
  <c r="P154" i="4"/>
  <c r="J155" i="4"/>
  <c r="K155" i="4"/>
  <c r="L155" i="4"/>
  <c r="M155" i="4"/>
  <c r="N155" i="4"/>
  <c r="O155" i="4"/>
  <c r="P155" i="4"/>
  <c r="J156" i="4"/>
  <c r="K156" i="4"/>
  <c r="L156" i="4"/>
  <c r="M156" i="4"/>
  <c r="N156" i="4"/>
  <c r="O156" i="4"/>
  <c r="P156" i="4"/>
  <c r="J157" i="4"/>
  <c r="K157" i="4"/>
  <c r="L157" i="4"/>
  <c r="M157" i="4"/>
  <c r="N157" i="4"/>
  <c r="O157" i="4"/>
  <c r="P157" i="4"/>
  <c r="J158" i="4"/>
  <c r="K158" i="4"/>
  <c r="L158" i="4"/>
  <c r="M158" i="4"/>
  <c r="N158" i="4"/>
  <c r="O158" i="4"/>
  <c r="P158" i="4"/>
  <c r="J159" i="4"/>
  <c r="K159" i="4"/>
  <c r="L159" i="4"/>
  <c r="M159" i="4"/>
  <c r="N159" i="4"/>
  <c r="O159" i="4"/>
  <c r="P159" i="4"/>
  <c r="J160" i="4"/>
  <c r="K160" i="4"/>
  <c r="L160" i="4"/>
  <c r="M160" i="4"/>
  <c r="N160" i="4"/>
  <c r="O160" i="4"/>
  <c r="P160" i="4"/>
  <c r="J161" i="4"/>
  <c r="K161" i="4"/>
  <c r="L161" i="4"/>
  <c r="M161" i="4"/>
  <c r="N161" i="4"/>
  <c r="O161" i="4"/>
  <c r="P161" i="4"/>
  <c r="J162" i="4"/>
  <c r="K162" i="4"/>
  <c r="L162" i="4"/>
  <c r="M162" i="4"/>
  <c r="N162" i="4"/>
  <c r="O162" i="4"/>
  <c r="P162" i="4"/>
  <c r="J163" i="4"/>
  <c r="K163" i="4"/>
  <c r="L163" i="4"/>
  <c r="M163" i="4"/>
  <c r="N163" i="4"/>
  <c r="O163" i="4"/>
  <c r="P163" i="4"/>
  <c r="J164" i="4"/>
  <c r="K164" i="4"/>
  <c r="L164" i="4"/>
  <c r="M164" i="4"/>
  <c r="N164" i="4"/>
  <c r="O164" i="4"/>
  <c r="P164" i="4"/>
  <c r="J165" i="4"/>
  <c r="K165" i="4"/>
  <c r="L165" i="4"/>
  <c r="M165" i="4"/>
  <c r="N165" i="4"/>
  <c r="O165" i="4"/>
  <c r="P165" i="4"/>
  <c r="J166" i="4"/>
  <c r="K166" i="4"/>
  <c r="L166" i="4"/>
  <c r="M166" i="4"/>
  <c r="N166" i="4"/>
  <c r="O166" i="4"/>
  <c r="P166" i="4"/>
  <c r="J167" i="4"/>
  <c r="K167" i="4"/>
  <c r="L167" i="4"/>
  <c r="M167" i="4"/>
  <c r="N167" i="4"/>
  <c r="O167" i="4"/>
  <c r="P167" i="4"/>
  <c r="J168" i="4"/>
  <c r="K168" i="4"/>
  <c r="L168" i="4"/>
  <c r="M168" i="4"/>
  <c r="N168" i="4"/>
  <c r="O168" i="4"/>
  <c r="P168" i="4"/>
  <c r="J169" i="4"/>
  <c r="K169" i="4"/>
  <c r="L169" i="4"/>
  <c r="M169" i="4"/>
  <c r="N169" i="4"/>
  <c r="O169" i="4"/>
  <c r="P169" i="4"/>
  <c r="J170" i="4"/>
  <c r="K170" i="4"/>
  <c r="L170" i="4"/>
  <c r="M170" i="4"/>
  <c r="N170" i="4"/>
  <c r="O170" i="4"/>
  <c r="P170" i="4"/>
  <c r="J171" i="4"/>
  <c r="K171" i="4"/>
  <c r="L171" i="4"/>
  <c r="M171" i="4"/>
  <c r="N171" i="4"/>
  <c r="O171" i="4"/>
  <c r="P171" i="4"/>
  <c r="J172" i="4"/>
  <c r="K172" i="4"/>
  <c r="L172" i="4"/>
  <c r="M172" i="4"/>
  <c r="N172" i="4"/>
  <c r="O172" i="4"/>
  <c r="P172" i="4"/>
  <c r="J173" i="4"/>
  <c r="K173" i="4"/>
  <c r="L173" i="4"/>
  <c r="M173" i="4"/>
  <c r="N173" i="4"/>
  <c r="O173" i="4"/>
  <c r="P173" i="4"/>
  <c r="J174" i="4"/>
  <c r="K174" i="4"/>
  <c r="L174" i="4"/>
  <c r="M174" i="4"/>
  <c r="N174" i="4"/>
  <c r="O174" i="4"/>
  <c r="P174" i="4"/>
  <c r="J175" i="4"/>
  <c r="K175" i="4"/>
  <c r="L175" i="4"/>
  <c r="M175" i="4"/>
  <c r="N175" i="4"/>
  <c r="O175" i="4"/>
  <c r="P175" i="4"/>
  <c r="J176" i="4"/>
  <c r="K176" i="4"/>
  <c r="L176" i="4"/>
  <c r="M176" i="4"/>
  <c r="N176" i="4"/>
  <c r="O176" i="4"/>
  <c r="P176" i="4"/>
  <c r="J177" i="4"/>
  <c r="K177" i="4"/>
  <c r="L177" i="4"/>
  <c r="M177" i="4"/>
  <c r="N177" i="4"/>
  <c r="O177" i="4"/>
  <c r="P177" i="4"/>
  <c r="J178" i="4"/>
  <c r="K178" i="4"/>
  <c r="L178" i="4"/>
  <c r="M178" i="4"/>
  <c r="N178" i="4"/>
  <c r="O178" i="4"/>
  <c r="P178" i="4"/>
  <c r="J179" i="4"/>
  <c r="K179" i="4"/>
  <c r="L179" i="4"/>
  <c r="M179" i="4"/>
  <c r="N179" i="4"/>
  <c r="O179" i="4"/>
  <c r="P179" i="4"/>
  <c r="J180" i="4"/>
  <c r="K180" i="4"/>
  <c r="L180" i="4"/>
  <c r="M180" i="4"/>
  <c r="N180" i="4"/>
  <c r="O180" i="4"/>
  <c r="P180" i="4"/>
  <c r="J181" i="4"/>
  <c r="K181" i="4"/>
  <c r="L181" i="4"/>
  <c r="M181" i="4"/>
  <c r="N181" i="4"/>
  <c r="O181" i="4"/>
  <c r="P181" i="4"/>
  <c r="J182" i="4"/>
  <c r="K182" i="4"/>
  <c r="L182" i="4"/>
  <c r="M182" i="4"/>
  <c r="N182" i="4"/>
  <c r="O182" i="4"/>
  <c r="P182" i="4"/>
  <c r="J183" i="4"/>
  <c r="K183" i="4"/>
  <c r="L183" i="4"/>
  <c r="M183" i="4"/>
  <c r="N183" i="4"/>
  <c r="O183" i="4"/>
  <c r="P183" i="4"/>
  <c r="J184" i="4"/>
  <c r="K184" i="4"/>
  <c r="L184" i="4"/>
  <c r="M184" i="4"/>
  <c r="N184" i="4"/>
  <c r="O184" i="4"/>
  <c r="P184" i="4"/>
  <c r="J185" i="4"/>
  <c r="K185" i="4"/>
  <c r="L185" i="4"/>
  <c r="M185" i="4"/>
  <c r="N185" i="4"/>
  <c r="O185" i="4"/>
  <c r="P185" i="4"/>
  <c r="J186" i="4"/>
  <c r="K186" i="4"/>
  <c r="L186" i="4"/>
  <c r="M186" i="4"/>
  <c r="N186" i="4"/>
  <c r="O186" i="4"/>
  <c r="P186" i="4"/>
  <c r="J187" i="4"/>
  <c r="K187" i="4"/>
  <c r="L187" i="4"/>
  <c r="M187" i="4"/>
  <c r="N187" i="4"/>
  <c r="O187" i="4"/>
  <c r="P187" i="4"/>
  <c r="J188" i="4"/>
  <c r="K188" i="4"/>
  <c r="L188" i="4"/>
  <c r="M188" i="4"/>
  <c r="N188" i="4"/>
  <c r="O188" i="4"/>
  <c r="P188" i="4"/>
  <c r="J189" i="4"/>
  <c r="K189" i="4"/>
  <c r="L189" i="4"/>
  <c r="M189" i="4"/>
  <c r="N189" i="4"/>
  <c r="O189" i="4"/>
  <c r="P189" i="4"/>
  <c r="J190" i="4"/>
  <c r="K190" i="4"/>
  <c r="L190" i="4"/>
  <c r="M190" i="4"/>
  <c r="N190" i="4"/>
  <c r="O190" i="4"/>
  <c r="P190" i="4"/>
  <c r="J191" i="4"/>
  <c r="K191" i="4"/>
  <c r="L191" i="4"/>
  <c r="M191" i="4"/>
  <c r="N191" i="4"/>
  <c r="O191" i="4"/>
  <c r="P191" i="4"/>
  <c r="J192" i="4"/>
  <c r="K192" i="4"/>
  <c r="L192" i="4"/>
  <c r="M192" i="4"/>
  <c r="N192" i="4"/>
  <c r="O192" i="4"/>
  <c r="P192" i="4"/>
  <c r="J193" i="4"/>
  <c r="K193" i="4"/>
  <c r="L193" i="4"/>
  <c r="M193" i="4"/>
  <c r="N193" i="4"/>
  <c r="O193" i="4"/>
  <c r="P193" i="4"/>
  <c r="J194" i="4"/>
  <c r="K194" i="4"/>
  <c r="L194" i="4"/>
  <c r="M194" i="4"/>
  <c r="N194" i="4"/>
  <c r="O194" i="4"/>
  <c r="P194" i="4"/>
  <c r="J195" i="4"/>
  <c r="K195" i="4"/>
  <c r="L195" i="4"/>
  <c r="M195" i="4"/>
  <c r="N195" i="4"/>
  <c r="O195" i="4"/>
  <c r="P195" i="4"/>
  <c r="J196" i="4"/>
  <c r="K196" i="4"/>
  <c r="L196" i="4"/>
  <c r="M196" i="4"/>
  <c r="N196" i="4"/>
  <c r="O196" i="4"/>
  <c r="P196" i="4"/>
  <c r="J197" i="4"/>
  <c r="K197" i="4"/>
  <c r="L197" i="4"/>
  <c r="M197" i="4"/>
  <c r="N197" i="4"/>
  <c r="O197" i="4"/>
  <c r="P197" i="4"/>
  <c r="J198" i="4"/>
  <c r="K198" i="4"/>
  <c r="L198" i="4"/>
  <c r="M198" i="4"/>
  <c r="N198" i="4"/>
  <c r="O198" i="4"/>
  <c r="P198" i="4"/>
  <c r="J199" i="4"/>
  <c r="K199" i="4"/>
  <c r="L199" i="4"/>
  <c r="M199" i="4"/>
  <c r="N199" i="4"/>
  <c r="O199" i="4"/>
  <c r="P199" i="4"/>
  <c r="J200" i="4"/>
  <c r="K200" i="4"/>
  <c r="L200" i="4"/>
  <c r="M200" i="4"/>
  <c r="N200" i="4"/>
  <c r="O200" i="4"/>
  <c r="P200" i="4"/>
  <c r="J201" i="4"/>
  <c r="K201" i="4"/>
  <c r="L201" i="4"/>
  <c r="M201" i="4"/>
  <c r="N201" i="4"/>
  <c r="O201" i="4"/>
  <c r="P201" i="4"/>
  <c r="J202" i="4"/>
  <c r="K202" i="4"/>
  <c r="L202" i="4"/>
  <c r="M202" i="4"/>
  <c r="N202" i="4"/>
  <c r="O202" i="4"/>
  <c r="P202" i="4"/>
  <c r="J203" i="4"/>
  <c r="K203" i="4"/>
  <c r="L203" i="4"/>
  <c r="M203" i="4"/>
  <c r="N203" i="4"/>
  <c r="O203" i="4"/>
  <c r="P203" i="4"/>
  <c r="J204" i="4"/>
  <c r="K204" i="4"/>
  <c r="L204" i="4"/>
  <c r="M204" i="4"/>
  <c r="N204" i="4"/>
  <c r="O204" i="4"/>
  <c r="P204" i="4"/>
  <c r="J205" i="4"/>
  <c r="K205" i="4"/>
  <c r="L205" i="4"/>
  <c r="M205" i="4"/>
  <c r="N205" i="4"/>
  <c r="O205" i="4"/>
  <c r="P205" i="4"/>
  <c r="J206" i="4"/>
  <c r="K206" i="4"/>
  <c r="L206" i="4"/>
  <c r="M206" i="4"/>
  <c r="N206" i="4"/>
  <c r="O206" i="4"/>
  <c r="P206" i="4"/>
  <c r="J207" i="4"/>
  <c r="K207" i="4"/>
  <c r="L207" i="4"/>
  <c r="M207" i="4"/>
  <c r="N207" i="4"/>
  <c r="O207" i="4"/>
  <c r="P207" i="4"/>
  <c r="J208" i="4"/>
  <c r="K208" i="4"/>
  <c r="L208" i="4"/>
  <c r="M208" i="4"/>
  <c r="N208" i="4"/>
  <c r="O208" i="4"/>
  <c r="P208" i="4"/>
  <c r="J209" i="4"/>
  <c r="K209" i="4"/>
  <c r="L209" i="4"/>
  <c r="M209" i="4"/>
  <c r="N209" i="4"/>
  <c r="O209" i="4"/>
  <c r="P209" i="4"/>
  <c r="J210" i="4"/>
  <c r="K210" i="4"/>
  <c r="L210" i="4"/>
  <c r="M210" i="4"/>
  <c r="N210" i="4"/>
  <c r="O210" i="4"/>
  <c r="P210" i="4"/>
  <c r="J211" i="4"/>
  <c r="K211" i="4"/>
  <c r="L211" i="4"/>
  <c r="M211" i="4"/>
  <c r="N211" i="4"/>
  <c r="O211" i="4"/>
  <c r="P211" i="4"/>
  <c r="J212" i="4"/>
  <c r="K212" i="4"/>
  <c r="L212" i="4"/>
  <c r="M212" i="4"/>
  <c r="N212" i="4"/>
  <c r="O212" i="4"/>
  <c r="P212" i="4"/>
  <c r="J213" i="4"/>
  <c r="K213" i="4"/>
  <c r="L213" i="4"/>
  <c r="M213" i="4"/>
  <c r="N213" i="4"/>
  <c r="O213" i="4"/>
  <c r="P213" i="4"/>
  <c r="J214" i="4"/>
  <c r="K214" i="4"/>
  <c r="L214" i="4"/>
  <c r="M214" i="4"/>
  <c r="N214" i="4"/>
  <c r="O214" i="4"/>
  <c r="P214" i="4"/>
  <c r="J215" i="4"/>
  <c r="K215" i="4"/>
  <c r="L215" i="4"/>
  <c r="M215" i="4"/>
  <c r="N215" i="4"/>
  <c r="O215" i="4"/>
  <c r="P215" i="4"/>
  <c r="J216" i="4"/>
  <c r="K216" i="4"/>
  <c r="L216" i="4"/>
  <c r="M216" i="4"/>
  <c r="N216" i="4"/>
  <c r="O216" i="4"/>
  <c r="P216" i="4"/>
  <c r="J217" i="4"/>
  <c r="K217" i="4"/>
  <c r="L217" i="4"/>
  <c r="M217" i="4"/>
  <c r="N217" i="4"/>
  <c r="O217" i="4"/>
  <c r="P217" i="4"/>
  <c r="J218" i="4"/>
  <c r="K218" i="4"/>
  <c r="L218" i="4"/>
  <c r="M218" i="4"/>
  <c r="N218" i="4"/>
  <c r="O218" i="4"/>
  <c r="P218" i="4"/>
  <c r="J219" i="4"/>
  <c r="K219" i="4"/>
  <c r="L219" i="4"/>
  <c r="M219" i="4"/>
  <c r="N219" i="4"/>
  <c r="O219" i="4"/>
  <c r="P219" i="4"/>
  <c r="J220" i="4"/>
  <c r="K220" i="4"/>
  <c r="L220" i="4"/>
  <c r="M220" i="4"/>
  <c r="N220" i="4"/>
  <c r="O220" i="4"/>
  <c r="P220" i="4"/>
  <c r="J221" i="4"/>
  <c r="K221" i="4"/>
  <c r="L221" i="4"/>
  <c r="M221" i="4"/>
  <c r="N221" i="4"/>
  <c r="O221" i="4"/>
  <c r="P221" i="4"/>
  <c r="J222" i="4"/>
  <c r="K222" i="4"/>
  <c r="L222" i="4"/>
  <c r="M222" i="4"/>
  <c r="N222" i="4"/>
  <c r="O222" i="4"/>
  <c r="P222" i="4"/>
  <c r="J223" i="4"/>
  <c r="K223" i="4"/>
  <c r="L223" i="4"/>
  <c r="M223" i="4"/>
  <c r="N223" i="4"/>
  <c r="O223" i="4"/>
  <c r="P223" i="4"/>
  <c r="J224" i="4"/>
  <c r="K224" i="4"/>
  <c r="L224" i="4"/>
  <c r="M224" i="4"/>
  <c r="N224" i="4"/>
  <c r="O224" i="4"/>
  <c r="P224" i="4"/>
  <c r="J225" i="4"/>
  <c r="K225" i="4"/>
  <c r="L225" i="4"/>
  <c r="M225" i="4"/>
  <c r="N225" i="4"/>
  <c r="O225" i="4"/>
  <c r="P225" i="4"/>
  <c r="J226" i="4"/>
  <c r="K226" i="4"/>
  <c r="L226" i="4"/>
  <c r="M226" i="4"/>
  <c r="N226" i="4"/>
  <c r="O226" i="4"/>
  <c r="P226" i="4"/>
  <c r="J227" i="4"/>
  <c r="K227" i="4"/>
  <c r="L227" i="4"/>
  <c r="M227" i="4"/>
  <c r="N227" i="4"/>
  <c r="O227" i="4"/>
  <c r="P227" i="4"/>
  <c r="J228" i="4"/>
  <c r="K228" i="4"/>
  <c r="L228" i="4"/>
  <c r="M228" i="4"/>
  <c r="N228" i="4"/>
  <c r="O228" i="4"/>
  <c r="P228" i="4"/>
  <c r="J229" i="4"/>
  <c r="K229" i="4"/>
  <c r="L229" i="4"/>
  <c r="M229" i="4"/>
  <c r="N229" i="4"/>
  <c r="O229" i="4"/>
  <c r="P229" i="4"/>
  <c r="J230" i="4"/>
  <c r="K230" i="4"/>
  <c r="L230" i="4"/>
  <c r="M230" i="4"/>
  <c r="N230" i="4"/>
  <c r="O230" i="4"/>
  <c r="P230" i="4"/>
  <c r="J231" i="4"/>
  <c r="K231" i="4"/>
  <c r="L231" i="4"/>
  <c r="M231" i="4"/>
  <c r="N231" i="4"/>
  <c r="O231" i="4"/>
  <c r="P231" i="4"/>
  <c r="J232" i="4"/>
  <c r="K232" i="4"/>
  <c r="L232" i="4"/>
  <c r="M232" i="4"/>
  <c r="N232" i="4"/>
  <c r="O232" i="4"/>
  <c r="P232" i="4"/>
  <c r="J233" i="4"/>
  <c r="K233" i="4"/>
  <c r="L233" i="4"/>
  <c r="M233" i="4"/>
  <c r="N233" i="4"/>
  <c r="O233" i="4"/>
  <c r="P233" i="4"/>
  <c r="J234" i="4"/>
  <c r="K234" i="4"/>
  <c r="L234" i="4"/>
  <c r="M234" i="4"/>
  <c r="N234" i="4"/>
  <c r="O234" i="4"/>
  <c r="P234" i="4"/>
  <c r="J235" i="4"/>
  <c r="K235" i="4"/>
  <c r="L235" i="4"/>
  <c r="M235" i="4"/>
  <c r="N235" i="4"/>
  <c r="O235" i="4"/>
  <c r="P235" i="4"/>
  <c r="J236" i="4"/>
  <c r="K236" i="4"/>
  <c r="L236" i="4"/>
  <c r="M236" i="4"/>
  <c r="N236" i="4"/>
  <c r="O236" i="4"/>
  <c r="P236" i="4"/>
  <c r="J237" i="4"/>
  <c r="K237" i="4"/>
  <c r="L237" i="4"/>
  <c r="M237" i="4"/>
  <c r="N237" i="4"/>
  <c r="O237" i="4"/>
  <c r="P237" i="4"/>
  <c r="J238" i="4"/>
  <c r="K238" i="4"/>
  <c r="L238" i="4"/>
  <c r="M238" i="4"/>
  <c r="N238" i="4"/>
  <c r="O238" i="4"/>
  <c r="P238" i="4"/>
  <c r="J239" i="4"/>
  <c r="K239" i="4"/>
  <c r="L239" i="4"/>
  <c r="M239" i="4"/>
  <c r="N239" i="4"/>
  <c r="O239" i="4"/>
  <c r="P239" i="4"/>
  <c r="J240" i="4"/>
  <c r="K240" i="4"/>
  <c r="L240" i="4"/>
  <c r="M240" i="4"/>
  <c r="N240" i="4"/>
  <c r="O240" i="4"/>
  <c r="P240" i="4"/>
  <c r="J241" i="4"/>
  <c r="K241" i="4"/>
  <c r="L241" i="4"/>
  <c r="M241" i="4"/>
  <c r="N241" i="4"/>
  <c r="O241" i="4"/>
  <c r="P241" i="4"/>
  <c r="J242" i="4"/>
  <c r="K242" i="4"/>
  <c r="L242" i="4"/>
  <c r="M242" i="4"/>
  <c r="N242" i="4"/>
  <c r="O242" i="4"/>
  <c r="P242" i="4"/>
  <c r="J243" i="4"/>
  <c r="K243" i="4"/>
  <c r="L243" i="4"/>
  <c r="M243" i="4"/>
  <c r="N243" i="4"/>
  <c r="O243" i="4"/>
  <c r="P243" i="4"/>
  <c r="J244" i="4"/>
  <c r="K244" i="4"/>
  <c r="L244" i="4"/>
  <c r="M244" i="4"/>
  <c r="N244" i="4"/>
  <c r="O244" i="4"/>
  <c r="P244" i="4"/>
  <c r="J245" i="4"/>
  <c r="K245" i="4"/>
  <c r="L245" i="4"/>
  <c r="M245" i="4"/>
  <c r="N245" i="4"/>
  <c r="O245" i="4"/>
  <c r="P245" i="4"/>
  <c r="J246" i="4"/>
  <c r="K246" i="4"/>
  <c r="L246" i="4"/>
  <c r="M246" i="4"/>
  <c r="N246" i="4"/>
  <c r="O246" i="4"/>
  <c r="P246" i="4"/>
  <c r="J247" i="4"/>
  <c r="K247" i="4"/>
  <c r="L247" i="4"/>
  <c r="M247" i="4"/>
  <c r="N247" i="4"/>
  <c r="O247" i="4"/>
  <c r="P247" i="4"/>
  <c r="J248" i="4"/>
  <c r="K248" i="4"/>
  <c r="L248" i="4"/>
  <c r="M248" i="4"/>
  <c r="N248" i="4"/>
  <c r="O248" i="4"/>
  <c r="P248" i="4"/>
  <c r="J249" i="4"/>
  <c r="K249" i="4"/>
  <c r="L249" i="4"/>
  <c r="M249" i="4"/>
  <c r="N249" i="4"/>
  <c r="O249" i="4"/>
  <c r="P249" i="4"/>
  <c r="J250" i="4"/>
  <c r="K250" i="4"/>
  <c r="L250" i="4"/>
  <c r="M250" i="4"/>
  <c r="N250" i="4"/>
  <c r="O250" i="4"/>
  <c r="P250" i="4"/>
  <c r="J251" i="4"/>
  <c r="K251" i="4"/>
  <c r="L251" i="4"/>
  <c r="M251" i="4"/>
  <c r="N251" i="4"/>
  <c r="O251" i="4"/>
  <c r="P251" i="4"/>
  <c r="J252" i="4"/>
  <c r="K252" i="4"/>
  <c r="L252" i="4"/>
  <c r="M252" i="4"/>
  <c r="N252" i="4"/>
  <c r="O252" i="4"/>
  <c r="P252" i="4"/>
  <c r="J253" i="4"/>
  <c r="K253" i="4"/>
  <c r="L253" i="4"/>
  <c r="M253" i="4"/>
  <c r="N253" i="4"/>
  <c r="O253" i="4"/>
  <c r="P253" i="4"/>
  <c r="J254" i="4"/>
  <c r="K254" i="4"/>
  <c r="L254" i="4"/>
  <c r="M254" i="4"/>
  <c r="N254" i="4"/>
  <c r="O254" i="4"/>
  <c r="P254" i="4"/>
  <c r="J255" i="4"/>
  <c r="K255" i="4"/>
  <c r="L255" i="4"/>
  <c r="M255" i="4"/>
  <c r="N255" i="4"/>
  <c r="O255" i="4"/>
  <c r="P255" i="4"/>
  <c r="J256" i="4"/>
  <c r="K256" i="4"/>
  <c r="L256" i="4"/>
  <c r="M256" i="4"/>
  <c r="N256" i="4"/>
  <c r="O256" i="4"/>
  <c r="P256" i="4"/>
  <c r="J257" i="4"/>
  <c r="K257" i="4"/>
  <c r="L257" i="4"/>
  <c r="M257" i="4"/>
  <c r="N257" i="4"/>
  <c r="O257" i="4"/>
  <c r="P257" i="4"/>
  <c r="J258" i="4"/>
  <c r="K258" i="4"/>
  <c r="L258" i="4"/>
  <c r="M258" i="4"/>
  <c r="N258" i="4"/>
  <c r="O258" i="4"/>
  <c r="P258" i="4"/>
  <c r="J259" i="4"/>
  <c r="K259" i="4"/>
  <c r="L259" i="4"/>
  <c r="M259" i="4"/>
  <c r="N259" i="4"/>
  <c r="O259" i="4"/>
  <c r="P259" i="4"/>
  <c r="J260" i="4"/>
  <c r="K260" i="4"/>
  <c r="L260" i="4"/>
  <c r="M260" i="4"/>
  <c r="N260" i="4"/>
  <c r="O260" i="4"/>
  <c r="P260" i="4"/>
  <c r="J261" i="4"/>
  <c r="K261" i="4"/>
  <c r="L261" i="4"/>
  <c r="M261" i="4"/>
  <c r="N261" i="4"/>
  <c r="O261" i="4"/>
  <c r="P261" i="4"/>
  <c r="J262" i="4"/>
  <c r="K262" i="4"/>
  <c r="L262" i="4"/>
  <c r="M262" i="4"/>
  <c r="N262" i="4"/>
  <c r="O262" i="4"/>
  <c r="P262" i="4"/>
  <c r="J263" i="4"/>
  <c r="K263" i="4"/>
  <c r="L263" i="4"/>
  <c r="M263" i="4"/>
  <c r="N263" i="4"/>
  <c r="O263" i="4"/>
  <c r="P263" i="4"/>
  <c r="J264" i="4"/>
  <c r="K264" i="4"/>
  <c r="L264" i="4"/>
  <c r="M264" i="4"/>
  <c r="N264" i="4"/>
  <c r="O264" i="4"/>
  <c r="P264" i="4"/>
  <c r="J265" i="4"/>
  <c r="K265" i="4"/>
  <c r="L265" i="4"/>
  <c r="M265" i="4"/>
  <c r="N265" i="4"/>
  <c r="O265" i="4"/>
  <c r="P265" i="4"/>
  <c r="J266" i="4"/>
  <c r="K266" i="4"/>
  <c r="L266" i="4"/>
  <c r="M266" i="4"/>
  <c r="N266" i="4"/>
  <c r="O266" i="4"/>
  <c r="P266" i="4"/>
  <c r="J267" i="4"/>
  <c r="K267" i="4"/>
  <c r="L267" i="4"/>
  <c r="M267" i="4"/>
  <c r="N267" i="4"/>
  <c r="O267" i="4"/>
  <c r="P267" i="4"/>
  <c r="J268" i="4"/>
  <c r="K268" i="4"/>
  <c r="L268" i="4"/>
  <c r="M268" i="4"/>
  <c r="N268" i="4"/>
  <c r="O268" i="4"/>
  <c r="P268" i="4"/>
  <c r="J269" i="4"/>
  <c r="K269" i="4"/>
  <c r="L269" i="4"/>
  <c r="M269" i="4"/>
  <c r="N269" i="4"/>
  <c r="O269" i="4"/>
  <c r="P269" i="4"/>
  <c r="J270" i="4"/>
  <c r="K270" i="4"/>
  <c r="L270" i="4"/>
  <c r="M270" i="4"/>
  <c r="N270" i="4"/>
  <c r="O270" i="4"/>
  <c r="P270" i="4"/>
  <c r="J271" i="4"/>
  <c r="K271" i="4"/>
  <c r="L271" i="4"/>
  <c r="M271" i="4"/>
  <c r="N271" i="4"/>
  <c r="O271" i="4"/>
  <c r="P271" i="4"/>
  <c r="J272" i="4"/>
  <c r="K272" i="4"/>
  <c r="L272" i="4"/>
  <c r="M272" i="4"/>
  <c r="N272" i="4"/>
  <c r="O272" i="4"/>
  <c r="P272" i="4"/>
  <c r="J273" i="4"/>
  <c r="K273" i="4"/>
  <c r="L273" i="4"/>
  <c r="M273" i="4"/>
  <c r="N273" i="4"/>
  <c r="O273" i="4"/>
  <c r="P273" i="4"/>
  <c r="J274" i="4"/>
  <c r="K274" i="4"/>
  <c r="L274" i="4"/>
  <c r="M274" i="4"/>
  <c r="N274" i="4"/>
  <c r="O274" i="4"/>
  <c r="P274" i="4"/>
  <c r="J275" i="4"/>
  <c r="K275" i="4"/>
  <c r="L275" i="4"/>
  <c r="M275" i="4"/>
  <c r="N275" i="4"/>
  <c r="O275" i="4"/>
  <c r="P275" i="4"/>
  <c r="J276" i="4"/>
  <c r="K276" i="4"/>
  <c r="L276" i="4"/>
  <c r="M276" i="4"/>
  <c r="N276" i="4"/>
  <c r="O276" i="4"/>
  <c r="P276" i="4"/>
  <c r="J277" i="4"/>
  <c r="K277" i="4"/>
  <c r="L277" i="4"/>
  <c r="M277" i="4"/>
  <c r="N277" i="4"/>
  <c r="O277" i="4"/>
  <c r="P277" i="4"/>
  <c r="J278" i="4"/>
  <c r="K278" i="4"/>
  <c r="L278" i="4"/>
  <c r="M278" i="4"/>
  <c r="N278" i="4"/>
  <c r="O278" i="4"/>
  <c r="P278" i="4"/>
  <c r="J279" i="4"/>
  <c r="K279" i="4"/>
  <c r="L279" i="4"/>
  <c r="M279" i="4"/>
  <c r="N279" i="4"/>
  <c r="O279" i="4"/>
  <c r="P279" i="4"/>
  <c r="J280" i="4"/>
  <c r="K280" i="4"/>
  <c r="L280" i="4"/>
  <c r="M280" i="4"/>
  <c r="N280" i="4"/>
  <c r="O280" i="4"/>
  <c r="P280" i="4"/>
  <c r="J281" i="4"/>
  <c r="K281" i="4"/>
  <c r="L281" i="4"/>
  <c r="M281" i="4"/>
  <c r="N281" i="4"/>
  <c r="O281" i="4"/>
  <c r="P281" i="4"/>
  <c r="J282" i="4"/>
  <c r="K282" i="4"/>
  <c r="L282" i="4"/>
  <c r="M282" i="4"/>
  <c r="N282" i="4"/>
  <c r="O282" i="4"/>
  <c r="P282" i="4"/>
  <c r="J283" i="4"/>
  <c r="K283" i="4"/>
  <c r="L283" i="4"/>
  <c r="M283" i="4"/>
  <c r="N283" i="4"/>
  <c r="O283" i="4"/>
  <c r="P283" i="4"/>
  <c r="J284" i="4"/>
  <c r="K284" i="4"/>
  <c r="L284" i="4"/>
  <c r="M284" i="4"/>
  <c r="N284" i="4"/>
  <c r="O284" i="4"/>
  <c r="P284" i="4"/>
  <c r="J285" i="4"/>
  <c r="K285" i="4"/>
  <c r="L285" i="4"/>
  <c r="M285" i="4"/>
  <c r="N285" i="4"/>
  <c r="O285" i="4"/>
  <c r="P285" i="4"/>
  <c r="J286" i="4"/>
  <c r="K286" i="4"/>
  <c r="L286" i="4"/>
  <c r="M286" i="4"/>
  <c r="N286" i="4"/>
  <c r="O286" i="4"/>
  <c r="P286" i="4"/>
  <c r="J287" i="4"/>
  <c r="K287" i="4"/>
  <c r="L287" i="4"/>
  <c r="M287" i="4"/>
  <c r="N287" i="4"/>
  <c r="O287" i="4"/>
  <c r="P287" i="4"/>
  <c r="J288" i="4"/>
  <c r="K288" i="4"/>
  <c r="L288" i="4"/>
  <c r="M288" i="4"/>
  <c r="N288" i="4"/>
  <c r="O288" i="4"/>
  <c r="P288" i="4"/>
  <c r="J289" i="4"/>
  <c r="K289" i="4"/>
  <c r="L289" i="4"/>
  <c r="M289" i="4"/>
  <c r="N289" i="4"/>
  <c r="O289" i="4"/>
  <c r="P289" i="4"/>
  <c r="J290" i="4"/>
  <c r="K290" i="4"/>
  <c r="L290" i="4"/>
  <c r="M290" i="4"/>
  <c r="N290" i="4"/>
  <c r="O290" i="4"/>
  <c r="P290" i="4"/>
  <c r="J291" i="4"/>
  <c r="K291" i="4"/>
  <c r="L291" i="4"/>
  <c r="M291" i="4"/>
  <c r="N291" i="4"/>
  <c r="O291" i="4"/>
  <c r="P291" i="4"/>
  <c r="J292" i="4"/>
  <c r="K292" i="4"/>
  <c r="L292" i="4"/>
  <c r="M292" i="4"/>
  <c r="N292" i="4"/>
  <c r="O292" i="4"/>
  <c r="P292" i="4"/>
  <c r="J293" i="4"/>
  <c r="K293" i="4"/>
  <c r="L293" i="4"/>
  <c r="M293" i="4"/>
  <c r="N293" i="4"/>
  <c r="O293" i="4"/>
  <c r="P293" i="4"/>
  <c r="J294" i="4"/>
  <c r="K294" i="4"/>
  <c r="L294" i="4"/>
  <c r="M294" i="4"/>
  <c r="N294" i="4"/>
  <c r="O294" i="4"/>
  <c r="P294" i="4"/>
  <c r="J295" i="4"/>
  <c r="K295" i="4"/>
  <c r="L295" i="4"/>
  <c r="M295" i="4"/>
  <c r="N295" i="4"/>
  <c r="O295" i="4"/>
  <c r="P295" i="4"/>
  <c r="J296" i="4"/>
  <c r="K296" i="4"/>
  <c r="L296" i="4"/>
  <c r="M296" i="4"/>
  <c r="N296" i="4"/>
  <c r="O296" i="4"/>
  <c r="P296" i="4"/>
  <c r="J297" i="4"/>
  <c r="K297" i="4"/>
  <c r="L297" i="4"/>
  <c r="M297" i="4"/>
  <c r="N297" i="4"/>
  <c r="O297" i="4"/>
  <c r="P297" i="4"/>
  <c r="J298" i="4"/>
  <c r="K298" i="4"/>
  <c r="L298" i="4"/>
  <c r="M298" i="4"/>
  <c r="N298" i="4"/>
  <c r="O298" i="4"/>
  <c r="P298" i="4"/>
  <c r="J299" i="4"/>
  <c r="K299" i="4"/>
  <c r="L299" i="4"/>
  <c r="M299" i="4"/>
  <c r="N299" i="4"/>
  <c r="O299" i="4"/>
  <c r="P299" i="4"/>
  <c r="J300" i="4"/>
  <c r="K300" i="4"/>
  <c r="L300" i="4"/>
  <c r="M300" i="4"/>
  <c r="N300" i="4"/>
  <c r="O300" i="4"/>
  <c r="P300" i="4"/>
  <c r="J301" i="4"/>
  <c r="K301" i="4"/>
  <c r="L301" i="4"/>
  <c r="M301" i="4"/>
  <c r="N301" i="4"/>
  <c r="O301" i="4"/>
  <c r="P301" i="4"/>
  <c r="J302" i="4"/>
  <c r="K302" i="4"/>
  <c r="L302" i="4"/>
  <c r="M302" i="4"/>
  <c r="N302" i="4"/>
  <c r="O302" i="4"/>
  <c r="P302" i="4"/>
  <c r="J303" i="4"/>
  <c r="K303" i="4"/>
  <c r="L303" i="4"/>
  <c r="M303" i="4"/>
  <c r="N303" i="4"/>
  <c r="O303" i="4"/>
  <c r="P303" i="4"/>
  <c r="J304" i="4"/>
  <c r="K304" i="4"/>
  <c r="L304" i="4"/>
  <c r="M304" i="4"/>
  <c r="N304" i="4"/>
  <c r="O304" i="4"/>
  <c r="P304" i="4"/>
  <c r="J305" i="4"/>
  <c r="K305" i="4"/>
  <c r="L305" i="4"/>
  <c r="M305" i="4"/>
  <c r="N305" i="4"/>
  <c r="O305" i="4"/>
  <c r="P305" i="4"/>
  <c r="J306" i="4"/>
  <c r="K306" i="4"/>
  <c r="L306" i="4"/>
  <c r="M306" i="4"/>
  <c r="N306" i="4"/>
  <c r="O306" i="4"/>
  <c r="P306" i="4"/>
  <c r="J307" i="4"/>
  <c r="K307" i="4"/>
  <c r="L307" i="4"/>
  <c r="M307" i="4"/>
  <c r="N307" i="4"/>
  <c r="O307" i="4"/>
  <c r="P307" i="4"/>
  <c r="J308" i="4"/>
  <c r="K308" i="4"/>
  <c r="L308" i="4"/>
  <c r="M308" i="4"/>
  <c r="N308" i="4"/>
  <c r="O308" i="4"/>
  <c r="P308" i="4"/>
  <c r="J309" i="4"/>
  <c r="K309" i="4"/>
  <c r="L309" i="4"/>
  <c r="M309" i="4"/>
  <c r="N309" i="4"/>
  <c r="O309" i="4"/>
  <c r="P309" i="4"/>
  <c r="J310" i="4"/>
  <c r="K310" i="4"/>
  <c r="L310" i="4"/>
  <c r="M310" i="4"/>
  <c r="N310" i="4"/>
  <c r="O310" i="4"/>
  <c r="P310" i="4"/>
  <c r="J311" i="4"/>
  <c r="K311" i="4"/>
  <c r="L311" i="4"/>
  <c r="M311" i="4"/>
  <c r="N311" i="4"/>
  <c r="O311" i="4"/>
  <c r="P311" i="4"/>
  <c r="J312" i="4"/>
  <c r="K312" i="4"/>
  <c r="L312" i="4"/>
  <c r="M312" i="4"/>
  <c r="N312" i="4"/>
  <c r="O312" i="4"/>
  <c r="P312" i="4"/>
  <c r="J313" i="4"/>
  <c r="K313" i="4"/>
  <c r="L313" i="4"/>
  <c r="M313" i="4"/>
  <c r="N313" i="4"/>
  <c r="O313" i="4"/>
  <c r="P313" i="4"/>
  <c r="J314" i="4"/>
  <c r="K314" i="4"/>
  <c r="L314" i="4"/>
  <c r="M314" i="4"/>
  <c r="N314" i="4"/>
  <c r="O314" i="4"/>
  <c r="P314" i="4"/>
  <c r="J315" i="4"/>
  <c r="K315" i="4"/>
  <c r="L315" i="4"/>
  <c r="M315" i="4"/>
  <c r="N315" i="4"/>
  <c r="O315" i="4"/>
  <c r="P315" i="4"/>
  <c r="J316" i="4"/>
  <c r="K316" i="4"/>
  <c r="L316" i="4"/>
  <c r="M316" i="4"/>
  <c r="N316" i="4"/>
  <c r="O316" i="4"/>
  <c r="P316" i="4"/>
  <c r="J317" i="4"/>
  <c r="K317" i="4"/>
  <c r="L317" i="4"/>
  <c r="M317" i="4"/>
  <c r="N317" i="4"/>
  <c r="O317" i="4"/>
  <c r="P317" i="4"/>
  <c r="J318" i="4"/>
  <c r="K318" i="4"/>
  <c r="L318" i="4"/>
  <c r="M318" i="4"/>
  <c r="N318" i="4"/>
  <c r="O318" i="4"/>
  <c r="P318" i="4"/>
  <c r="J319" i="4"/>
  <c r="K319" i="4"/>
  <c r="L319" i="4"/>
  <c r="M319" i="4"/>
  <c r="N319" i="4"/>
  <c r="O319" i="4"/>
  <c r="P319" i="4"/>
  <c r="J320" i="4"/>
  <c r="K320" i="4"/>
  <c r="L320" i="4"/>
  <c r="M320" i="4"/>
  <c r="N320" i="4"/>
  <c r="O320" i="4"/>
  <c r="P320" i="4"/>
  <c r="J321" i="4"/>
  <c r="K321" i="4"/>
  <c r="L321" i="4"/>
  <c r="M321" i="4"/>
  <c r="N321" i="4"/>
  <c r="O321" i="4"/>
  <c r="P321" i="4"/>
  <c r="J322" i="4"/>
  <c r="K322" i="4"/>
  <c r="L322" i="4"/>
  <c r="M322" i="4"/>
  <c r="N322" i="4"/>
  <c r="O322" i="4"/>
  <c r="P322" i="4"/>
  <c r="J323" i="4"/>
  <c r="K323" i="4"/>
  <c r="L323" i="4"/>
  <c r="M323" i="4"/>
  <c r="N323" i="4"/>
  <c r="O323" i="4"/>
  <c r="P323" i="4"/>
  <c r="J324" i="4"/>
  <c r="K324" i="4"/>
  <c r="L324" i="4"/>
  <c r="M324" i="4"/>
  <c r="N324" i="4"/>
  <c r="O324" i="4"/>
  <c r="P324" i="4"/>
  <c r="J325" i="4"/>
  <c r="K325" i="4"/>
  <c r="L325" i="4"/>
  <c r="M325" i="4"/>
  <c r="N325" i="4"/>
  <c r="O325" i="4"/>
  <c r="P325" i="4"/>
  <c r="J326" i="4"/>
  <c r="K326" i="4"/>
  <c r="L326" i="4"/>
  <c r="M326" i="4"/>
  <c r="N326" i="4"/>
  <c r="O326" i="4"/>
  <c r="P326" i="4"/>
  <c r="J327" i="4"/>
  <c r="K327" i="4"/>
  <c r="L327" i="4"/>
  <c r="M327" i="4"/>
  <c r="N327" i="4"/>
  <c r="O327" i="4"/>
  <c r="P327" i="4"/>
  <c r="J328" i="4"/>
  <c r="K328" i="4"/>
  <c r="L328" i="4"/>
  <c r="M328" i="4"/>
  <c r="N328" i="4"/>
  <c r="O328" i="4"/>
  <c r="P328" i="4"/>
  <c r="J329" i="4"/>
  <c r="K329" i="4"/>
  <c r="L329" i="4"/>
  <c r="M329" i="4"/>
  <c r="N329" i="4"/>
  <c r="O329" i="4"/>
  <c r="P329" i="4"/>
  <c r="J330" i="4"/>
  <c r="K330" i="4"/>
  <c r="L330" i="4"/>
  <c r="M330" i="4"/>
  <c r="N330" i="4"/>
  <c r="O330" i="4"/>
  <c r="P330" i="4"/>
  <c r="J331" i="4"/>
  <c r="K331" i="4"/>
  <c r="L331" i="4"/>
  <c r="M331" i="4"/>
  <c r="N331" i="4"/>
  <c r="O331" i="4"/>
  <c r="P331" i="4"/>
  <c r="J332" i="4"/>
  <c r="K332" i="4"/>
  <c r="L332" i="4"/>
  <c r="M332" i="4"/>
  <c r="N332" i="4"/>
  <c r="O332" i="4"/>
  <c r="P332" i="4"/>
  <c r="J333" i="4"/>
  <c r="K333" i="4"/>
  <c r="L333" i="4"/>
  <c r="M333" i="4"/>
  <c r="N333" i="4"/>
  <c r="O333" i="4"/>
  <c r="P333" i="4"/>
  <c r="J334" i="4"/>
  <c r="K334" i="4"/>
  <c r="L334" i="4"/>
  <c r="M334" i="4"/>
  <c r="N334" i="4"/>
  <c r="O334" i="4"/>
  <c r="P334" i="4"/>
  <c r="J335" i="4"/>
  <c r="K335" i="4"/>
  <c r="L335" i="4"/>
  <c r="M335" i="4"/>
  <c r="N335" i="4"/>
  <c r="O335" i="4"/>
  <c r="P335" i="4"/>
  <c r="J336" i="4"/>
  <c r="K336" i="4"/>
  <c r="L336" i="4"/>
  <c r="M336" i="4"/>
  <c r="N336" i="4"/>
  <c r="O336" i="4"/>
  <c r="P336" i="4"/>
  <c r="J337" i="4"/>
  <c r="K337" i="4"/>
  <c r="L337" i="4"/>
  <c r="M337" i="4"/>
  <c r="N337" i="4"/>
  <c r="O337" i="4"/>
  <c r="P337" i="4"/>
  <c r="J338" i="4"/>
  <c r="K338" i="4"/>
  <c r="L338" i="4"/>
  <c r="M338" i="4"/>
  <c r="N338" i="4"/>
  <c r="O338" i="4"/>
  <c r="P338" i="4"/>
  <c r="J339" i="4"/>
  <c r="K339" i="4"/>
  <c r="L339" i="4"/>
  <c r="M339" i="4"/>
  <c r="N339" i="4"/>
  <c r="O339" i="4"/>
  <c r="P339" i="4"/>
  <c r="J340" i="4"/>
  <c r="K340" i="4"/>
  <c r="L340" i="4"/>
  <c r="M340" i="4"/>
  <c r="N340" i="4"/>
  <c r="O340" i="4"/>
  <c r="P340" i="4"/>
  <c r="J341" i="4"/>
  <c r="K341" i="4"/>
  <c r="L341" i="4"/>
  <c r="M341" i="4"/>
  <c r="N341" i="4"/>
  <c r="O341" i="4"/>
  <c r="P341" i="4"/>
  <c r="J342" i="4"/>
  <c r="K342" i="4"/>
  <c r="L342" i="4"/>
  <c r="M342" i="4"/>
  <c r="N342" i="4"/>
  <c r="O342" i="4"/>
  <c r="P342" i="4"/>
  <c r="J343" i="4"/>
  <c r="K343" i="4"/>
  <c r="L343" i="4"/>
  <c r="M343" i="4"/>
  <c r="N343" i="4"/>
  <c r="O343" i="4"/>
  <c r="P343" i="4"/>
  <c r="J344" i="4"/>
  <c r="K344" i="4"/>
  <c r="L344" i="4"/>
  <c r="M344" i="4"/>
  <c r="N344" i="4"/>
  <c r="O344" i="4"/>
  <c r="P344" i="4"/>
  <c r="J345" i="4"/>
  <c r="K345" i="4"/>
  <c r="L345" i="4"/>
  <c r="M345" i="4"/>
  <c r="N345" i="4"/>
  <c r="O345" i="4"/>
  <c r="P345" i="4"/>
  <c r="J346" i="4"/>
  <c r="K346" i="4"/>
  <c r="L346" i="4"/>
  <c r="M346" i="4"/>
  <c r="N346" i="4"/>
  <c r="O346" i="4"/>
  <c r="P346" i="4"/>
  <c r="J347" i="4"/>
  <c r="K347" i="4"/>
  <c r="L347" i="4"/>
  <c r="M347" i="4"/>
  <c r="N347" i="4"/>
  <c r="O347" i="4"/>
  <c r="P347" i="4"/>
  <c r="J348" i="4"/>
  <c r="K348" i="4"/>
  <c r="L348" i="4"/>
  <c r="M348" i="4"/>
  <c r="N348" i="4"/>
  <c r="O348" i="4"/>
  <c r="P348" i="4"/>
  <c r="J349" i="4"/>
  <c r="K349" i="4"/>
  <c r="L349" i="4"/>
  <c r="M349" i="4"/>
  <c r="N349" i="4"/>
  <c r="O349" i="4"/>
  <c r="P349" i="4"/>
  <c r="J350" i="4"/>
  <c r="K350" i="4"/>
  <c r="L350" i="4"/>
  <c r="M350" i="4"/>
  <c r="N350" i="4"/>
  <c r="O350" i="4"/>
  <c r="P350" i="4"/>
  <c r="J351" i="4"/>
  <c r="K351" i="4"/>
  <c r="L351" i="4"/>
  <c r="M351" i="4"/>
  <c r="N351" i="4"/>
  <c r="O351" i="4"/>
  <c r="P351" i="4"/>
  <c r="J352" i="4"/>
  <c r="K352" i="4"/>
  <c r="L352" i="4"/>
  <c r="M352" i="4"/>
  <c r="N352" i="4"/>
  <c r="O352" i="4"/>
  <c r="P352" i="4"/>
  <c r="J353" i="4"/>
  <c r="K353" i="4"/>
  <c r="L353" i="4"/>
  <c r="M353" i="4"/>
  <c r="N353" i="4"/>
  <c r="O353" i="4"/>
  <c r="P353" i="4"/>
  <c r="J354" i="4"/>
  <c r="K354" i="4"/>
  <c r="L354" i="4"/>
  <c r="M354" i="4"/>
  <c r="N354" i="4"/>
  <c r="O354" i="4"/>
  <c r="P354" i="4"/>
  <c r="J355" i="4"/>
  <c r="K355" i="4"/>
  <c r="L355" i="4"/>
  <c r="M355" i="4"/>
  <c r="N355" i="4"/>
  <c r="O355" i="4"/>
  <c r="P355" i="4"/>
  <c r="J356" i="4"/>
  <c r="K356" i="4"/>
  <c r="L356" i="4"/>
  <c r="M356" i="4"/>
  <c r="N356" i="4"/>
  <c r="O356" i="4"/>
  <c r="P356" i="4"/>
  <c r="J357" i="4"/>
  <c r="K357" i="4"/>
  <c r="L357" i="4"/>
  <c r="M357" i="4"/>
  <c r="N357" i="4"/>
  <c r="O357" i="4"/>
  <c r="P357" i="4"/>
  <c r="J358" i="4"/>
  <c r="K358" i="4"/>
  <c r="L358" i="4"/>
  <c r="M358" i="4"/>
  <c r="N358" i="4"/>
  <c r="O358" i="4"/>
  <c r="P358" i="4"/>
  <c r="J359" i="4"/>
  <c r="K359" i="4"/>
  <c r="L359" i="4"/>
  <c r="M359" i="4"/>
  <c r="N359" i="4"/>
  <c r="O359" i="4"/>
  <c r="P359" i="4"/>
  <c r="J360" i="4"/>
  <c r="K360" i="4"/>
  <c r="L360" i="4"/>
  <c r="M360" i="4"/>
  <c r="N360" i="4"/>
  <c r="O360" i="4"/>
  <c r="P360" i="4"/>
  <c r="J361" i="4"/>
  <c r="K361" i="4"/>
  <c r="L361" i="4"/>
  <c r="M361" i="4"/>
  <c r="N361" i="4"/>
  <c r="O361" i="4"/>
  <c r="P361" i="4"/>
  <c r="J362" i="4"/>
  <c r="K362" i="4"/>
  <c r="L362" i="4"/>
  <c r="M362" i="4"/>
  <c r="N362" i="4"/>
  <c r="O362" i="4"/>
  <c r="P362" i="4"/>
  <c r="J363" i="4"/>
  <c r="K363" i="4"/>
  <c r="L363" i="4"/>
  <c r="M363" i="4"/>
  <c r="N363" i="4"/>
  <c r="O363" i="4"/>
  <c r="P363" i="4"/>
  <c r="J364" i="4"/>
  <c r="K364" i="4"/>
  <c r="L364" i="4"/>
  <c r="M364" i="4"/>
  <c r="N364" i="4"/>
  <c r="O364" i="4"/>
  <c r="P364" i="4"/>
  <c r="J365" i="4"/>
  <c r="K365" i="4"/>
  <c r="L365" i="4"/>
  <c r="M365" i="4"/>
  <c r="N365" i="4"/>
  <c r="O365" i="4"/>
  <c r="P365" i="4"/>
  <c r="J366" i="4"/>
  <c r="K366" i="4"/>
  <c r="L366" i="4"/>
  <c r="M366" i="4"/>
  <c r="N366" i="4"/>
  <c r="O366" i="4"/>
  <c r="P366" i="4"/>
  <c r="J367" i="4"/>
  <c r="K367" i="4"/>
  <c r="L367" i="4"/>
  <c r="M367" i="4"/>
  <c r="N367" i="4"/>
  <c r="O367" i="4"/>
  <c r="P367" i="4"/>
  <c r="J368" i="4"/>
  <c r="K368" i="4"/>
  <c r="L368" i="4"/>
  <c r="M368" i="4"/>
  <c r="N368" i="4"/>
  <c r="O368" i="4"/>
  <c r="P368" i="4"/>
  <c r="J369" i="4"/>
  <c r="K369" i="4"/>
  <c r="L369" i="4"/>
  <c r="M369" i="4"/>
  <c r="N369" i="4"/>
  <c r="O369" i="4"/>
  <c r="P369" i="4"/>
  <c r="J370" i="4"/>
  <c r="K370" i="4"/>
  <c r="L370" i="4"/>
  <c r="M370" i="4"/>
  <c r="N370" i="4"/>
  <c r="O370" i="4"/>
  <c r="P370" i="4"/>
  <c r="J371" i="4"/>
  <c r="K371" i="4"/>
  <c r="L371" i="4"/>
  <c r="M371" i="4"/>
  <c r="N371" i="4"/>
  <c r="O371" i="4"/>
  <c r="P371" i="4"/>
  <c r="J372" i="4"/>
  <c r="K372" i="4"/>
  <c r="L372" i="4"/>
  <c r="M372" i="4"/>
  <c r="N372" i="4"/>
  <c r="O372" i="4"/>
  <c r="P372" i="4"/>
  <c r="J373" i="4"/>
  <c r="K373" i="4"/>
  <c r="L373" i="4"/>
  <c r="M373" i="4"/>
  <c r="N373" i="4"/>
  <c r="O373" i="4"/>
  <c r="P373" i="4"/>
  <c r="J374" i="4"/>
  <c r="K374" i="4"/>
  <c r="L374" i="4"/>
  <c r="M374" i="4"/>
  <c r="N374" i="4"/>
  <c r="O374" i="4"/>
  <c r="P374" i="4"/>
  <c r="J375" i="4"/>
  <c r="K375" i="4"/>
  <c r="L375" i="4"/>
  <c r="M375" i="4"/>
  <c r="N375" i="4"/>
  <c r="O375" i="4"/>
  <c r="P375" i="4"/>
  <c r="J376" i="4"/>
  <c r="K376" i="4"/>
  <c r="L376" i="4"/>
  <c r="M376" i="4"/>
  <c r="N376" i="4"/>
  <c r="O376" i="4"/>
  <c r="P376" i="4"/>
  <c r="J377" i="4"/>
  <c r="K377" i="4"/>
  <c r="L377" i="4"/>
  <c r="M377" i="4"/>
  <c r="N377" i="4"/>
  <c r="O377" i="4"/>
  <c r="P377" i="4"/>
  <c r="J378" i="4"/>
  <c r="K378" i="4"/>
  <c r="L378" i="4"/>
  <c r="M378" i="4"/>
  <c r="N378" i="4"/>
  <c r="O378" i="4"/>
  <c r="P378" i="4"/>
  <c r="J379" i="4"/>
  <c r="K379" i="4"/>
  <c r="L379" i="4"/>
  <c r="M379" i="4"/>
  <c r="N379" i="4"/>
  <c r="O379" i="4"/>
  <c r="P379" i="4"/>
  <c r="J380" i="4"/>
  <c r="K380" i="4"/>
  <c r="L380" i="4"/>
  <c r="M380" i="4"/>
  <c r="N380" i="4"/>
  <c r="O380" i="4"/>
  <c r="P380" i="4"/>
  <c r="J381" i="4"/>
  <c r="K381" i="4"/>
  <c r="L381" i="4"/>
  <c r="M381" i="4"/>
  <c r="N381" i="4"/>
  <c r="O381" i="4"/>
  <c r="P381" i="4"/>
  <c r="J382" i="4"/>
  <c r="K382" i="4"/>
  <c r="L382" i="4"/>
  <c r="M382" i="4"/>
  <c r="N382" i="4"/>
  <c r="O382" i="4"/>
  <c r="P382" i="4"/>
  <c r="J383" i="4"/>
  <c r="K383" i="4"/>
  <c r="L383" i="4"/>
  <c r="M383" i="4"/>
  <c r="N383" i="4"/>
  <c r="O383" i="4"/>
  <c r="P383" i="4"/>
  <c r="J384" i="4"/>
  <c r="K384" i="4"/>
  <c r="L384" i="4"/>
  <c r="M384" i="4"/>
  <c r="N384" i="4"/>
  <c r="O384" i="4"/>
  <c r="P384" i="4"/>
  <c r="J385" i="4"/>
  <c r="K385" i="4"/>
  <c r="L385" i="4"/>
  <c r="M385" i="4"/>
  <c r="N385" i="4"/>
  <c r="O385" i="4"/>
  <c r="P385" i="4"/>
  <c r="J386" i="4"/>
  <c r="K386" i="4"/>
  <c r="L386" i="4"/>
  <c r="M386" i="4"/>
  <c r="N386" i="4"/>
  <c r="O386" i="4"/>
  <c r="P386" i="4"/>
  <c r="J387" i="4"/>
  <c r="K387" i="4"/>
  <c r="L387" i="4"/>
  <c r="M387" i="4"/>
  <c r="N387" i="4"/>
  <c r="O387" i="4"/>
  <c r="P387" i="4"/>
  <c r="J388" i="4"/>
  <c r="K388" i="4"/>
  <c r="L388" i="4"/>
  <c r="M388" i="4"/>
  <c r="N388" i="4"/>
  <c r="O388" i="4"/>
  <c r="P388" i="4"/>
  <c r="J389" i="4"/>
  <c r="K389" i="4"/>
  <c r="L389" i="4"/>
  <c r="M389" i="4"/>
  <c r="N389" i="4"/>
  <c r="O389" i="4"/>
  <c r="P389" i="4"/>
  <c r="J390" i="4"/>
  <c r="K390" i="4"/>
  <c r="L390" i="4"/>
  <c r="M390" i="4"/>
  <c r="N390" i="4"/>
  <c r="O390" i="4"/>
  <c r="P390" i="4"/>
  <c r="J391" i="4"/>
  <c r="K391" i="4"/>
  <c r="L391" i="4"/>
  <c r="M391" i="4"/>
  <c r="N391" i="4"/>
  <c r="O391" i="4"/>
  <c r="P391" i="4"/>
  <c r="J392" i="4"/>
  <c r="K392" i="4"/>
  <c r="L392" i="4"/>
  <c r="M392" i="4"/>
  <c r="N392" i="4"/>
  <c r="O392" i="4"/>
  <c r="P392" i="4"/>
  <c r="J393" i="4"/>
  <c r="K393" i="4"/>
  <c r="L393" i="4"/>
  <c r="M393" i="4"/>
  <c r="N393" i="4"/>
  <c r="O393" i="4"/>
  <c r="P393" i="4"/>
  <c r="J394" i="4"/>
  <c r="K394" i="4"/>
  <c r="L394" i="4"/>
  <c r="M394" i="4"/>
  <c r="N394" i="4"/>
  <c r="O394" i="4"/>
  <c r="P394" i="4"/>
  <c r="J395" i="4"/>
  <c r="K395" i="4"/>
  <c r="L395" i="4"/>
  <c r="M395" i="4"/>
  <c r="N395" i="4"/>
  <c r="O395" i="4"/>
  <c r="P395" i="4"/>
  <c r="J396" i="4"/>
  <c r="K396" i="4"/>
  <c r="L396" i="4"/>
  <c r="M396" i="4"/>
  <c r="N396" i="4"/>
  <c r="O396" i="4"/>
  <c r="P396" i="4"/>
  <c r="J397" i="4"/>
  <c r="K397" i="4"/>
  <c r="L397" i="4"/>
  <c r="M397" i="4"/>
  <c r="N397" i="4"/>
  <c r="O397" i="4"/>
  <c r="P397" i="4"/>
  <c r="J398" i="4"/>
  <c r="K398" i="4"/>
  <c r="L398" i="4"/>
  <c r="M398" i="4"/>
  <c r="N398" i="4"/>
  <c r="O398" i="4"/>
  <c r="P398" i="4"/>
  <c r="J399" i="4"/>
  <c r="K399" i="4"/>
  <c r="L399" i="4"/>
  <c r="M399" i="4"/>
  <c r="N399" i="4"/>
  <c r="O399" i="4"/>
  <c r="P399" i="4"/>
  <c r="J400" i="4"/>
  <c r="K400" i="4"/>
  <c r="L400" i="4"/>
  <c r="M400" i="4"/>
  <c r="N400" i="4"/>
  <c r="O400" i="4"/>
  <c r="P400" i="4"/>
  <c r="J401" i="4"/>
  <c r="K401" i="4"/>
  <c r="L401" i="4"/>
  <c r="M401" i="4"/>
  <c r="N401" i="4"/>
  <c r="O401" i="4"/>
  <c r="P401" i="4"/>
  <c r="J402" i="4"/>
  <c r="K402" i="4"/>
  <c r="L402" i="4"/>
  <c r="M402" i="4"/>
  <c r="N402" i="4"/>
  <c r="O402" i="4"/>
  <c r="P402" i="4"/>
  <c r="J403" i="4"/>
  <c r="K403" i="4"/>
  <c r="L403" i="4"/>
  <c r="M403" i="4"/>
  <c r="N403" i="4"/>
  <c r="O403" i="4"/>
  <c r="P403" i="4"/>
  <c r="J404" i="4"/>
  <c r="K404" i="4"/>
  <c r="L404" i="4"/>
  <c r="M404" i="4"/>
  <c r="N404" i="4"/>
  <c r="O404" i="4"/>
  <c r="P404" i="4"/>
  <c r="J405" i="4"/>
  <c r="K405" i="4"/>
  <c r="L405" i="4"/>
  <c r="M405" i="4"/>
  <c r="N405" i="4"/>
  <c r="O405" i="4"/>
  <c r="P405" i="4"/>
  <c r="J406" i="4"/>
  <c r="K406" i="4"/>
  <c r="L406" i="4"/>
  <c r="M406" i="4"/>
  <c r="N406" i="4"/>
  <c r="O406" i="4"/>
  <c r="P406" i="4"/>
  <c r="J407" i="4"/>
  <c r="K407" i="4"/>
  <c r="L407" i="4"/>
  <c r="M407" i="4"/>
  <c r="N407" i="4"/>
  <c r="O407" i="4"/>
  <c r="P407" i="4"/>
  <c r="J408" i="4"/>
  <c r="K408" i="4"/>
  <c r="L408" i="4"/>
  <c r="M408" i="4"/>
  <c r="N408" i="4"/>
  <c r="O408" i="4"/>
  <c r="P408" i="4"/>
  <c r="J409" i="4"/>
  <c r="K409" i="4"/>
  <c r="L409" i="4"/>
  <c r="M409" i="4"/>
  <c r="N409" i="4"/>
  <c r="O409" i="4"/>
  <c r="P409" i="4"/>
  <c r="J410" i="4"/>
  <c r="K410" i="4"/>
  <c r="L410" i="4"/>
  <c r="M410" i="4"/>
  <c r="N410" i="4"/>
  <c r="O410" i="4"/>
  <c r="P410" i="4"/>
  <c r="J411" i="4"/>
  <c r="K411" i="4"/>
  <c r="L411" i="4"/>
  <c r="M411" i="4"/>
  <c r="N411" i="4"/>
  <c r="O411" i="4"/>
  <c r="P411" i="4"/>
  <c r="J412" i="4"/>
  <c r="K412" i="4"/>
  <c r="L412" i="4"/>
  <c r="M412" i="4"/>
  <c r="N412" i="4"/>
  <c r="O412" i="4"/>
  <c r="P412" i="4"/>
  <c r="J413" i="4"/>
  <c r="K413" i="4"/>
  <c r="L413" i="4"/>
  <c r="M413" i="4"/>
  <c r="N413" i="4"/>
  <c r="O413" i="4"/>
  <c r="P413" i="4"/>
  <c r="J414" i="4"/>
  <c r="K414" i="4"/>
  <c r="L414" i="4"/>
  <c r="M414" i="4"/>
  <c r="N414" i="4"/>
  <c r="O414" i="4"/>
  <c r="P414" i="4"/>
  <c r="J415" i="4"/>
  <c r="K415" i="4"/>
  <c r="L415" i="4"/>
  <c r="M415" i="4"/>
  <c r="N415" i="4"/>
  <c r="O415" i="4"/>
  <c r="P415" i="4"/>
  <c r="J416" i="4"/>
  <c r="K416" i="4"/>
  <c r="L416" i="4"/>
  <c r="M416" i="4"/>
  <c r="N416" i="4"/>
  <c r="O416" i="4"/>
  <c r="P416" i="4"/>
  <c r="J417" i="4"/>
  <c r="K417" i="4"/>
  <c r="L417" i="4"/>
  <c r="M417" i="4"/>
  <c r="N417" i="4"/>
  <c r="O417" i="4"/>
  <c r="P417" i="4"/>
  <c r="J418" i="4"/>
  <c r="K418" i="4"/>
  <c r="L418" i="4"/>
  <c r="M418" i="4"/>
  <c r="N418" i="4"/>
  <c r="O418" i="4"/>
  <c r="P418" i="4"/>
  <c r="J419" i="4"/>
  <c r="K419" i="4"/>
  <c r="L419" i="4"/>
  <c r="M419" i="4"/>
  <c r="N419" i="4"/>
  <c r="O419" i="4"/>
  <c r="P419" i="4"/>
  <c r="J420" i="4"/>
  <c r="K420" i="4"/>
  <c r="L420" i="4"/>
  <c r="M420" i="4"/>
  <c r="N420" i="4"/>
  <c r="O420" i="4"/>
  <c r="P420" i="4"/>
  <c r="J421" i="4"/>
  <c r="K421" i="4"/>
  <c r="L421" i="4"/>
  <c r="M421" i="4"/>
  <c r="N421" i="4"/>
  <c r="O421" i="4"/>
  <c r="P421" i="4"/>
  <c r="J422" i="4"/>
  <c r="K422" i="4"/>
  <c r="L422" i="4"/>
  <c r="M422" i="4"/>
  <c r="N422" i="4"/>
  <c r="O422" i="4"/>
  <c r="P422" i="4"/>
  <c r="J423" i="4"/>
  <c r="K423" i="4"/>
  <c r="L423" i="4"/>
  <c r="M423" i="4"/>
  <c r="N423" i="4"/>
  <c r="O423" i="4"/>
  <c r="P423" i="4"/>
  <c r="J424" i="4"/>
  <c r="K424" i="4"/>
  <c r="L424" i="4"/>
  <c r="M424" i="4"/>
  <c r="N424" i="4"/>
  <c r="O424" i="4"/>
  <c r="P424" i="4"/>
  <c r="J425" i="4"/>
  <c r="K425" i="4"/>
  <c r="L425" i="4"/>
  <c r="M425" i="4"/>
  <c r="N425" i="4"/>
  <c r="O425" i="4"/>
  <c r="P425" i="4"/>
  <c r="J426" i="4"/>
  <c r="K426" i="4"/>
  <c r="L426" i="4"/>
  <c r="M426" i="4"/>
  <c r="N426" i="4"/>
  <c r="O426" i="4"/>
  <c r="P426" i="4"/>
  <c r="J427" i="4"/>
  <c r="K427" i="4"/>
  <c r="L427" i="4"/>
  <c r="M427" i="4"/>
  <c r="N427" i="4"/>
  <c r="O427" i="4"/>
  <c r="P427" i="4"/>
  <c r="J428" i="4"/>
  <c r="K428" i="4"/>
  <c r="L428" i="4"/>
  <c r="M428" i="4"/>
  <c r="N428" i="4"/>
  <c r="O428" i="4"/>
  <c r="P428" i="4"/>
  <c r="J429" i="4"/>
  <c r="K429" i="4"/>
  <c r="L429" i="4"/>
  <c r="M429" i="4"/>
  <c r="N429" i="4"/>
  <c r="O429" i="4"/>
  <c r="P429" i="4"/>
  <c r="J430" i="4"/>
  <c r="K430" i="4"/>
  <c r="L430" i="4"/>
  <c r="M430" i="4"/>
  <c r="N430" i="4"/>
  <c r="O430" i="4"/>
  <c r="P430" i="4"/>
  <c r="J431" i="4"/>
  <c r="K431" i="4"/>
  <c r="L431" i="4"/>
  <c r="M431" i="4"/>
  <c r="N431" i="4"/>
  <c r="O431" i="4"/>
  <c r="P431" i="4"/>
  <c r="J432" i="4"/>
  <c r="K432" i="4"/>
  <c r="L432" i="4"/>
  <c r="M432" i="4"/>
  <c r="N432" i="4"/>
  <c r="O432" i="4"/>
  <c r="P432" i="4"/>
  <c r="J433" i="4"/>
  <c r="K433" i="4"/>
  <c r="L433" i="4"/>
  <c r="M433" i="4"/>
  <c r="N433" i="4"/>
  <c r="O433" i="4"/>
  <c r="P433" i="4"/>
  <c r="J434" i="4"/>
  <c r="K434" i="4"/>
  <c r="L434" i="4"/>
  <c r="M434" i="4"/>
  <c r="N434" i="4"/>
  <c r="O434" i="4"/>
  <c r="P434" i="4"/>
  <c r="J435" i="4"/>
  <c r="K435" i="4"/>
  <c r="L435" i="4"/>
  <c r="M435" i="4"/>
  <c r="N435" i="4"/>
  <c r="O435" i="4"/>
  <c r="P435" i="4"/>
  <c r="J436" i="4"/>
  <c r="K436" i="4"/>
  <c r="L436" i="4"/>
  <c r="M436" i="4"/>
  <c r="N436" i="4"/>
  <c r="O436" i="4"/>
  <c r="P436" i="4"/>
  <c r="J437" i="4"/>
  <c r="K437" i="4"/>
  <c r="L437" i="4"/>
  <c r="M437" i="4"/>
  <c r="N437" i="4"/>
  <c r="O437" i="4"/>
  <c r="P437" i="4"/>
  <c r="J438" i="4"/>
  <c r="K438" i="4"/>
  <c r="L438" i="4"/>
  <c r="M438" i="4"/>
  <c r="N438" i="4"/>
  <c r="O438" i="4"/>
  <c r="P438" i="4"/>
  <c r="J439" i="4"/>
  <c r="K439" i="4"/>
  <c r="L439" i="4"/>
  <c r="M439" i="4"/>
  <c r="N439" i="4"/>
  <c r="O439" i="4"/>
  <c r="P439" i="4"/>
  <c r="J440" i="4"/>
  <c r="K440" i="4"/>
  <c r="L440" i="4"/>
  <c r="M440" i="4"/>
  <c r="N440" i="4"/>
  <c r="O440" i="4"/>
  <c r="P440" i="4"/>
  <c r="J441" i="4"/>
  <c r="K441" i="4"/>
  <c r="L441" i="4"/>
  <c r="M441" i="4"/>
  <c r="N441" i="4"/>
  <c r="O441" i="4"/>
  <c r="P441" i="4"/>
  <c r="J442" i="4"/>
  <c r="K442" i="4"/>
  <c r="L442" i="4"/>
  <c r="M442" i="4"/>
  <c r="N442" i="4"/>
  <c r="O442" i="4"/>
  <c r="P442" i="4"/>
  <c r="J443" i="4"/>
  <c r="K443" i="4"/>
  <c r="L443" i="4"/>
  <c r="M443" i="4"/>
  <c r="N443" i="4"/>
  <c r="O443" i="4"/>
  <c r="P443" i="4"/>
  <c r="J444" i="4"/>
  <c r="K444" i="4"/>
  <c r="L444" i="4"/>
  <c r="M444" i="4"/>
  <c r="N444" i="4"/>
  <c r="O444" i="4"/>
  <c r="P444" i="4"/>
  <c r="J445" i="4"/>
  <c r="K445" i="4"/>
  <c r="L445" i="4"/>
  <c r="M445" i="4"/>
  <c r="N445" i="4"/>
  <c r="O445" i="4"/>
  <c r="P445" i="4"/>
  <c r="J446" i="4"/>
  <c r="K446" i="4"/>
  <c r="L446" i="4"/>
  <c r="M446" i="4"/>
  <c r="N446" i="4"/>
  <c r="O446" i="4"/>
  <c r="P446" i="4"/>
  <c r="J447" i="4"/>
  <c r="K447" i="4"/>
  <c r="L447" i="4"/>
  <c r="M447" i="4"/>
  <c r="N447" i="4"/>
  <c r="O447" i="4"/>
  <c r="P447" i="4"/>
  <c r="J448" i="4"/>
  <c r="K448" i="4"/>
  <c r="L448" i="4"/>
  <c r="M448" i="4"/>
  <c r="N448" i="4"/>
  <c r="O448" i="4"/>
  <c r="P448" i="4"/>
  <c r="J449" i="4"/>
  <c r="K449" i="4"/>
  <c r="L449" i="4"/>
  <c r="M449" i="4"/>
  <c r="N449" i="4"/>
  <c r="O449" i="4"/>
  <c r="P449" i="4"/>
  <c r="J450" i="4"/>
  <c r="K450" i="4"/>
  <c r="L450" i="4"/>
  <c r="M450" i="4"/>
  <c r="N450" i="4"/>
  <c r="O450" i="4"/>
  <c r="P450" i="4"/>
  <c r="J451" i="4"/>
  <c r="K451" i="4"/>
  <c r="L451" i="4"/>
  <c r="M451" i="4"/>
  <c r="N451" i="4"/>
  <c r="O451" i="4"/>
  <c r="P451" i="4"/>
  <c r="J452" i="4"/>
  <c r="K452" i="4"/>
  <c r="L452" i="4"/>
  <c r="M452" i="4"/>
  <c r="N452" i="4"/>
  <c r="O452" i="4"/>
  <c r="P452" i="4"/>
  <c r="J453" i="4"/>
  <c r="K453" i="4"/>
  <c r="L453" i="4"/>
  <c r="M453" i="4"/>
  <c r="N453" i="4"/>
  <c r="O453" i="4"/>
  <c r="P453" i="4"/>
  <c r="J454" i="4"/>
  <c r="K454" i="4"/>
  <c r="L454" i="4"/>
  <c r="M454" i="4"/>
  <c r="N454" i="4"/>
  <c r="O454" i="4"/>
  <c r="P454" i="4"/>
  <c r="J455" i="4"/>
  <c r="K455" i="4"/>
  <c r="L455" i="4"/>
  <c r="M455" i="4"/>
  <c r="N455" i="4"/>
  <c r="O455" i="4"/>
  <c r="P455" i="4"/>
  <c r="J456" i="4"/>
  <c r="K456" i="4"/>
  <c r="L456" i="4"/>
  <c r="M456" i="4"/>
  <c r="N456" i="4"/>
  <c r="O456" i="4"/>
  <c r="P456" i="4"/>
  <c r="J457" i="4"/>
  <c r="K457" i="4"/>
  <c r="L457" i="4"/>
  <c r="M457" i="4"/>
  <c r="N457" i="4"/>
  <c r="O457" i="4"/>
  <c r="P457" i="4"/>
  <c r="J458" i="4"/>
  <c r="K458" i="4"/>
  <c r="L458" i="4"/>
  <c r="M458" i="4"/>
  <c r="N458" i="4"/>
  <c r="O458" i="4"/>
  <c r="P458" i="4"/>
  <c r="J459" i="4"/>
  <c r="K459" i="4"/>
  <c r="L459" i="4"/>
  <c r="M459" i="4"/>
  <c r="N459" i="4"/>
  <c r="O459" i="4"/>
  <c r="P459" i="4"/>
  <c r="J460" i="4"/>
  <c r="K460" i="4"/>
  <c r="L460" i="4"/>
  <c r="M460" i="4"/>
  <c r="N460" i="4"/>
  <c r="O460" i="4"/>
  <c r="P460" i="4"/>
  <c r="J461" i="4"/>
  <c r="K461" i="4"/>
  <c r="L461" i="4"/>
  <c r="M461" i="4"/>
  <c r="N461" i="4"/>
  <c r="O461" i="4"/>
  <c r="P461" i="4"/>
  <c r="J462" i="4"/>
  <c r="K462" i="4"/>
  <c r="L462" i="4"/>
  <c r="M462" i="4"/>
  <c r="N462" i="4"/>
  <c r="O462" i="4"/>
  <c r="P462" i="4"/>
  <c r="J463" i="4"/>
  <c r="K463" i="4"/>
  <c r="L463" i="4"/>
  <c r="M463" i="4"/>
  <c r="N463" i="4"/>
  <c r="O463" i="4"/>
  <c r="P463" i="4"/>
  <c r="J464" i="4"/>
  <c r="K464" i="4"/>
  <c r="L464" i="4"/>
  <c r="M464" i="4"/>
  <c r="N464" i="4"/>
  <c r="O464" i="4"/>
  <c r="P464" i="4"/>
  <c r="J465" i="4"/>
  <c r="K465" i="4"/>
  <c r="L465" i="4"/>
  <c r="M465" i="4"/>
  <c r="N465" i="4"/>
  <c r="O465" i="4"/>
  <c r="P465" i="4"/>
  <c r="J466" i="4"/>
  <c r="K466" i="4"/>
  <c r="L466" i="4"/>
  <c r="M466" i="4"/>
  <c r="N466" i="4"/>
  <c r="O466" i="4"/>
  <c r="P466" i="4"/>
  <c r="J467" i="4"/>
  <c r="K467" i="4"/>
  <c r="L467" i="4"/>
  <c r="M467" i="4"/>
  <c r="N467" i="4"/>
  <c r="O467" i="4"/>
  <c r="P467" i="4"/>
  <c r="J468" i="4"/>
  <c r="K468" i="4"/>
  <c r="L468" i="4"/>
  <c r="M468" i="4"/>
  <c r="N468" i="4"/>
  <c r="O468" i="4"/>
  <c r="P468" i="4"/>
  <c r="J469" i="4"/>
  <c r="K469" i="4"/>
  <c r="L469" i="4"/>
  <c r="M469" i="4"/>
  <c r="N469" i="4"/>
  <c r="O469" i="4"/>
  <c r="P469" i="4"/>
  <c r="J470" i="4"/>
  <c r="K470" i="4"/>
  <c r="L470" i="4"/>
  <c r="M470" i="4"/>
  <c r="N470" i="4"/>
  <c r="O470" i="4"/>
  <c r="P470" i="4"/>
  <c r="J471" i="4"/>
  <c r="K471" i="4"/>
  <c r="L471" i="4"/>
  <c r="M471" i="4"/>
  <c r="N471" i="4"/>
  <c r="O471" i="4"/>
  <c r="P471" i="4"/>
  <c r="J472" i="4"/>
  <c r="K472" i="4"/>
  <c r="L472" i="4"/>
  <c r="M472" i="4"/>
  <c r="N472" i="4"/>
  <c r="O472" i="4"/>
  <c r="P472" i="4"/>
  <c r="J473" i="4"/>
  <c r="K473" i="4"/>
  <c r="L473" i="4"/>
  <c r="M473" i="4"/>
  <c r="N473" i="4"/>
  <c r="O473" i="4"/>
  <c r="P473" i="4"/>
  <c r="J474" i="4"/>
  <c r="K474" i="4"/>
  <c r="L474" i="4"/>
  <c r="M474" i="4"/>
  <c r="N474" i="4"/>
  <c r="O474" i="4"/>
  <c r="P474" i="4"/>
  <c r="J475" i="4"/>
  <c r="K475" i="4"/>
  <c r="L475" i="4"/>
  <c r="M475" i="4"/>
  <c r="N475" i="4"/>
  <c r="O475" i="4"/>
  <c r="P475" i="4"/>
  <c r="J476" i="4"/>
  <c r="K476" i="4"/>
  <c r="L476" i="4"/>
  <c r="M476" i="4"/>
  <c r="N476" i="4"/>
  <c r="O476" i="4"/>
  <c r="P476" i="4"/>
  <c r="J477" i="4"/>
  <c r="K477" i="4"/>
  <c r="L477" i="4"/>
  <c r="M477" i="4"/>
  <c r="N477" i="4"/>
  <c r="O477" i="4"/>
  <c r="P477" i="4"/>
  <c r="J478" i="4"/>
  <c r="K478" i="4"/>
  <c r="L478" i="4"/>
  <c r="M478" i="4"/>
  <c r="N478" i="4"/>
  <c r="O478" i="4"/>
  <c r="P478" i="4"/>
  <c r="J479" i="4"/>
  <c r="K479" i="4"/>
  <c r="L479" i="4"/>
  <c r="M479" i="4"/>
  <c r="N479" i="4"/>
  <c r="O479" i="4"/>
  <c r="P479" i="4"/>
  <c r="J480" i="4"/>
  <c r="K480" i="4"/>
  <c r="L480" i="4"/>
  <c r="M480" i="4"/>
  <c r="N480" i="4"/>
  <c r="O480" i="4"/>
  <c r="P480" i="4"/>
  <c r="J481" i="4"/>
  <c r="K481" i="4"/>
  <c r="L481" i="4"/>
  <c r="M481" i="4"/>
  <c r="N481" i="4"/>
  <c r="O481" i="4"/>
  <c r="P481" i="4"/>
  <c r="J482" i="4"/>
  <c r="K482" i="4"/>
  <c r="L482" i="4"/>
  <c r="M482" i="4"/>
  <c r="N482" i="4"/>
  <c r="O482" i="4"/>
  <c r="P482" i="4"/>
  <c r="J483" i="4"/>
  <c r="K483" i="4"/>
  <c r="L483" i="4"/>
  <c r="M483" i="4"/>
  <c r="N483" i="4"/>
  <c r="O483" i="4"/>
  <c r="P483" i="4"/>
  <c r="J484" i="4"/>
  <c r="K484" i="4"/>
  <c r="L484" i="4"/>
  <c r="M484" i="4"/>
  <c r="N484" i="4"/>
  <c r="O484" i="4"/>
  <c r="P484" i="4"/>
  <c r="J485" i="4"/>
  <c r="K485" i="4"/>
  <c r="L485" i="4"/>
  <c r="M485" i="4"/>
  <c r="N485" i="4"/>
  <c r="O485" i="4"/>
  <c r="P485" i="4"/>
  <c r="J486" i="4"/>
  <c r="K486" i="4"/>
  <c r="L486" i="4"/>
  <c r="M486" i="4"/>
  <c r="N486" i="4"/>
  <c r="O486" i="4"/>
  <c r="P486" i="4"/>
  <c r="J487" i="4"/>
  <c r="K487" i="4"/>
  <c r="L487" i="4"/>
  <c r="M487" i="4"/>
  <c r="N487" i="4"/>
  <c r="O487" i="4"/>
  <c r="P487" i="4"/>
  <c r="J488" i="4"/>
  <c r="K488" i="4"/>
  <c r="L488" i="4"/>
  <c r="M488" i="4"/>
  <c r="N488" i="4"/>
  <c r="O488" i="4"/>
  <c r="P488" i="4"/>
  <c r="J489" i="4"/>
  <c r="K489" i="4"/>
  <c r="L489" i="4"/>
  <c r="M489" i="4"/>
  <c r="N489" i="4"/>
  <c r="O489" i="4"/>
  <c r="P489" i="4"/>
  <c r="J490" i="4"/>
  <c r="K490" i="4"/>
  <c r="L490" i="4"/>
  <c r="M490" i="4"/>
  <c r="N490" i="4"/>
  <c r="O490" i="4"/>
  <c r="P490" i="4"/>
  <c r="J491" i="4"/>
  <c r="K491" i="4"/>
  <c r="L491" i="4"/>
  <c r="M491" i="4"/>
  <c r="N491" i="4"/>
  <c r="O491" i="4"/>
  <c r="P491" i="4"/>
  <c r="J492" i="4"/>
  <c r="K492" i="4"/>
  <c r="L492" i="4"/>
  <c r="M492" i="4"/>
  <c r="N492" i="4"/>
  <c r="O492" i="4"/>
  <c r="P492" i="4"/>
  <c r="J493" i="4"/>
  <c r="K493" i="4"/>
  <c r="L493" i="4"/>
  <c r="M493" i="4"/>
  <c r="N493" i="4"/>
  <c r="O493" i="4"/>
  <c r="P493" i="4"/>
  <c r="J494" i="4"/>
  <c r="K494" i="4"/>
  <c r="L494" i="4"/>
  <c r="M494" i="4"/>
  <c r="N494" i="4"/>
  <c r="O494" i="4"/>
  <c r="P494" i="4"/>
  <c r="J495" i="4"/>
  <c r="K495" i="4"/>
  <c r="L495" i="4"/>
  <c r="M495" i="4"/>
  <c r="N495" i="4"/>
  <c r="O495" i="4"/>
  <c r="P495" i="4"/>
  <c r="J496" i="4"/>
  <c r="K496" i="4"/>
  <c r="L496" i="4"/>
  <c r="M496" i="4"/>
  <c r="N496" i="4"/>
  <c r="O496" i="4"/>
  <c r="P496" i="4"/>
  <c r="J497" i="4"/>
  <c r="K497" i="4"/>
  <c r="L497" i="4"/>
  <c r="M497" i="4"/>
  <c r="N497" i="4"/>
  <c r="O497" i="4"/>
  <c r="P497" i="4"/>
  <c r="J498" i="4"/>
  <c r="K498" i="4"/>
  <c r="L498" i="4"/>
  <c r="M498" i="4"/>
  <c r="N498" i="4"/>
  <c r="O498" i="4"/>
  <c r="P498" i="4"/>
  <c r="J499" i="4"/>
  <c r="K499" i="4"/>
  <c r="L499" i="4"/>
  <c r="M499" i="4"/>
  <c r="N499" i="4"/>
  <c r="O499" i="4"/>
  <c r="P499" i="4"/>
  <c r="J500" i="4"/>
  <c r="K500" i="4"/>
  <c r="L500" i="4"/>
  <c r="M500" i="4"/>
  <c r="N500" i="4"/>
  <c r="O500" i="4"/>
  <c r="P500" i="4"/>
  <c r="J501" i="4"/>
  <c r="K501" i="4"/>
  <c r="L501" i="4"/>
  <c r="M501" i="4"/>
  <c r="N501" i="4"/>
  <c r="O501" i="4"/>
  <c r="P501" i="4"/>
  <c r="J502" i="4"/>
  <c r="K502" i="4"/>
  <c r="L502" i="4"/>
  <c r="M502" i="4"/>
  <c r="N502" i="4"/>
  <c r="O502" i="4"/>
  <c r="P502" i="4"/>
  <c r="J503" i="4"/>
  <c r="K503" i="4"/>
  <c r="L503" i="4"/>
  <c r="M503" i="4"/>
  <c r="N503" i="4"/>
  <c r="O503" i="4"/>
  <c r="P503" i="4"/>
  <c r="J504" i="4"/>
  <c r="K504" i="4"/>
  <c r="L504" i="4"/>
  <c r="M504" i="4"/>
  <c r="N504" i="4"/>
  <c r="O504" i="4"/>
  <c r="P504" i="4"/>
  <c r="J505" i="4"/>
  <c r="K505" i="4"/>
  <c r="L505" i="4"/>
  <c r="M505" i="4"/>
  <c r="N505" i="4"/>
  <c r="O505" i="4"/>
  <c r="P505" i="4"/>
  <c r="J506" i="4"/>
  <c r="K506" i="4"/>
  <c r="L506" i="4"/>
  <c r="M506" i="4"/>
  <c r="N506" i="4"/>
  <c r="O506" i="4"/>
  <c r="P506" i="4"/>
  <c r="J507" i="4"/>
  <c r="K507" i="4"/>
  <c r="L507" i="4"/>
  <c r="M507" i="4"/>
  <c r="N507" i="4"/>
  <c r="O507" i="4"/>
  <c r="P507" i="4"/>
  <c r="J508" i="4"/>
  <c r="K508" i="4"/>
  <c r="L508" i="4"/>
  <c r="M508" i="4"/>
  <c r="N508" i="4"/>
  <c r="O508" i="4"/>
  <c r="P508" i="4"/>
  <c r="J509" i="4"/>
  <c r="K509" i="4"/>
  <c r="L509" i="4"/>
  <c r="M509" i="4"/>
  <c r="N509" i="4"/>
  <c r="O509" i="4"/>
  <c r="P509" i="4"/>
  <c r="J510" i="4"/>
  <c r="K510" i="4"/>
  <c r="L510" i="4"/>
  <c r="M510" i="4"/>
  <c r="N510" i="4"/>
  <c r="O510" i="4"/>
  <c r="P510" i="4"/>
  <c r="L11" i="4"/>
  <c r="M11" i="4"/>
  <c r="N11" i="4"/>
  <c r="O11" i="4"/>
  <c r="P11" i="4"/>
  <c r="B10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B1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B2" i="1"/>
  <c r="B3" i="1"/>
  <c r="C12" i="1"/>
  <c r="C13" i="1"/>
  <c r="D12" i="1"/>
  <c r="D13" i="1"/>
  <c r="E12" i="1"/>
  <c r="E13" i="1"/>
  <c r="F12" i="1"/>
  <c r="F13" i="1"/>
  <c r="G12" i="1"/>
  <c r="G13" i="1"/>
  <c r="H12" i="1"/>
  <c r="H13" i="1"/>
  <c r="I12" i="1"/>
  <c r="I13" i="1"/>
  <c r="J12" i="1"/>
  <c r="J13" i="1"/>
  <c r="K12" i="1"/>
  <c r="K13" i="1"/>
  <c r="L12" i="1"/>
  <c r="L13" i="1"/>
  <c r="M12" i="1"/>
  <c r="M13" i="1"/>
  <c r="N12" i="1"/>
  <c r="N13" i="1"/>
  <c r="O12" i="1"/>
  <c r="O13" i="1"/>
  <c r="P12" i="1"/>
  <c r="P13" i="1"/>
  <c r="Q12" i="1"/>
  <c r="Q13" i="1"/>
  <c r="R12" i="1"/>
  <c r="R13" i="1"/>
  <c r="S12" i="1"/>
  <c r="S13" i="1"/>
  <c r="T12" i="1"/>
  <c r="T13" i="1"/>
  <c r="U12" i="1"/>
  <c r="U13" i="1"/>
  <c r="V12" i="1"/>
  <c r="V13" i="1"/>
  <c r="W12" i="1"/>
  <c r="W13" i="1"/>
  <c r="X12" i="1"/>
  <c r="X13" i="1"/>
  <c r="Y12" i="1"/>
  <c r="Y13" i="1"/>
  <c r="Z12" i="1"/>
  <c r="Z13" i="1"/>
  <c r="AA12" i="1"/>
  <c r="AA13" i="1"/>
  <c r="AB12" i="1"/>
  <c r="AB13" i="1"/>
  <c r="AC12" i="1"/>
  <c r="AC13" i="1"/>
  <c r="AD12" i="1"/>
  <c r="AD13" i="1"/>
  <c r="AE12" i="1"/>
  <c r="AE13" i="1"/>
  <c r="AF12" i="1"/>
  <c r="AF13" i="1"/>
  <c r="AG12" i="1"/>
  <c r="AG13" i="1"/>
  <c r="AH12" i="1"/>
  <c r="AH13" i="1"/>
  <c r="AI12" i="1"/>
  <c r="AI13" i="1"/>
  <c r="AJ12" i="1"/>
  <c r="AJ13" i="1"/>
  <c r="AK12" i="1"/>
  <c r="AK13" i="1"/>
  <c r="AL12" i="1"/>
  <c r="AL13" i="1"/>
  <c r="AM12" i="1"/>
  <c r="AM13" i="1"/>
  <c r="AN12" i="1"/>
  <c r="AN13" i="1"/>
  <c r="AO12" i="1"/>
  <c r="AO13" i="1"/>
  <c r="B12" i="1"/>
  <c r="B13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B10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B25" i="1"/>
  <c r="B24" i="1"/>
  <c r="V24" i="1"/>
  <c r="AA24" i="1"/>
  <c r="U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W24" i="1"/>
  <c r="X24" i="1"/>
  <c r="Y24" i="1"/>
  <c r="Z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B23" i="1"/>
  <c r="S22" i="1"/>
  <c r="AH22" i="1"/>
  <c r="AI22" i="1"/>
  <c r="AJ22" i="1"/>
  <c r="AK22" i="1"/>
  <c r="AL22" i="1"/>
  <c r="AM22" i="1"/>
  <c r="AN22" i="1"/>
  <c r="AO22" i="1"/>
  <c r="AA22" i="1"/>
  <c r="AB22" i="1"/>
  <c r="AC22" i="1"/>
  <c r="AD22" i="1"/>
  <c r="AE22" i="1"/>
  <c r="AF22" i="1"/>
  <c r="AG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T22" i="1"/>
  <c r="U22" i="1"/>
  <c r="V22" i="1"/>
  <c r="W22" i="1"/>
  <c r="X22" i="1"/>
  <c r="Y22" i="1"/>
  <c r="Z22" i="1"/>
  <c r="B22" i="1"/>
  <c r="C20" i="1"/>
  <c r="C21" i="1"/>
  <c r="D20" i="1"/>
  <c r="D21" i="1"/>
  <c r="E20" i="1"/>
  <c r="E21" i="1"/>
  <c r="F20" i="1"/>
  <c r="F21" i="1"/>
  <c r="G20" i="1"/>
  <c r="G21" i="1"/>
  <c r="H20" i="1"/>
  <c r="H21" i="1"/>
  <c r="I20" i="1"/>
  <c r="I21" i="1"/>
  <c r="J20" i="1"/>
  <c r="J21" i="1"/>
  <c r="K20" i="1"/>
  <c r="K21" i="1"/>
  <c r="L20" i="1"/>
  <c r="L21" i="1"/>
  <c r="M20" i="1"/>
  <c r="M21" i="1"/>
  <c r="N20" i="1"/>
  <c r="N21" i="1"/>
  <c r="O20" i="1"/>
  <c r="O21" i="1"/>
  <c r="P20" i="1"/>
  <c r="P21" i="1"/>
  <c r="Q20" i="1"/>
  <c r="Q21" i="1"/>
  <c r="R20" i="1"/>
  <c r="R21" i="1"/>
  <c r="S20" i="1"/>
  <c r="S21" i="1"/>
  <c r="T20" i="1"/>
  <c r="T21" i="1"/>
  <c r="U20" i="1"/>
  <c r="U21" i="1"/>
  <c r="V20" i="1"/>
  <c r="V21" i="1"/>
  <c r="W20" i="1"/>
  <c r="W21" i="1"/>
  <c r="X20" i="1"/>
  <c r="X21" i="1"/>
  <c r="Y20" i="1"/>
  <c r="Y21" i="1"/>
  <c r="Z20" i="1"/>
  <c r="Z21" i="1"/>
  <c r="AA20" i="1"/>
  <c r="AA21" i="1"/>
  <c r="AB20" i="1"/>
  <c r="AB21" i="1"/>
  <c r="AC20" i="1"/>
  <c r="AC21" i="1"/>
  <c r="AD20" i="1"/>
  <c r="AD21" i="1"/>
  <c r="AE20" i="1"/>
  <c r="AE21" i="1"/>
  <c r="AF20" i="1"/>
  <c r="AF21" i="1"/>
  <c r="AG20" i="1"/>
  <c r="AG21" i="1"/>
  <c r="AH20" i="1"/>
  <c r="AH21" i="1"/>
  <c r="AI20" i="1"/>
  <c r="AI21" i="1"/>
  <c r="AJ20" i="1"/>
  <c r="AJ21" i="1"/>
  <c r="AK20" i="1"/>
  <c r="AK21" i="1"/>
  <c r="AL20" i="1"/>
  <c r="AL21" i="1"/>
  <c r="AM20" i="1"/>
  <c r="AM21" i="1"/>
  <c r="AN20" i="1"/>
  <c r="AN21" i="1"/>
  <c r="AO20" i="1"/>
  <c r="AO21" i="1"/>
  <c r="B20" i="1"/>
  <c r="B21" i="1"/>
  <c r="AG14" i="1"/>
  <c r="AH14" i="1"/>
  <c r="AI14" i="1"/>
  <c r="AJ14" i="1"/>
  <c r="AK14" i="1"/>
  <c r="AL14" i="1"/>
  <c r="AM14" i="1"/>
  <c r="AN14" i="1"/>
  <c r="AO14" i="1"/>
  <c r="AG15" i="1"/>
  <c r="AH15" i="1"/>
  <c r="AI15" i="1"/>
  <c r="AJ15" i="1"/>
  <c r="AK15" i="1"/>
  <c r="AL15" i="1"/>
  <c r="AM15" i="1"/>
  <c r="AN15" i="1"/>
  <c r="AO15" i="1"/>
  <c r="AG16" i="1"/>
  <c r="AH16" i="1"/>
  <c r="AI16" i="1"/>
  <c r="AJ16" i="1"/>
  <c r="AK16" i="1"/>
  <c r="AL16" i="1"/>
  <c r="AM16" i="1"/>
  <c r="AN16" i="1"/>
  <c r="AO16" i="1"/>
  <c r="AG17" i="1"/>
  <c r="AH17" i="1"/>
  <c r="AI17" i="1"/>
  <c r="AJ17" i="1"/>
  <c r="AK17" i="1"/>
  <c r="AL17" i="1"/>
  <c r="AM17" i="1"/>
  <c r="AN17" i="1"/>
  <c r="AO17" i="1"/>
  <c r="AG18" i="1"/>
  <c r="AH18" i="1"/>
  <c r="AI18" i="1"/>
  <c r="AJ18" i="1"/>
  <c r="AK18" i="1"/>
  <c r="AL18" i="1"/>
  <c r="AM18" i="1"/>
  <c r="AN18" i="1"/>
  <c r="AO18" i="1"/>
  <c r="AG19" i="1"/>
  <c r="AH19" i="1"/>
  <c r="AI19" i="1"/>
  <c r="AJ19" i="1"/>
  <c r="AK19" i="1"/>
  <c r="AL19" i="1"/>
  <c r="AM19" i="1"/>
  <c r="AN19" i="1"/>
  <c r="AO19" i="1"/>
  <c r="AH9" i="1"/>
  <c r="AI9" i="1"/>
  <c r="AJ9" i="1"/>
  <c r="AK9" i="1"/>
  <c r="AL9" i="1"/>
  <c r="AM9" i="1"/>
  <c r="AN9" i="1"/>
  <c r="AO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W14" i="1"/>
  <c r="X14" i="1"/>
  <c r="Y14" i="1"/>
  <c r="Z14" i="1"/>
  <c r="AA14" i="1"/>
  <c r="AB14" i="1"/>
  <c r="AC14" i="1"/>
  <c r="AD14" i="1"/>
  <c r="AE14" i="1"/>
  <c r="AF14" i="1"/>
  <c r="W15" i="1"/>
  <c r="X15" i="1"/>
  <c r="Y15" i="1"/>
  <c r="Z15" i="1"/>
  <c r="AA15" i="1"/>
  <c r="AB15" i="1"/>
  <c r="AC15" i="1"/>
  <c r="AD15" i="1"/>
  <c r="AE15" i="1"/>
  <c r="AF15" i="1"/>
  <c r="W16" i="1"/>
  <c r="X16" i="1"/>
  <c r="Y16" i="1"/>
  <c r="Z16" i="1"/>
  <c r="AA16" i="1"/>
  <c r="AB16" i="1"/>
  <c r="AC16" i="1"/>
  <c r="AD16" i="1"/>
  <c r="AE16" i="1"/>
  <c r="AF16" i="1"/>
  <c r="W17" i="1"/>
  <c r="X17" i="1"/>
  <c r="Y17" i="1"/>
  <c r="Z17" i="1"/>
  <c r="AA17" i="1"/>
  <c r="AB17" i="1"/>
  <c r="AC17" i="1"/>
  <c r="AD17" i="1"/>
  <c r="AE17" i="1"/>
  <c r="AF17" i="1"/>
  <c r="W18" i="1"/>
  <c r="X18" i="1"/>
  <c r="Y18" i="1"/>
  <c r="Z18" i="1"/>
  <c r="AA18" i="1"/>
  <c r="AB18" i="1"/>
  <c r="AC18" i="1"/>
  <c r="AD18" i="1"/>
  <c r="AE18" i="1"/>
  <c r="AF18" i="1"/>
  <c r="W19" i="1"/>
  <c r="X19" i="1"/>
  <c r="Y19" i="1"/>
  <c r="Z19" i="1"/>
  <c r="AA19" i="1"/>
  <c r="AB19" i="1"/>
  <c r="AC19" i="1"/>
  <c r="AD19" i="1"/>
  <c r="AE19" i="1"/>
  <c r="AF19" i="1"/>
  <c r="AG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B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B19" i="1"/>
  <c r="B7" i="1"/>
  <c r="C16" i="1"/>
  <c r="C17" i="1"/>
  <c r="D16" i="1"/>
  <c r="D17" i="1"/>
  <c r="E16" i="1"/>
  <c r="E17" i="1"/>
  <c r="F16" i="1"/>
  <c r="F17" i="1"/>
  <c r="G16" i="1"/>
  <c r="G17" i="1"/>
  <c r="H16" i="1"/>
  <c r="H17" i="1"/>
  <c r="I16" i="1"/>
  <c r="I17" i="1"/>
  <c r="J16" i="1"/>
  <c r="J17" i="1"/>
  <c r="K16" i="1"/>
  <c r="K17" i="1"/>
  <c r="L16" i="1"/>
  <c r="L17" i="1"/>
  <c r="M16" i="1"/>
  <c r="M17" i="1"/>
  <c r="N16" i="1"/>
  <c r="N17" i="1"/>
  <c r="O16" i="1"/>
  <c r="O17" i="1"/>
  <c r="P16" i="1"/>
  <c r="P17" i="1"/>
  <c r="Q16" i="1"/>
  <c r="Q17" i="1"/>
  <c r="R16" i="1"/>
  <c r="R17" i="1"/>
  <c r="S16" i="1"/>
  <c r="S17" i="1"/>
  <c r="T16" i="1"/>
  <c r="T17" i="1"/>
  <c r="U16" i="1"/>
  <c r="U17" i="1"/>
  <c r="V16" i="1"/>
  <c r="V17" i="1"/>
  <c r="B16" i="1"/>
  <c r="B17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B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B14" i="1"/>
</calcChain>
</file>

<file path=xl/comments1.xml><?xml version="1.0" encoding="utf-8"?>
<comments xmlns="http://schemas.openxmlformats.org/spreadsheetml/2006/main">
  <authors>
    <author>Microsoft Office User</author>
  </authors>
  <commentList>
    <comment ref="W2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<sst xmlns="http://schemas.openxmlformats.org/spreadsheetml/2006/main" count="92" uniqueCount="60">
  <si>
    <t>Today's Date:</t>
  </si>
  <si>
    <t>Expiry Date:</t>
  </si>
  <si>
    <t>Volatility</t>
  </si>
  <si>
    <t>Risk-free Interest Rate</t>
  </si>
  <si>
    <t>Time to Expiry in Years:</t>
  </si>
  <si>
    <t>Strike</t>
  </si>
  <si>
    <t>Call</t>
  </si>
  <si>
    <t>Put</t>
  </si>
  <si>
    <t>Spot (today's) value of the underlier</t>
  </si>
  <si>
    <t>D1</t>
  </si>
  <si>
    <t>D2</t>
  </si>
  <si>
    <t>Call Price</t>
  </si>
  <si>
    <t>Put Price</t>
  </si>
  <si>
    <t>Call Delta</t>
  </si>
  <si>
    <t>Put Delta</t>
  </si>
  <si>
    <t>Call Vega</t>
  </si>
  <si>
    <t>Put Vega</t>
  </si>
  <si>
    <t>Call Rho</t>
  </si>
  <si>
    <t>Put Rho</t>
  </si>
  <si>
    <t>Call Theta</t>
  </si>
  <si>
    <t>Put Theta</t>
  </si>
  <si>
    <t>ATM</t>
  </si>
  <si>
    <r>
      <rPr>
        <b/>
        <sz val="12"/>
        <color rgb="FFFF0000"/>
        <rFont val="Calibri (Body)"/>
      </rPr>
      <t>OTM (call)</t>
    </r>
    <r>
      <rPr>
        <b/>
        <sz val="12"/>
        <color theme="1"/>
        <rFont val="Calibri"/>
        <family val="2"/>
        <scheme val="minor"/>
      </rPr>
      <t xml:space="preserve"> / </t>
    </r>
    <r>
      <rPr>
        <b/>
        <sz val="12"/>
        <color rgb="FF00B050"/>
        <rFont val="Calibri (Body)"/>
      </rPr>
      <t>ITM (put)</t>
    </r>
  </si>
  <si>
    <r>
      <rPr>
        <b/>
        <sz val="12"/>
        <color rgb="FF00B050"/>
        <rFont val="Calibri (Body)"/>
      </rPr>
      <t>INM (call)</t>
    </r>
    <r>
      <rPr>
        <b/>
        <sz val="12"/>
        <color theme="1"/>
        <rFont val="Calibri"/>
        <family val="2"/>
        <scheme val="minor"/>
      </rPr>
      <t xml:space="preserve"> / </t>
    </r>
    <r>
      <rPr>
        <b/>
        <sz val="12"/>
        <color rgb="FFFF0000"/>
        <rFont val="Calibri (Body)"/>
      </rPr>
      <t>OTM (put)</t>
    </r>
  </si>
  <si>
    <t>Pi</t>
  </si>
  <si>
    <t>Call Gamma * 1000</t>
  </si>
  <si>
    <t>Put Gamma * 1000</t>
  </si>
  <si>
    <t>Call Payoff</t>
  </si>
  <si>
    <t>Put Payoff</t>
  </si>
  <si>
    <t>Risk Factor</t>
  </si>
  <si>
    <t>DJI</t>
  </si>
  <si>
    <t>FTSE</t>
  </si>
  <si>
    <t>CAC 40</t>
  </si>
  <si>
    <t>NKY</t>
  </si>
  <si>
    <t>USD/GBP</t>
  </si>
  <si>
    <t>EUR/USD</t>
  </si>
  <si>
    <t>YEN/USD</t>
  </si>
  <si>
    <t>September 15, 21008</t>
  </si>
  <si>
    <t>DJIA</t>
  </si>
  <si>
    <t>FTSE-100</t>
  </si>
  <si>
    <t>CAC-40</t>
  </si>
  <si>
    <t>Nikkei</t>
  </si>
  <si>
    <t>Date</t>
  </si>
  <si>
    <t>Historical Prices</t>
  </si>
  <si>
    <t>Historical Returns</t>
  </si>
  <si>
    <t>Hstorical Scenarios</t>
  </si>
  <si>
    <t># of Units</t>
  </si>
  <si>
    <t>September 25, 2008 value:</t>
  </si>
  <si>
    <t>USD Dollars</t>
  </si>
  <si>
    <t>Scenario</t>
  </si>
  <si>
    <t>Bin Range</t>
  </si>
  <si>
    <t>Bin</t>
  </si>
  <si>
    <t>More</t>
  </si>
  <si>
    <t>Frequency</t>
  </si>
  <si>
    <t>Ordered Empirical P&amp;L's</t>
  </si>
  <si>
    <t>Empirical P&amp;L Distribution</t>
  </si>
  <si>
    <t xml:space="preserve">Scenario </t>
  </si>
  <si>
    <t>Spot/Volatrility</t>
  </si>
  <si>
    <t>Call P&amp;L Grid</t>
  </si>
  <si>
    <t>Put P&amp;L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</si>
</sst>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&quot;$&quot;#,##0.00"/>
    <numFmt numFmtId="167" formatCode="0.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B050"/>
      <name val="Calibri (Body)"/>
    </font>
    <font>
      <b/>
      <sz val="12"/>
      <color rgb="FFFF0000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C00000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/>
  </cellStyleXfs>
  <cellXfs count="40">
    <xf numFmtId="0" fontId="0" fillId="0" borderId="0" xfId="0"/>
    <xf numFmtId="15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1" applyNumberFormat="1" applyFont="1"/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1" applyNumberFormat="1" applyFont="1"/>
    <xf numFmtId="0" fontId="0" fillId="0" borderId="0" xfId="0" applyFont="1"/>
    <xf numFmtId="2" fontId="10" fillId="0" borderId="0" xfId="0" applyNumberFormat="1" applyFont="1"/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7" xfId="0" applyFill="1" applyBorder="1" applyAlignment="1"/>
    <xf numFmtId="0" fontId="13" fillId="0" borderId="8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15" fontId="0" fillId="0" borderId="0" xfId="0" applyNumberFormat="1" applyFont="1" applyAlignment="1">
      <alignment horizontal="center"/>
    </xf>
    <xf numFmtId="0" fontId="11" fillId="0" borderId="0" xfId="4" applyAlignment="1">
      <alignment horizontal="center" wrapText="1"/>
    </xf>
    <xf numFmtId="0" fontId="0" fillId="0" borderId="0" xfId="0" applyFont="1" applyAlignment="1">
      <alignment horizontal="center" wrapText="1"/>
    </xf>
    <xf numFmtId="166" fontId="10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6" fontId="14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9" fontId="0" fillId="0" borderId="0" xfId="0" applyNumberFormat="1"/>
    <xf numFmtId="167" fontId="0" fillId="0" borderId="0" xfId="0" applyNumberFormat="1"/>
    <xf numFmtId="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5">
    <cellStyle name="Followed Hyperlink" xfId="3" builtinId="9" hidden="1"/>
    <cellStyle name="Hyperlink" xfId="2" builtinId="8" hidden="1"/>
    <cellStyle name="Normal" xfId="0" builtinId="0"/>
    <cellStyle name="Normal 2" xfId="4"/>
    <cellStyle name="Percent" xfId="1" builtinId="5"/>
  </cellStyles>
  <dxfs count="4"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microsoft.com/office/2011/relationships/chartStyle" Target="style3.xml"/><Relationship Id="rId3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microsoft.com/office/2011/relationships/chartStyle" Target="style4.xml"/><Relationship Id="rId3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microsoft.com/office/2011/relationships/chartStyle" Target="style5.xml"/><Relationship Id="rId3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microsoft.com/office/2011/relationships/chartStyle" Target="style6.xml"/><Relationship Id="rId3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Relationship Id="rId2" Type="http://schemas.microsoft.com/office/2011/relationships/chartStyle" Target="style7.xml"/><Relationship Id="rId3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Payoffs</a:t>
            </a:r>
            <a:r>
              <a:rPr lang="en-US" baseline="0"/>
              <a:t> and Values of Vanilla Options (as functions of spot)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'Vanilla Options'!$A$10</c:f>
              <c:strCache>
                <c:ptCount val="1"/>
                <c:pt idx="0">
                  <c:v>Call Payoff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'Vanilla Options'!$B$9:$AO$9</c:f>
              <c:numCache>
                <c:formatCode>General</c:formatCode>
                <c:ptCount val="4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</c:numCache>
            </c:numRef>
          </c:cat>
          <c:val>
            <c:numRef>
              <c:f>'Vanilla Options'!$B$10:$AO$10</c:f>
              <c:numCache>
                <c:formatCode>"$"#,##0.00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5.0</c:v>
                </c:pt>
                <c:pt idx="21">
                  <c:v>10.0</c:v>
                </c:pt>
                <c:pt idx="22">
                  <c:v>15.0</c:v>
                </c:pt>
                <c:pt idx="23">
                  <c:v>20.0</c:v>
                </c:pt>
                <c:pt idx="24">
                  <c:v>25.0</c:v>
                </c:pt>
                <c:pt idx="25">
                  <c:v>30.0</c:v>
                </c:pt>
                <c:pt idx="26">
                  <c:v>35.0</c:v>
                </c:pt>
                <c:pt idx="27">
                  <c:v>40.0</c:v>
                </c:pt>
                <c:pt idx="28">
                  <c:v>45.0</c:v>
                </c:pt>
                <c:pt idx="29">
                  <c:v>50.0</c:v>
                </c:pt>
                <c:pt idx="30">
                  <c:v>55.0</c:v>
                </c:pt>
                <c:pt idx="31">
                  <c:v>60.0</c:v>
                </c:pt>
                <c:pt idx="32">
                  <c:v>65.0</c:v>
                </c:pt>
                <c:pt idx="33">
                  <c:v>70.0</c:v>
                </c:pt>
                <c:pt idx="34">
                  <c:v>75.0</c:v>
                </c:pt>
                <c:pt idx="35">
                  <c:v>80.0</c:v>
                </c:pt>
                <c:pt idx="36">
                  <c:v>85.0</c:v>
                </c:pt>
                <c:pt idx="37">
                  <c:v>90.0</c:v>
                </c:pt>
                <c:pt idx="38">
                  <c:v>95.0</c:v>
                </c:pt>
                <c:pt idx="39">
                  <c:v>100.0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'Vanilla Options'!$A$11</c:f>
              <c:strCache>
                <c:ptCount val="1"/>
                <c:pt idx="0">
                  <c:v>Put Payoff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'Vanilla Options'!$B$9:$AO$9</c:f>
              <c:numCache>
                <c:formatCode>General</c:formatCode>
                <c:ptCount val="4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</c:numCache>
            </c:numRef>
          </c:cat>
          <c:val>
            <c:numRef>
              <c:f>'Vanilla Options'!$B$11:$AO$11</c:f>
              <c:numCache>
                <c:formatCode>"$"#,##0.00</c:formatCode>
                <c:ptCount val="40"/>
                <c:pt idx="0">
                  <c:v>95.0</c:v>
                </c:pt>
                <c:pt idx="1">
                  <c:v>90.0</c:v>
                </c:pt>
                <c:pt idx="2">
                  <c:v>85.0</c:v>
                </c:pt>
                <c:pt idx="3">
                  <c:v>80.0</c:v>
                </c:pt>
                <c:pt idx="4">
                  <c:v>75.0</c:v>
                </c:pt>
                <c:pt idx="5">
                  <c:v>70.0</c:v>
                </c:pt>
                <c:pt idx="6">
                  <c:v>65.0</c:v>
                </c:pt>
                <c:pt idx="7">
                  <c:v>60.0</c:v>
                </c:pt>
                <c:pt idx="8">
                  <c:v>55.0</c:v>
                </c:pt>
                <c:pt idx="9">
                  <c:v>50.0</c:v>
                </c:pt>
                <c:pt idx="10">
                  <c:v>45.0</c:v>
                </c:pt>
                <c:pt idx="11">
                  <c:v>40.0</c:v>
                </c:pt>
                <c:pt idx="12">
                  <c:v>35.0</c:v>
                </c:pt>
                <c:pt idx="13">
                  <c:v>30.0</c:v>
                </c:pt>
                <c:pt idx="14">
                  <c:v>25.0</c:v>
                </c:pt>
                <c:pt idx="15">
                  <c:v>20.0</c:v>
                </c:pt>
                <c:pt idx="16">
                  <c:v>15.0</c:v>
                </c:pt>
                <c:pt idx="17">
                  <c:v>10.0</c:v>
                </c:pt>
                <c:pt idx="18">
                  <c:v>5.0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'Vanilla Options'!$A$14</c:f>
              <c:strCache>
                <c:ptCount val="1"/>
                <c:pt idx="0">
                  <c:v>Call Price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'Vanilla Options'!$B$9:$AO$9</c:f>
              <c:numCache>
                <c:formatCode>General</c:formatCode>
                <c:ptCount val="4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</c:numCache>
            </c:numRef>
          </c:cat>
          <c:val>
            <c:numRef>
              <c:f>'Vanilla Options'!$B$14:$AO$14</c:f>
              <c:numCache>
                <c:formatCode>"$"#,##0.00</c:formatCode>
                <c:ptCount val="40"/>
                <c:pt idx="0">
                  <c:v>2.04729461709997E-33</c:v>
                </c:pt>
                <c:pt idx="1">
                  <c:v>2.3603777589087E-20</c:v>
                </c:pt>
                <c:pt idx="2">
                  <c:v>3.14596759288596E-14</c:v>
                </c:pt>
                <c:pt idx="3">
                  <c:v>1.48341462178113E-10</c:v>
                </c:pt>
                <c:pt idx="4">
                  <c:v>4.37026001766371E-8</c:v>
                </c:pt>
                <c:pt idx="5">
                  <c:v>2.59667207438914E-6</c:v>
                </c:pt>
                <c:pt idx="6">
                  <c:v>5.56714595400473E-5</c:v>
                </c:pt>
                <c:pt idx="7">
                  <c:v>0.000596825367938322</c:v>
                </c:pt>
                <c:pt idx="8">
                  <c:v>0.00390400192113437</c:v>
                </c:pt>
                <c:pt idx="9">
                  <c:v>0.0177309333076934</c:v>
                </c:pt>
                <c:pt idx="10">
                  <c:v>0.0610525870190514</c:v>
                </c:pt>
                <c:pt idx="11">
                  <c:v>0.169598180653953</c:v>
                </c:pt>
                <c:pt idx="12">
                  <c:v>0.397698689298382</c:v>
                </c:pt>
                <c:pt idx="13">
                  <c:v>0.814337403899326</c:v>
                </c:pt>
                <c:pt idx="14">
                  <c:v>1.494145913829197</c:v>
                </c:pt>
                <c:pt idx="15">
                  <c:v>2.506327872583803</c:v>
                </c:pt>
                <c:pt idx="16">
                  <c:v>3.904935168146007</c:v>
                </c:pt>
                <c:pt idx="17">
                  <c:v>5.722828965410837</c:v>
                </c:pt>
                <c:pt idx="18">
                  <c:v>7.970012128635936</c:v>
                </c:pt>
                <c:pt idx="19">
                  <c:v>10.63567179765586</c:v>
                </c:pt>
                <c:pt idx="20">
                  <c:v>13.69258644898193</c:v>
                </c:pt>
                <c:pt idx="21">
                  <c:v>17.1024808507446</c:v>
                </c:pt>
                <c:pt idx="22">
                  <c:v>20.82121550908609</c:v>
                </c:pt>
                <c:pt idx="23">
                  <c:v>24.80312937709687</c:v>
                </c:pt>
                <c:pt idx="24">
                  <c:v>29.00425075706356</c:v>
                </c:pt>
                <c:pt idx="25">
                  <c:v>33.38437657170725</c:v>
                </c:pt>
                <c:pt idx="26">
                  <c:v>37.90818430169628</c:v>
                </c:pt>
                <c:pt idx="27">
                  <c:v>42.54560711600202</c:v>
                </c:pt>
                <c:pt idx="28">
                  <c:v>47.27170422154484</c:v>
                </c:pt>
                <c:pt idx="29">
                  <c:v>52.06622520858803</c:v>
                </c:pt>
                <c:pt idx="30">
                  <c:v>56.91302094530457</c:v>
                </c:pt>
                <c:pt idx="31">
                  <c:v>61.79940768249126</c:v>
                </c:pt>
                <c:pt idx="32">
                  <c:v>66.71555209747169</c:v>
                </c:pt>
                <c:pt idx="33">
                  <c:v>71.65391523337734</c:v>
                </c:pt>
                <c:pt idx="34">
                  <c:v>76.60877236062065</c:v>
                </c:pt>
                <c:pt idx="35">
                  <c:v>81.57581223122115</c:v>
                </c:pt>
                <c:pt idx="36">
                  <c:v>86.55181122448114</c:v>
                </c:pt>
                <c:pt idx="37">
                  <c:v>91.53437382749618</c:v>
                </c:pt>
                <c:pt idx="38">
                  <c:v>96.52172939598917</c:v>
                </c:pt>
                <c:pt idx="39">
                  <c:v>101.512575183307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'Vanilla Options'!$A$15</c:f>
              <c:strCache>
                <c:ptCount val="1"/>
                <c:pt idx="0">
                  <c:v>Put Price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'Vanilla Options'!$B$9:$AO$9</c:f>
              <c:numCache>
                <c:formatCode>General</c:formatCode>
                <c:ptCount val="4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</c:numCache>
            </c:numRef>
          </c:cat>
          <c:val>
            <c:numRef>
              <c:f>'Vanilla Options'!$B$15:$AO$15</c:f>
              <c:numCache>
                <c:formatCode>"$"#,##0.00</c:formatCode>
                <c:ptCount val="40"/>
                <c:pt idx="0">
                  <c:v>93.51119396030625</c:v>
                </c:pt>
                <c:pt idx="1">
                  <c:v>88.51119396030625</c:v>
                </c:pt>
                <c:pt idx="2">
                  <c:v>83.51119396030628</c:v>
                </c:pt>
                <c:pt idx="3">
                  <c:v>78.5111939604546</c:v>
                </c:pt>
                <c:pt idx="4">
                  <c:v>73.51119400400887</c:v>
                </c:pt>
                <c:pt idx="5">
                  <c:v>68.51119655697833</c:v>
                </c:pt>
                <c:pt idx="6">
                  <c:v>63.5112496317658</c:v>
                </c:pt>
                <c:pt idx="7">
                  <c:v>58.51179078567419</c:v>
                </c:pt>
                <c:pt idx="8">
                  <c:v>53.51509796222739</c:v>
                </c:pt>
                <c:pt idx="9">
                  <c:v>48.52892489361395</c:v>
                </c:pt>
                <c:pt idx="10">
                  <c:v>43.57224654732531</c:v>
                </c:pt>
                <c:pt idx="11">
                  <c:v>38.6807921409602</c:v>
                </c:pt>
                <c:pt idx="12">
                  <c:v>33.90889264960465</c:v>
                </c:pt>
                <c:pt idx="13">
                  <c:v>29.32553136420558</c:v>
                </c:pt>
                <c:pt idx="14">
                  <c:v>25.00533987413546</c:v>
                </c:pt>
                <c:pt idx="15">
                  <c:v>21.01752183289007</c:v>
                </c:pt>
                <c:pt idx="16">
                  <c:v>17.41612912845227</c:v>
                </c:pt>
                <c:pt idx="17">
                  <c:v>14.2340229257171</c:v>
                </c:pt>
                <c:pt idx="18">
                  <c:v>11.48120608894219</c:v>
                </c:pt>
                <c:pt idx="19">
                  <c:v>9.146865757962118</c:v>
                </c:pt>
                <c:pt idx="20">
                  <c:v>7.203780409288178</c:v>
                </c:pt>
                <c:pt idx="21">
                  <c:v>5.613674811050849</c:v>
                </c:pt>
                <c:pt idx="22">
                  <c:v>4.33240946939235</c:v>
                </c:pt>
                <c:pt idx="23">
                  <c:v>3.314323337403131</c:v>
                </c:pt>
                <c:pt idx="24">
                  <c:v>2.51544471736981</c:v>
                </c:pt>
                <c:pt idx="25">
                  <c:v>1.895570532013513</c:v>
                </c:pt>
                <c:pt idx="26">
                  <c:v>1.419378262002546</c:v>
                </c:pt>
                <c:pt idx="27">
                  <c:v>1.056801076308263</c:v>
                </c:pt>
                <c:pt idx="28">
                  <c:v>0.78289818185109</c:v>
                </c:pt>
                <c:pt idx="29">
                  <c:v>0.577419168894294</c:v>
                </c:pt>
                <c:pt idx="30">
                  <c:v>0.424214905610818</c:v>
                </c:pt>
                <c:pt idx="31">
                  <c:v>0.310601642797504</c:v>
                </c:pt>
                <c:pt idx="32">
                  <c:v>0.226746057777937</c:v>
                </c:pt>
                <c:pt idx="33">
                  <c:v>0.165109193683608</c:v>
                </c:pt>
                <c:pt idx="34">
                  <c:v>0.119966320926911</c:v>
                </c:pt>
                <c:pt idx="35">
                  <c:v>0.0870061915274023</c:v>
                </c:pt>
                <c:pt idx="36">
                  <c:v>0.063005184787396</c:v>
                </c:pt>
                <c:pt idx="37">
                  <c:v>0.0455677878024344</c:v>
                </c:pt>
                <c:pt idx="38">
                  <c:v>0.032923356295415</c:v>
                </c:pt>
                <c:pt idx="39">
                  <c:v>0.0237691436132688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63672"/>
        <c:axId val="2134559432"/>
      </c:lineChart>
      <c:catAx>
        <c:axId val="2134563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59432"/>
        <c:crosses val="autoZero"/>
        <c:auto val="1"/>
        <c:lblAlgn val="ctr"/>
        <c:lblOffset val="100"/>
        <c:noMultiLvlLbl val="0"/>
      </c:catAx>
      <c:valAx>
        <c:axId val="213455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6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of Call and Put (as</a:t>
            </a:r>
            <a:r>
              <a:rPr lang="en-US" baseline="0"/>
              <a:t> functions of spot)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'Vanilla Options'!$A$16</c:f>
              <c:strCache>
                <c:ptCount val="1"/>
                <c:pt idx="0">
                  <c:v>Call Delta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'Vanilla Options'!$B$9:$AO$9</c:f>
              <c:numCache>
                <c:formatCode>General</c:formatCode>
                <c:ptCount val="4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</c:numCache>
            </c:numRef>
          </c:cat>
          <c:val>
            <c:numRef>
              <c:f>'Vanilla Options'!$B$16:$AO$16</c:f>
              <c:numCache>
                <c:formatCode>0.000</c:formatCode>
                <c:ptCount val="40"/>
                <c:pt idx="0">
                  <c:v>2.00017622686169E-32</c:v>
                </c:pt>
                <c:pt idx="1">
                  <c:v>8.95688048527205E-20</c:v>
                </c:pt>
                <c:pt idx="2">
                  <c:v>6.63306051017987E-14</c:v>
                </c:pt>
                <c:pt idx="3">
                  <c:v>2.01641587629965E-10</c:v>
                </c:pt>
                <c:pt idx="4">
                  <c:v>4.15701240112988E-8</c:v>
                </c:pt>
                <c:pt idx="5">
                  <c:v>1.82047568853008E-6</c:v>
                </c:pt>
                <c:pt idx="6">
                  <c:v>2.98126907623338E-5</c:v>
                </c:pt>
                <c:pt idx="7">
                  <c:v>0.000250554471480436</c:v>
                </c:pt>
                <c:pt idx="8">
                  <c:v>0.00131041279156646</c:v>
                </c:pt>
                <c:pt idx="9">
                  <c:v>0.00483251510234698</c:v>
                </c:pt>
                <c:pt idx="10">
                  <c:v>0.0136798213700425</c:v>
                </c:pt>
                <c:pt idx="11">
                  <c:v>0.0315630348609553</c:v>
                </c:pt>
                <c:pt idx="12">
                  <c:v>0.0620082126235477</c:v>
                </c:pt>
                <c:pt idx="13">
                  <c:v>0.107173676369933</c:v>
                </c:pt>
                <c:pt idx="14">
                  <c:v>0.167090079843757</c:v>
                </c:pt>
                <c:pt idx="15">
                  <c:v>0.239604858045373</c:v>
                </c:pt>
                <c:pt idx="16">
                  <c:v>0.320938617090882</c:v>
                </c:pt>
                <c:pt idx="17">
                  <c:v>0.406544830014823</c:v>
                </c:pt>
                <c:pt idx="18">
                  <c:v>0.491952612372459</c:v>
                </c:pt>
                <c:pt idx="19">
                  <c:v>0.573385482213374</c:v>
                </c:pt>
                <c:pt idx="20">
                  <c:v>0.648086918952985</c:v>
                </c:pt>
                <c:pt idx="21">
                  <c:v>0.714384923589148</c:v>
                </c:pt>
                <c:pt idx="22">
                  <c:v>0.771576211994591</c:v>
                </c:pt>
                <c:pt idx="23">
                  <c:v>0.819716767166562</c:v>
                </c:pt>
                <c:pt idx="24">
                  <c:v>0.859388090628856</c:v>
                </c:pt>
                <c:pt idx="25">
                  <c:v>0.891483680598732</c:v>
                </c:pt>
                <c:pt idx="26">
                  <c:v>0.917037711421466</c:v>
                </c:pt>
                <c:pt idx="27">
                  <c:v>0.93710157923473</c:v>
                </c:pt>
                <c:pt idx="28">
                  <c:v>0.95266426318505</c:v>
                </c:pt>
                <c:pt idx="29">
                  <c:v>0.964607978379365</c:v>
                </c:pt>
                <c:pt idx="30">
                  <c:v>0.973689591878146</c:v>
                </c:pt>
                <c:pt idx="31">
                  <c:v>0.980539186629031</c:v>
                </c:pt>
                <c:pt idx="32">
                  <c:v>0.985668882474599</c:v>
                </c:pt>
                <c:pt idx="33">
                  <c:v>0.98948688093735</c:v>
                </c:pt>
                <c:pt idx="34">
                  <c:v>0.992313343602709</c:v>
                </c:pt>
                <c:pt idx="35">
                  <c:v>0.994396010773588</c:v>
                </c:pt>
                <c:pt idx="36">
                  <c:v>0.995924408733998</c:v>
                </c:pt>
                <c:pt idx="37">
                  <c:v>0.997042129854587</c:v>
                </c:pt>
                <c:pt idx="38">
                  <c:v>0.997857068359452</c:v>
                </c:pt>
                <c:pt idx="39">
                  <c:v>0.998449722466334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'Vanilla Options'!$A$17</c:f>
              <c:strCache>
                <c:ptCount val="1"/>
                <c:pt idx="0">
                  <c:v>Put Delta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'Vanilla Options'!$B$9:$AO$9</c:f>
              <c:numCache>
                <c:formatCode>General</c:formatCode>
                <c:ptCount val="4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</c:numCache>
            </c:numRef>
          </c:cat>
          <c:val>
            <c:numRef>
              <c:f>'Vanilla Options'!$B$17:$AO$17</c:f>
              <c:numCache>
                <c:formatCode>0.000</c:formatCode>
                <c:ptCount val="40"/>
                <c:pt idx="0">
                  <c:v>-1.0</c:v>
                </c:pt>
                <c:pt idx="1">
                  <c:v>-1.0</c:v>
                </c:pt>
                <c:pt idx="2">
                  <c:v>-0.999999999999934</c:v>
                </c:pt>
                <c:pt idx="3">
                  <c:v>-0.999999999798358</c:v>
                </c:pt>
                <c:pt idx="4">
                  <c:v>-0.999999958429876</c:v>
                </c:pt>
                <c:pt idx="5">
                  <c:v>-0.999998179524311</c:v>
                </c:pt>
                <c:pt idx="6">
                  <c:v>-0.999970187309238</c:v>
                </c:pt>
                <c:pt idx="7">
                  <c:v>-0.999749445528519</c:v>
                </c:pt>
                <c:pt idx="8">
                  <c:v>-0.998689587208433</c:v>
                </c:pt>
                <c:pt idx="9">
                  <c:v>-0.995167484897653</c:v>
                </c:pt>
                <c:pt idx="10">
                  <c:v>-0.986320178629957</c:v>
                </c:pt>
                <c:pt idx="11">
                  <c:v>-0.968436965139045</c:v>
                </c:pt>
                <c:pt idx="12">
                  <c:v>-0.937991787376452</c:v>
                </c:pt>
                <c:pt idx="13">
                  <c:v>-0.892826323630067</c:v>
                </c:pt>
                <c:pt idx="14">
                  <c:v>-0.832909920156243</c:v>
                </c:pt>
                <c:pt idx="15">
                  <c:v>-0.760395141954627</c:v>
                </c:pt>
                <c:pt idx="16">
                  <c:v>-0.679061382909118</c:v>
                </c:pt>
                <c:pt idx="17">
                  <c:v>-0.593455169985177</c:v>
                </c:pt>
                <c:pt idx="18">
                  <c:v>-0.50804738762754</c:v>
                </c:pt>
                <c:pt idx="19">
                  <c:v>-0.426614517786626</c:v>
                </c:pt>
                <c:pt idx="20">
                  <c:v>-0.351913081047014</c:v>
                </c:pt>
                <c:pt idx="21">
                  <c:v>-0.285615076410852</c:v>
                </c:pt>
                <c:pt idx="22">
                  <c:v>-0.228423788005409</c:v>
                </c:pt>
                <c:pt idx="23">
                  <c:v>-0.180283232833438</c:v>
                </c:pt>
                <c:pt idx="24">
                  <c:v>-0.140611909371144</c:v>
                </c:pt>
                <c:pt idx="25">
                  <c:v>-0.108516319401268</c:v>
                </c:pt>
                <c:pt idx="26">
                  <c:v>-0.0829622885785339</c:v>
                </c:pt>
                <c:pt idx="27">
                  <c:v>-0.0628984207652703</c:v>
                </c:pt>
                <c:pt idx="28">
                  <c:v>-0.0473357368149503</c:v>
                </c:pt>
                <c:pt idx="29">
                  <c:v>-0.0353920216206349</c:v>
                </c:pt>
                <c:pt idx="30">
                  <c:v>-0.0263104081218541</c:v>
                </c:pt>
                <c:pt idx="31">
                  <c:v>-0.0194608133709692</c:v>
                </c:pt>
                <c:pt idx="32">
                  <c:v>-0.0143311175254007</c:v>
                </c:pt>
                <c:pt idx="33">
                  <c:v>-0.0105131190626495</c:v>
                </c:pt>
                <c:pt idx="34">
                  <c:v>-0.0076866563972906</c:v>
                </c:pt>
                <c:pt idx="35">
                  <c:v>-0.00560398922641181</c:v>
                </c:pt>
                <c:pt idx="36">
                  <c:v>-0.00407559126600165</c:v>
                </c:pt>
                <c:pt idx="37">
                  <c:v>-0.0029578701454126</c:v>
                </c:pt>
                <c:pt idx="38">
                  <c:v>-0.0021429316405478</c:v>
                </c:pt>
                <c:pt idx="39">
                  <c:v>-0.00155027753366632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84104"/>
        <c:axId val="2134080408"/>
      </c:lineChart>
      <c:catAx>
        <c:axId val="2134084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80408"/>
        <c:crosses val="autoZero"/>
        <c:auto val="1"/>
        <c:lblAlgn val="ctr"/>
        <c:lblOffset val="100"/>
        <c:noMultiLvlLbl val="0"/>
      </c:catAx>
      <c:valAx>
        <c:axId val="21340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8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of Call and Put (as</a:t>
            </a:r>
            <a:r>
              <a:rPr lang="en-US" baseline="0"/>
              <a:t> functions of spot)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'Vanilla Options'!$A$18</c:f>
              <c:strCache>
                <c:ptCount val="1"/>
                <c:pt idx="0">
                  <c:v>Call Gamma * 1000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'Vanilla Options'!$B$9:$AO$9</c:f>
              <c:numCache>
                <c:formatCode>General</c:formatCode>
                <c:ptCount val="4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</c:numCache>
            </c:numRef>
          </c:cat>
          <c:val>
            <c:numRef>
              <c:f>'Vanilla Options'!$B$18:$AO$18</c:f>
              <c:numCache>
                <c:formatCode>0.000</c:formatCode>
                <c:ptCount val="40"/>
                <c:pt idx="0">
                  <c:v>1.9012096513999E-28</c:v>
                </c:pt>
                <c:pt idx="1">
                  <c:v>3.27233267479003E-16</c:v>
                </c:pt>
                <c:pt idx="2">
                  <c:v>1.33262972660991E-10</c:v>
                </c:pt>
                <c:pt idx="3">
                  <c:v>2.58318436445206E-7</c:v>
                </c:pt>
                <c:pt idx="4">
                  <c:v>3.68182896047278E-5</c:v>
                </c:pt>
                <c:pt idx="5">
                  <c:v>0.0011724461244273</c:v>
                </c:pt>
                <c:pt idx="6">
                  <c:v>0.0144437565976639</c:v>
                </c:pt>
                <c:pt idx="7">
                  <c:v>0.0935241723607609</c:v>
                </c:pt>
                <c:pt idx="8">
                  <c:v>0.383396907257589</c:v>
                </c:pt>
                <c:pt idx="9">
                  <c:v>1.122188059185826</c:v>
                </c:pt>
                <c:pt idx="10">
                  <c:v>2.54413870511956</c:v>
                </c:pt>
                <c:pt idx="11">
                  <c:v>4.730933134627453</c:v>
                </c:pt>
                <c:pt idx="12">
                  <c:v>7.521753797573795</c:v>
                </c:pt>
                <c:pt idx="13">
                  <c:v>10.54557877148345</c:v>
                </c:pt>
                <c:pt idx="14">
                  <c:v>13.34721072412794</c:v>
                </c:pt>
                <c:pt idx="15">
                  <c:v>15.52969261915674</c:v>
                </c:pt>
                <c:pt idx="16">
                  <c:v>16.84935098211351</c:v>
                </c:pt>
                <c:pt idx="17">
                  <c:v>17.24201283303026</c:v>
                </c:pt>
                <c:pt idx="18">
                  <c:v>16.79415210376554</c:v>
                </c:pt>
                <c:pt idx="19">
                  <c:v>15.68693846057127</c:v>
                </c:pt>
                <c:pt idx="20">
                  <c:v>14.13833205671856</c:v>
                </c:pt>
                <c:pt idx="21">
                  <c:v>12.35815865816695</c:v>
                </c:pt>
                <c:pt idx="22">
                  <c:v>10.52102290485762</c:v>
                </c:pt>
                <c:pt idx="23">
                  <c:v>8.75530420455199</c:v>
                </c:pt>
                <c:pt idx="24">
                  <c:v>7.143581674634949</c:v>
                </c:pt>
                <c:pt idx="25">
                  <c:v>5.729535956706885</c:v>
                </c:pt>
                <c:pt idx="26">
                  <c:v>4.527384043118619</c:v>
                </c:pt>
                <c:pt idx="27">
                  <c:v>3.5312721944728</c:v>
                </c:pt>
                <c:pt idx="28">
                  <c:v>2.723266342234936</c:v>
                </c:pt>
                <c:pt idx="29">
                  <c:v>2.079450137213295</c:v>
                </c:pt>
                <c:pt idx="30">
                  <c:v>1.574166247119605</c:v>
                </c:pt>
                <c:pt idx="31">
                  <c:v>1.182693913502555</c:v>
                </c:pt>
                <c:pt idx="32">
                  <c:v>0.882737246335948</c:v>
                </c:pt>
                <c:pt idx="33">
                  <c:v>0.655081605510796</c:v>
                </c:pt>
                <c:pt idx="34">
                  <c:v>0.483713886356708</c:v>
                </c:pt>
                <c:pt idx="35">
                  <c:v>0.355629548681617</c:v>
                </c:pt>
                <c:pt idx="36">
                  <c:v>0.260481990261658</c:v>
                </c:pt>
                <c:pt idx="37">
                  <c:v>0.190175370368308</c:v>
                </c:pt>
                <c:pt idx="38">
                  <c:v>0.138461460672302</c:v>
                </c:pt>
                <c:pt idx="39">
                  <c:v>0.100572966045638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30216"/>
        <c:axId val="2134026488"/>
      </c:lineChart>
      <c:catAx>
        <c:axId val="2134030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26488"/>
        <c:crosses val="autoZero"/>
        <c:auto val="1"/>
        <c:lblAlgn val="ctr"/>
        <c:lblOffset val="100"/>
        <c:noMultiLvlLbl val="0"/>
      </c:catAx>
      <c:valAx>
        <c:axId val="213402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3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Vega of Call and Put (as</a:t>
            </a:r>
            <a:r>
              <a:rPr lang="en-US" baseline="0"/>
              <a:t> functions of spot)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'Vanilla Options'!$A$20</c:f>
              <c:strCache>
                <c:ptCount val="1"/>
                <c:pt idx="0">
                  <c:v>Call Vega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'Vanilla Options'!$B$9:$AO$9</c:f>
              <c:numCache>
                <c:formatCode>General</c:formatCode>
                <c:ptCount val="4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</c:numCache>
            </c:numRef>
          </c:cat>
          <c:val>
            <c:numRef>
              <c:f>'Vanilla Options'!$B$20:$AO$20</c:f>
              <c:numCache>
                <c:formatCode>0.000</c:formatCode>
                <c:ptCount val="40"/>
                <c:pt idx="0">
                  <c:v>1.18825603212493E-30</c:v>
                </c:pt>
                <c:pt idx="1">
                  <c:v>8.18083168697507E-18</c:v>
                </c:pt>
                <c:pt idx="2">
                  <c:v>7.49604221218072E-12</c:v>
                </c:pt>
                <c:pt idx="3">
                  <c:v>2.58318436445206E-8</c:v>
                </c:pt>
                <c:pt idx="4">
                  <c:v>5.75285775073872E-6</c:v>
                </c:pt>
                <c:pt idx="5">
                  <c:v>0.000263800377996142</c:v>
                </c:pt>
                <c:pt idx="6">
                  <c:v>0.00442340045803457</c:v>
                </c:pt>
                <c:pt idx="7">
                  <c:v>0.0374096689443044</c:v>
                </c:pt>
                <c:pt idx="8">
                  <c:v>0.194094684299154</c:v>
                </c:pt>
                <c:pt idx="9">
                  <c:v>0.701367536991141</c:v>
                </c:pt>
                <c:pt idx="10">
                  <c:v>1.924004895746667</c:v>
                </c:pt>
                <c:pt idx="11">
                  <c:v>4.257839821164709</c:v>
                </c:pt>
                <c:pt idx="12">
                  <c:v>7.944852448687322</c:v>
                </c:pt>
                <c:pt idx="13">
                  <c:v>12.91833399506722</c:v>
                </c:pt>
                <c:pt idx="14">
                  <c:v>18.76951508080491</c:v>
                </c:pt>
                <c:pt idx="15">
                  <c:v>24.8475081906508</c:v>
                </c:pt>
                <c:pt idx="16">
                  <c:v>30.43414021144254</c:v>
                </c:pt>
                <c:pt idx="17">
                  <c:v>34.91507598688627</c:v>
                </c:pt>
                <c:pt idx="18">
                  <c:v>37.891805684121</c:v>
                </c:pt>
                <c:pt idx="19">
                  <c:v>39.21734615142817</c:v>
                </c:pt>
                <c:pt idx="20">
                  <c:v>38.96877773133052</c:v>
                </c:pt>
                <c:pt idx="21">
                  <c:v>37.38342994095502</c:v>
                </c:pt>
                <c:pt idx="22">
                  <c:v>34.7851319791855</c:v>
                </c:pt>
                <c:pt idx="23">
                  <c:v>31.51909513638717</c:v>
                </c:pt>
                <c:pt idx="24">
                  <c:v>27.90461591654277</c:v>
                </c:pt>
                <c:pt idx="25">
                  <c:v>24.2072894170866</c:v>
                </c:pt>
                <c:pt idx="26">
                  <c:v>20.62789354645921</c:v>
                </c:pt>
                <c:pt idx="27">
                  <c:v>17.30323375291672</c:v>
                </c:pt>
                <c:pt idx="28">
                  <c:v>14.31416871137239</c:v>
                </c:pt>
                <c:pt idx="29">
                  <c:v>11.69690702182479</c:v>
                </c:pt>
                <c:pt idx="30">
                  <c:v>9.454836021762128</c:v>
                </c:pt>
                <c:pt idx="31">
                  <c:v>7.56924104641635</c:v>
                </c:pt>
                <c:pt idx="32">
                  <c:v>6.008130382874044</c:v>
                </c:pt>
                <c:pt idx="33">
                  <c:v>4.732964599815503</c:v>
                </c:pt>
                <c:pt idx="34">
                  <c:v>3.703434442418546</c:v>
                </c:pt>
                <c:pt idx="35">
                  <c:v>2.880599344321096</c:v>
                </c:pt>
                <c:pt idx="36">
                  <c:v>2.228749029176311</c:v>
                </c:pt>
                <c:pt idx="37">
                  <c:v>1.71633271757398</c:v>
                </c:pt>
                <c:pt idx="38">
                  <c:v>1.316249260516074</c:v>
                </c:pt>
                <c:pt idx="39">
                  <c:v>1.005729660456382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'Vanilla Options'!$A$21</c:f>
              <c:strCache>
                <c:ptCount val="1"/>
                <c:pt idx="0">
                  <c:v>Put Vega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'Vanilla Options'!$B$9:$AO$9</c:f>
              <c:numCache>
                <c:formatCode>General</c:formatCode>
                <c:ptCount val="4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</c:numCache>
            </c:numRef>
          </c:cat>
          <c:val>
            <c:numRef>
              <c:f>'Vanilla Options'!$B$21:$AO$21</c:f>
              <c:numCache>
                <c:formatCode>0.000</c:formatCode>
                <c:ptCount val="40"/>
                <c:pt idx="0">
                  <c:v>1.18825603212493E-30</c:v>
                </c:pt>
                <c:pt idx="1">
                  <c:v>8.18083168697507E-18</c:v>
                </c:pt>
                <c:pt idx="2">
                  <c:v>7.49604221218072E-12</c:v>
                </c:pt>
                <c:pt idx="3">
                  <c:v>2.58318436445206E-8</c:v>
                </c:pt>
                <c:pt idx="4">
                  <c:v>5.75285775073872E-6</c:v>
                </c:pt>
                <c:pt idx="5">
                  <c:v>0.000263800377996142</c:v>
                </c:pt>
                <c:pt idx="6">
                  <c:v>0.00442340045803457</c:v>
                </c:pt>
                <c:pt idx="7">
                  <c:v>0.0374096689443044</c:v>
                </c:pt>
                <c:pt idx="8">
                  <c:v>0.194094684299154</c:v>
                </c:pt>
                <c:pt idx="9">
                  <c:v>0.701367536991141</c:v>
                </c:pt>
                <c:pt idx="10">
                  <c:v>1.924004895746667</c:v>
                </c:pt>
                <c:pt idx="11">
                  <c:v>4.257839821164709</c:v>
                </c:pt>
                <c:pt idx="12">
                  <c:v>7.944852448687322</c:v>
                </c:pt>
                <c:pt idx="13">
                  <c:v>12.91833399506722</c:v>
                </c:pt>
                <c:pt idx="14">
                  <c:v>18.76951508080491</c:v>
                </c:pt>
                <c:pt idx="15">
                  <c:v>24.8475081906508</c:v>
                </c:pt>
                <c:pt idx="16">
                  <c:v>30.43414021144254</c:v>
                </c:pt>
                <c:pt idx="17">
                  <c:v>34.91507598688627</c:v>
                </c:pt>
                <c:pt idx="18">
                  <c:v>37.891805684121</c:v>
                </c:pt>
                <c:pt idx="19">
                  <c:v>39.21734615142817</c:v>
                </c:pt>
                <c:pt idx="20">
                  <c:v>38.96877773133052</c:v>
                </c:pt>
                <c:pt idx="21">
                  <c:v>37.38342994095502</c:v>
                </c:pt>
                <c:pt idx="22">
                  <c:v>34.7851319791855</c:v>
                </c:pt>
                <c:pt idx="23">
                  <c:v>31.51909513638717</c:v>
                </c:pt>
                <c:pt idx="24">
                  <c:v>27.90461591654277</c:v>
                </c:pt>
                <c:pt idx="25">
                  <c:v>24.2072894170866</c:v>
                </c:pt>
                <c:pt idx="26">
                  <c:v>20.62789354645921</c:v>
                </c:pt>
                <c:pt idx="27">
                  <c:v>17.30323375291672</c:v>
                </c:pt>
                <c:pt idx="28">
                  <c:v>14.31416871137239</c:v>
                </c:pt>
                <c:pt idx="29">
                  <c:v>11.69690702182479</c:v>
                </c:pt>
                <c:pt idx="30">
                  <c:v>9.454836021762128</c:v>
                </c:pt>
                <c:pt idx="31">
                  <c:v>7.56924104641635</c:v>
                </c:pt>
                <c:pt idx="32">
                  <c:v>6.008130382874044</c:v>
                </c:pt>
                <c:pt idx="33">
                  <c:v>4.732964599815503</c:v>
                </c:pt>
                <c:pt idx="34">
                  <c:v>3.703434442418546</c:v>
                </c:pt>
                <c:pt idx="35">
                  <c:v>2.880599344321096</c:v>
                </c:pt>
                <c:pt idx="36">
                  <c:v>2.228749029176311</c:v>
                </c:pt>
                <c:pt idx="37">
                  <c:v>1.71633271757398</c:v>
                </c:pt>
                <c:pt idx="38">
                  <c:v>1.316249260516074</c:v>
                </c:pt>
                <c:pt idx="39">
                  <c:v>1.005729660456382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132744"/>
        <c:axId val="2040136440"/>
      </c:lineChart>
      <c:catAx>
        <c:axId val="2040132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136440"/>
        <c:crosses val="autoZero"/>
        <c:auto val="1"/>
        <c:lblAlgn val="ctr"/>
        <c:lblOffset val="100"/>
        <c:noMultiLvlLbl val="0"/>
      </c:catAx>
      <c:valAx>
        <c:axId val="204013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13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of Call and Put (as</a:t>
            </a:r>
            <a:r>
              <a:rPr lang="en-US" baseline="0"/>
              <a:t> functions of spot)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'Vanilla Options'!$A$24</c:f>
              <c:strCache>
                <c:ptCount val="1"/>
                <c:pt idx="0">
                  <c:v>Call Theta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'Vanilla Options'!$B$9:$AO$9</c:f>
              <c:numCache>
                <c:formatCode>General</c:formatCode>
                <c:ptCount val="4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</c:numCache>
            </c:numRef>
          </c:cat>
          <c:val>
            <c:numRef>
              <c:f>'Vanilla Options'!$B$24:$AO$24</c:f>
              <c:numCache>
                <c:formatCode>0.000</c:formatCode>
                <c:ptCount val="40"/>
                <c:pt idx="0">
                  <c:v>-1.50001426766507E-31</c:v>
                </c:pt>
                <c:pt idx="1">
                  <c:v>-1.03568522493596E-18</c:v>
                </c:pt>
                <c:pt idx="2">
                  <c:v>-9.51457767531562E-13</c:v>
                </c:pt>
                <c:pt idx="3">
                  <c:v>-3.28724780992139E-9</c:v>
                </c:pt>
                <c:pt idx="4">
                  <c:v>-7.34040476343927E-7</c:v>
                </c:pt>
                <c:pt idx="5">
                  <c:v>-3.37553112282404E-5</c:v>
                </c:pt>
                <c:pt idx="6">
                  <c:v>-0.000567741648011446</c:v>
                </c:pt>
                <c:pt idx="7">
                  <c:v>-0.00481758892040723</c:v>
                </c:pt>
                <c:pt idx="8">
                  <c:v>-0.0250878041428847</c:v>
                </c:pt>
                <c:pt idx="9">
                  <c:v>-0.0910293644510374</c:v>
                </c:pt>
                <c:pt idx="10">
                  <c:v>-0.250870675793333</c:v>
                </c:pt>
                <c:pt idx="11">
                  <c:v>-0.558092736310639</c:v>
                </c:pt>
                <c:pt idx="12">
                  <c:v>-1.047599083054398</c:v>
                </c:pt>
                <c:pt idx="13">
                  <c:v>-1.715109048513342</c:v>
                </c:pt>
                <c:pt idx="14">
                  <c:v>-2.511753536217403</c:v>
                </c:pt>
                <c:pt idx="15">
                  <c:v>-3.355869435397039</c:v>
                </c:pt>
                <c:pt idx="16">
                  <c:v>-4.154890235699002</c:v>
                </c:pt>
                <c:pt idx="17">
                  <c:v>-4.827377584399632</c:v>
                </c:pt>
                <c:pt idx="18">
                  <c:v>-5.31795800121634</c:v>
                </c:pt>
                <c:pt idx="19">
                  <c:v>-5.602711415283745</c:v>
                </c:pt>
                <c:pt idx="20">
                  <c:v>-5.686445317032538</c:v>
                </c:pt>
                <c:pt idx="21">
                  <c:v>-5.595126653780303</c:v>
                </c:pt>
                <c:pt idx="22">
                  <c:v>-5.366792230452565</c:v>
                </c:pt>
                <c:pt idx="23">
                  <c:v>-5.043330132291755</c:v>
                </c:pt>
                <c:pt idx="24">
                  <c:v>-4.664365898140998</c:v>
                </c:pt>
                <c:pt idx="25">
                  <c:v>-4.263538705727742</c:v>
                </c:pt>
                <c:pt idx="26">
                  <c:v>-3.866865294410426</c:v>
                </c:pt>
                <c:pt idx="27">
                  <c:v>-3.492633428767492</c:v>
                </c:pt>
                <c:pt idx="28">
                  <c:v>-3.152240298025859</c:v>
                </c:pt>
                <c:pt idx="29">
                  <c:v>-2.851487950952849</c:v>
                </c:pt>
                <c:pt idx="30">
                  <c:v>-2.591987489657387</c:v>
                </c:pt>
                <c:pt idx="31">
                  <c:v>-2.372458063474349</c:v>
                </c:pt>
                <c:pt idx="32">
                  <c:v>-2.189813500521813</c:v>
                </c:pt>
                <c:pt idx="33">
                  <c:v>-2.040003392866522</c:v>
                </c:pt>
                <c:pt idx="34">
                  <c:v>-1.918620246850121</c:v>
                </c:pt>
                <c:pt idx="35">
                  <c:v>-1.821306963660508</c:v>
                </c:pt>
                <c:pt idx="36">
                  <c:v>-1.744006694516667</c:v>
                </c:pt>
                <c:pt idx="37">
                  <c:v>-1.683096052369879</c:v>
                </c:pt>
                <c:pt idx="38">
                  <c:v>-1.635437141576069</c:v>
                </c:pt>
                <c:pt idx="39">
                  <c:v>-1.598376747206443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'Vanilla Options'!$A$25</c:f>
              <c:strCache>
                <c:ptCount val="1"/>
                <c:pt idx="0">
                  <c:v>Put Theta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'Vanilla Options'!$B$9:$AO$9</c:f>
              <c:numCache>
                <c:formatCode>General</c:formatCode>
                <c:ptCount val="4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</c:numCache>
            </c:numRef>
          </c:cat>
          <c:val>
            <c:numRef>
              <c:f>'Vanilla Options'!$B$25:$AO$25</c:f>
              <c:numCache>
                <c:formatCode>0.000</c:formatCode>
                <c:ptCount val="40"/>
                <c:pt idx="0">
                  <c:v>1.477667909404594</c:v>
                </c:pt>
                <c:pt idx="1">
                  <c:v>1.477667909404594</c:v>
                </c:pt>
                <c:pt idx="2">
                  <c:v>1.477667909403642</c:v>
                </c:pt>
                <c:pt idx="3">
                  <c:v>1.477667906117346</c:v>
                </c:pt>
                <c:pt idx="4">
                  <c:v>1.477667175364117</c:v>
                </c:pt>
                <c:pt idx="5">
                  <c:v>1.477634154093366</c:v>
                </c:pt>
                <c:pt idx="6">
                  <c:v>1.477100167756583</c:v>
                </c:pt>
                <c:pt idx="7">
                  <c:v>1.472850320484187</c:v>
                </c:pt>
                <c:pt idx="8">
                  <c:v>1.45258010526171</c:v>
                </c:pt>
                <c:pt idx="9">
                  <c:v>1.386638544953556</c:v>
                </c:pt>
                <c:pt idx="10">
                  <c:v>1.226797233611261</c:v>
                </c:pt>
                <c:pt idx="11">
                  <c:v>0.919575173093955</c:v>
                </c:pt>
                <c:pt idx="12">
                  <c:v>0.430068826350195</c:v>
                </c:pt>
                <c:pt idx="13">
                  <c:v>-0.237441139108748</c:v>
                </c:pt>
                <c:pt idx="14">
                  <c:v>-1.034085626812809</c:v>
                </c:pt>
                <c:pt idx="15">
                  <c:v>-1.878201525992446</c:v>
                </c:pt>
                <c:pt idx="16">
                  <c:v>-2.677222326294407</c:v>
                </c:pt>
                <c:pt idx="17">
                  <c:v>-3.349709674995038</c:v>
                </c:pt>
                <c:pt idx="18">
                  <c:v>-3.840290091811746</c:v>
                </c:pt>
                <c:pt idx="19">
                  <c:v>-4.125043505879152</c:v>
                </c:pt>
                <c:pt idx="20">
                  <c:v>-4.208777407627944</c:v>
                </c:pt>
                <c:pt idx="21">
                  <c:v>-4.117458744375709</c:v>
                </c:pt>
                <c:pt idx="22">
                  <c:v>-3.889124321047971</c:v>
                </c:pt>
                <c:pt idx="23">
                  <c:v>-3.565662222887161</c:v>
                </c:pt>
                <c:pt idx="24">
                  <c:v>-3.186697988736404</c:v>
                </c:pt>
                <c:pt idx="25">
                  <c:v>-2.785870796323148</c:v>
                </c:pt>
                <c:pt idx="26">
                  <c:v>-2.389197385005831</c:v>
                </c:pt>
                <c:pt idx="27">
                  <c:v>-2.014965519362898</c:v>
                </c:pt>
                <c:pt idx="28">
                  <c:v>-1.674572388621265</c:v>
                </c:pt>
                <c:pt idx="29">
                  <c:v>-1.373820041548255</c:v>
                </c:pt>
                <c:pt idx="30">
                  <c:v>-1.114319580252793</c:v>
                </c:pt>
                <c:pt idx="31">
                  <c:v>-0.894790154069755</c:v>
                </c:pt>
                <c:pt idx="32">
                  <c:v>-0.71214559111722</c:v>
                </c:pt>
                <c:pt idx="33">
                  <c:v>-0.562335483461928</c:v>
                </c:pt>
                <c:pt idx="34">
                  <c:v>-0.440952337445527</c:v>
                </c:pt>
                <c:pt idx="35">
                  <c:v>-0.343639054255914</c:v>
                </c:pt>
                <c:pt idx="36">
                  <c:v>-0.266338785112073</c:v>
                </c:pt>
                <c:pt idx="37">
                  <c:v>-0.205428142965285</c:v>
                </c:pt>
                <c:pt idx="38">
                  <c:v>-0.157769232171476</c:v>
                </c:pt>
                <c:pt idx="39">
                  <c:v>-0.12070883780185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69800"/>
        <c:axId val="2133966104"/>
      </c:lineChart>
      <c:catAx>
        <c:axId val="2133969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66104"/>
        <c:crosses val="autoZero"/>
        <c:auto val="1"/>
        <c:lblAlgn val="ctr"/>
        <c:lblOffset val="100"/>
        <c:noMultiLvlLbl val="0"/>
      </c:catAx>
      <c:valAx>
        <c:axId val="213396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6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 of Call and Put (as</a:t>
            </a:r>
            <a:r>
              <a:rPr lang="en-US" baseline="0"/>
              <a:t> functions of spot)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'Vanilla Options'!$A$22</c:f>
              <c:strCache>
                <c:ptCount val="1"/>
                <c:pt idx="0">
                  <c:v>Call Rho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'Vanilla Options'!$B$9:$AO$9</c:f>
              <c:numCache>
                <c:formatCode>General</c:formatCode>
                <c:ptCount val="4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</c:numCache>
            </c:numRef>
          </c:cat>
          <c:val>
            <c:numRef>
              <c:f>'Vanilla Options'!$B$22:$AO$22</c:f>
              <c:numCache>
                <c:formatCode>0.000</c:formatCode>
                <c:ptCount val="40"/>
                <c:pt idx="0">
                  <c:v>9.79615167259843E-32</c:v>
                </c:pt>
                <c:pt idx="1">
                  <c:v>8.72084270938118E-19</c:v>
                </c:pt>
                <c:pt idx="2">
                  <c:v>9.63499400598121E-13</c:v>
                </c:pt>
                <c:pt idx="3">
                  <c:v>3.88449029042119E-9</c:v>
                </c:pt>
                <c:pt idx="4">
                  <c:v>9.95550500105832E-7</c:v>
                </c:pt>
                <c:pt idx="5">
                  <c:v>5.20175985815133E-5</c:v>
                </c:pt>
                <c:pt idx="6">
                  <c:v>0.000987772717141636</c:v>
                </c:pt>
                <c:pt idx="7">
                  <c:v>0.0094253534912791</c:v>
                </c:pt>
                <c:pt idx="8">
                  <c:v>0.0550645736993565</c:v>
                </c:pt>
                <c:pt idx="9">
                  <c:v>0.223894821809655</c:v>
                </c:pt>
                <c:pt idx="10">
                  <c:v>0.691337588333285</c:v>
                </c:pt>
                <c:pt idx="11">
                  <c:v>1.724183911003364</c:v>
                </c:pt>
                <c:pt idx="12">
                  <c:v>3.632835131232218</c:v>
                </c:pt>
                <c:pt idx="13">
                  <c:v>6.687819941995952</c:v>
                </c:pt>
                <c:pt idx="14">
                  <c:v>11.03761007445256</c:v>
                </c:pt>
                <c:pt idx="15">
                  <c:v>16.66206077104604</c:v>
                </c:pt>
                <c:pt idx="16">
                  <c:v>23.37484728457895</c:v>
                </c:pt>
                <c:pt idx="17">
                  <c:v>30.86620573592319</c:v>
                </c:pt>
                <c:pt idx="18">
                  <c:v>38.76548604674772</c:v>
                </c:pt>
                <c:pt idx="19">
                  <c:v>46.70287642368158</c:v>
                </c:pt>
                <c:pt idx="20">
                  <c:v>54.35654004108156</c:v>
                </c:pt>
                <c:pt idx="21">
                  <c:v>61.47986074406165</c:v>
                </c:pt>
                <c:pt idx="22">
                  <c:v>67.91004887029187</c:v>
                </c:pt>
                <c:pt idx="23">
                  <c:v>73.56288268289059</c:v>
                </c:pt>
                <c:pt idx="24">
                  <c:v>78.41926057154344</c:v>
                </c:pt>
                <c:pt idx="25">
                  <c:v>82.5085019061279</c:v>
                </c:pt>
                <c:pt idx="26">
                  <c:v>85.89190674020163</c:v>
                </c:pt>
                <c:pt idx="27">
                  <c:v>88.64861397686014</c:v>
                </c:pt>
                <c:pt idx="28">
                  <c:v>90.86461394028736</c:v>
                </c:pt>
                <c:pt idx="29">
                  <c:v>92.62497154831672</c:v>
                </c:pt>
                <c:pt idx="30">
                  <c:v>94.00886579580804</c:v>
                </c:pt>
                <c:pt idx="31">
                  <c:v>95.08686217815368</c:v>
                </c:pt>
                <c:pt idx="32">
                  <c:v>95.9198135108372</c:v>
                </c:pt>
                <c:pt idx="33">
                  <c:v>96.55885452597223</c:v>
                </c:pt>
                <c:pt idx="34">
                  <c:v>97.0460627698535</c:v>
                </c:pt>
                <c:pt idx="35">
                  <c:v>97.41546970802473</c:v>
                </c:pt>
                <c:pt idx="36">
                  <c:v>97.69420439130855</c:v>
                </c:pt>
                <c:pt idx="37">
                  <c:v>97.90363084487543</c:v>
                </c:pt>
                <c:pt idx="38">
                  <c:v>98.06039893410401</c:v>
                </c:pt>
                <c:pt idx="39">
                  <c:v>98.17736930995972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'Vanilla Options'!$A$23</c:f>
              <c:strCache>
                <c:ptCount val="1"/>
                <c:pt idx="0">
                  <c:v>Put Rho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'Vanilla Options'!$B$9:$AO$9</c:f>
              <c:numCache>
                <c:formatCode>General</c:formatCode>
                <c:ptCount val="4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</c:numCache>
            </c:numRef>
          </c:cat>
          <c:val>
            <c:numRef>
              <c:f>'Vanilla Options'!$B$23:$AO$23</c:f>
              <c:numCache>
                <c:formatCode>0.000</c:formatCode>
                <c:ptCount val="40"/>
                <c:pt idx="0">
                  <c:v>-98.51119396030625</c:v>
                </c:pt>
                <c:pt idx="1">
                  <c:v>-100.0</c:v>
                </c:pt>
                <c:pt idx="2">
                  <c:v>-99.999999999999</c:v>
                </c:pt>
                <c:pt idx="3">
                  <c:v>-99.9999999960568</c:v>
                </c:pt>
                <c:pt idx="4">
                  <c:v>-99.99999898940367</c:v>
                </c:pt>
                <c:pt idx="5">
                  <c:v>-99.99994719625609</c:v>
                </c:pt>
                <c:pt idx="6">
                  <c:v>-99.99899729900995</c:v>
                </c:pt>
                <c:pt idx="7">
                  <c:v>-99.99043220053238</c:v>
                </c:pt>
                <c:pt idx="8">
                  <c:v>-99.94410323184028</c:v>
                </c:pt>
                <c:pt idx="9">
                  <c:v>-99.77272144128121</c:v>
                </c:pt>
                <c:pt idx="10">
                  <c:v>-99.29821418202295</c:v>
                </c:pt>
                <c:pt idx="11">
                  <c:v>-98.24975838614025</c:v>
                </c:pt>
                <c:pt idx="12">
                  <c:v>-96.31226159669121</c:v>
                </c:pt>
                <c:pt idx="13">
                  <c:v>-93.21110660308237</c:v>
                </c:pt>
                <c:pt idx="14">
                  <c:v>-88.79557781128912</c:v>
                </c:pt>
                <c:pt idx="15">
                  <c:v>-83.0861244278901</c:v>
                </c:pt>
                <c:pt idx="16">
                  <c:v>-76.27188713802664</c:v>
                </c:pt>
                <c:pt idx="17">
                  <c:v>-68.66731130234773</c:v>
                </c:pt>
                <c:pt idx="18">
                  <c:v>-60.64864865776802</c:v>
                </c:pt>
                <c:pt idx="19">
                  <c:v>-52.59129998718738</c:v>
                </c:pt>
                <c:pt idx="20">
                  <c:v>-44.82196605699066</c:v>
                </c:pt>
                <c:pt idx="21">
                  <c:v>-37.59099014794793</c:v>
                </c:pt>
                <c:pt idx="22">
                  <c:v>-31.06362217307477</c:v>
                </c:pt>
                <c:pt idx="23">
                  <c:v>-25.32535671780433</c:v>
                </c:pt>
                <c:pt idx="24">
                  <c:v>-20.3955840763219</c:v>
                </c:pt>
                <c:pt idx="25">
                  <c:v>-16.24454177321861</c:v>
                </c:pt>
                <c:pt idx="26">
                  <c:v>-12.81000332326639</c:v>
                </c:pt>
                <c:pt idx="27">
                  <c:v>-10.01163379201363</c:v>
                </c:pt>
                <c:pt idx="28">
                  <c:v>-7.762143277950692</c:v>
                </c:pt>
                <c:pt idx="29">
                  <c:v>-5.975181271644426</c:v>
                </c:pt>
                <c:pt idx="30">
                  <c:v>-4.570372140969442</c:v>
                </c:pt>
                <c:pt idx="31">
                  <c:v>-3.476083929641909</c:v>
                </c:pt>
                <c:pt idx="32">
                  <c:v>-2.630544149645794</c:v>
                </c:pt>
                <c:pt idx="33">
                  <c:v>-1.981845266356933</c:v>
                </c:pt>
                <c:pt idx="34">
                  <c:v>-1.487273812804581</c:v>
                </c:pt>
                <c:pt idx="35">
                  <c:v>-1.11228400370726</c:v>
                </c:pt>
                <c:pt idx="36">
                  <c:v>-0.829336785144327</c:v>
                </c:pt>
                <c:pt idx="37">
                  <c:v>-0.616745256052454</c:v>
                </c:pt>
                <c:pt idx="38">
                  <c:v>-0.457607920561674</c:v>
                </c:pt>
                <c:pt idx="39">
                  <c:v>-0.33886976385755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98680"/>
        <c:axId val="2088554600"/>
      </c:lineChart>
      <c:catAx>
        <c:axId val="2088598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54600"/>
        <c:crosses val="autoZero"/>
        <c:auto val="1"/>
        <c:lblAlgn val="ctr"/>
        <c:lblOffset val="100"/>
        <c:noMultiLvlLbl val="0"/>
      </c:catAx>
      <c:valAx>
        <c:axId val="208855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9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Defining Value at Risk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43060370241824"/>
          <c:y val="0.075356994849328"/>
          <c:w val="0.828806018206832"/>
          <c:h val="0.872277840269966"/>
        </c:manualLayout>
      </c:layout>
      <c:lineChart>
        <c:grouping val="standard"/>
        <c:varyColors val="0"/>
        <c:ser>
          <c:idx val="1"/>
          <c:order val="0"/>
          <c:tx>
            <c:v>Portfolio P/L In MM$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VaR!$A$1:$A$71</c:f>
              <c:numCache>
                <c:formatCode>General</c:formatCode>
                <c:ptCount val="71"/>
                <c:pt idx="0">
                  <c:v>-3.0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-2.399999999999999</c:v>
                </c:pt>
                <c:pt idx="7">
                  <c:v>-2.299999999999999</c:v>
                </c:pt>
                <c:pt idx="8">
                  <c:v>-2.199999999999999</c:v>
                </c:pt>
                <c:pt idx="9">
                  <c:v>-2.099999999999999</c:v>
                </c:pt>
                <c:pt idx="10">
                  <c:v>-1.999999999999999</c:v>
                </c:pt>
                <c:pt idx="11">
                  <c:v>-1.899999999999999</c:v>
                </c:pt>
                <c:pt idx="12">
                  <c:v>-1.799999999999999</c:v>
                </c:pt>
                <c:pt idx="13">
                  <c:v>-1.699999999999999</c:v>
                </c:pt>
                <c:pt idx="14">
                  <c:v>-1.599999999999999</c:v>
                </c:pt>
                <c:pt idx="15">
                  <c:v>-1.499999999999999</c:v>
                </c:pt>
                <c:pt idx="16">
                  <c:v>-1.399999999999999</c:v>
                </c:pt>
                <c:pt idx="17">
                  <c:v>-1.299999999999998</c:v>
                </c:pt>
                <c:pt idx="18">
                  <c:v>-1.199999999999998</c:v>
                </c:pt>
                <c:pt idx="19">
                  <c:v>-1.099999999999998</c:v>
                </c:pt>
                <c:pt idx="20">
                  <c:v>-0.999999999999998</c:v>
                </c:pt>
                <c:pt idx="21">
                  <c:v>-0.899999999999998</c:v>
                </c:pt>
                <c:pt idx="22">
                  <c:v>-0.799999999999998</c:v>
                </c:pt>
                <c:pt idx="23">
                  <c:v>-0.699999999999998</c:v>
                </c:pt>
                <c:pt idx="24">
                  <c:v>-0.599999999999998</c:v>
                </c:pt>
                <c:pt idx="25">
                  <c:v>-0.499999999999998</c:v>
                </c:pt>
                <c:pt idx="26">
                  <c:v>-0.399999999999998</c:v>
                </c:pt>
                <c:pt idx="27">
                  <c:v>-0.299999999999998</c:v>
                </c:pt>
                <c:pt idx="28">
                  <c:v>-0.199999999999998</c:v>
                </c:pt>
                <c:pt idx="29">
                  <c:v>-0.0999999999999985</c:v>
                </c:pt>
                <c:pt idx="30">
                  <c:v>0.0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1.900000000000001</c:v>
                </c:pt>
                <c:pt idx="50">
                  <c:v>2.0</c:v>
                </c:pt>
                <c:pt idx="51">
                  <c:v>2.100000000000001</c:v>
                </c:pt>
                <c:pt idx="52">
                  <c:v>2.200000000000001</c:v>
                </c:pt>
                <c:pt idx="53">
                  <c:v>2.300000000000001</c:v>
                </c:pt>
                <c:pt idx="54">
                  <c:v>2.400000000000001</c:v>
                </c:pt>
                <c:pt idx="55">
                  <c:v>2.500000000000001</c:v>
                </c:pt>
                <c:pt idx="56">
                  <c:v>2.600000000000001</c:v>
                </c:pt>
                <c:pt idx="57">
                  <c:v>2.700000000000001</c:v>
                </c:pt>
                <c:pt idx="58">
                  <c:v>2.800000000000001</c:v>
                </c:pt>
                <c:pt idx="59">
                  <c:v>2.900000000000001</c:v>
                </c:pt>
                <c:pt idx="60">
                  <c:v>3.000000000000001</c:v>
                </c:pt>
                <c:pt idx="61">
                  <c:v>3.100000000000001</c:v>
                </c:pt>
                <c:pt idx="62">
                  <c:v>3.200000000000001</c:v>
                </c:pt>
                <c:pt idx="63">
                  <c:v>3.300000000000002</c:v>
                </c:pt>
                <c:pt idx="64">
                  <c:v>3.400000000000002</c:v>
                </c:pt>
                <c:pt idx="65">
                  <c:v>3.500000000000002</c:v>
                </c:pt>
                <c:pt idx="66">
                  <c:v>3.600000000000002</c:v>
                </c:pt>
                <c:pt idx="67">
                  <c:v>3.700000000000002</c:v>
                </c:pt>
                <c:pt idx="68">
                  <c:v>3.800000000000002</c:v>
                </c:pt>
                <c:pt idx="69">
                  <c:v>3.900000000000002</c:v>
                </c:pt>
                <c:pt idx="70">
                  <c:v>4.000000000000002</c:v>
                </c:pt>
              </c:numCache>
            </c:numRef>
          </c:cat>
          <c:val>
            <c:numRef>
              <c:f>VaR!$B$1:$B$71</c:f>
              <c:numCache>
                <c:formatCode>General</c:formatCode>
                <c:ptCount val="71"/>
                <c:pt idx="0">
                  <c:v>9.47569560901087E-5</c:v>
                </c:pt>
                <c:pt idx="1">
                  <c:v>0.000148700250849873</c:v>
                </c:pt>
                <c:pt idx="2">
                  <c:v>0.000230489231964356</c:v>
                </c:pt>
                <c:pt idx="3">
                  <c:v>0.000352880711225043</c:v>
                </c:pt>
                <c:pt idx="4">
                  <c:v>0.000533634057356467</c:v>
                </c:pt>
                <c:pt idx="5">
                  <c:v>0.000797071898465899</c:v>
                </c:pt>
                <c:pt idx="6">
                  <c:v>0.00117595254527296</c:v>
                </c:pt>
                <c:pt idx="7">
                  <c:v>0.00171364332921235</c:v>
                </c:pt>
                <c:pt idx="8">
                  <c:v>0.00246654709839612</c:v>
                </c:pt>
                <c:pt idx="9">
                  <c:v>0.00350668479602006</c:v>
                </c:pt>
                <c:pt idx="10">
                  <c:v>0.00492427601326446</c:v>
                </c:pt>
                <c:pt idx="11">
                  <c:v>0.00683008934845715</c:v>
                </c:pt>
                <c:pt idx="12">
                  <c:v>0.00935726053790931</c:v>
                </c:pt>
                <c:pt idx="13">
                  <c:v>0.0126622066931083</c:v>
                </c:pt>
                <c:pt idx="14">
                  <c:v>0.0169242103634464</c:v>
                </c:pt>
                <c:pt idx="15">
                  <c:v>0.0223432204717639</c:v>
                </c:pt>
                <c:pt idx="16">
                  <c:v>0.029135432326344</c:v>
                </c:pt>
                <c:pt idx="17">
                  <c:v>0.0375262789280786</c:v>
                </c:pt>
                <c:pt idx="18">
                  <c:v>0.0477406005155082</c:v>
                </c:pt>
                <c:pt idx="19">
                  <c:v>0.0599899627924314</c:v>
                </c:pt>
                <c:pt idx="20">
                  <c:v>0.0744573623538449</c:v>
                </c:pt>
                <c:pt idx="21">
                  <c:v>0.0912798760693401</c:v>
                </c:pt>
                <c:pt idx="22">
                  <c:v>0.110530154214166</c:v>
                </c:pt>
                <c:pt idx="23">
                  <c:v>0.132197989360085</c:v>
                </c:pt>
                <c:pt idx="24">
                  <c:v>0.156173471290439</c:v>
                </c:pt>
                <c:pt idx="25">
                  <c:v>0.18223341630666</c:v>
                </c:pt>
                <c:pt idx="26">
                  <c:v>0.210032794159236</c:v>
                </c:pt>
                <c:pt idx="27">
                  <c:v>0.239102734447813</c:v>
                </c:pt>
                <c:pt idx="28">
                  <c:v>0.268856360576826</c:v>
                </c:pt>
                <c:pt idx="29">
                  <c:v>0.29860317949036</c:v>
                </c:pt>
                <c:pt idx="30">
                  <c:v>0.327572081038752</c:v>
                </c:pt>
                <c:pt idx="31">
                  <c:v>0.354942228358169</c:v>
                </c:pt>
                <c:pt idx="32">
                  <c:v>0.379880326851255</c:v>
                </c:pt>
                <c:pt idx="33">
                  <c:v>0.401582033203048</c:v>
                </c:pt>
                <c:pt idx="34">
                  <c:v>0.419314697436659</c:v>
                </c:pt>
                <c:pt idx="35">
                  <c:v>0.432458299079718</c:v>
                </c:pt>
                <c:pt idx="36">
                  <c:v>0.440541398616764</c:v>
                </c:pt>
                <c:pt idx="37">
                  <c:v>0.443269200446036</c:v>
                </c:pt>
                <c:pt idx="38">
                  <c:v>0.440541398616764</c:v>
                </c:pt>
                <c:pt idx="39">
                  <c:v>0.432458299079718</c:v>
                </c:pt>
                <c:pt idx="40">
                  <c:v>0.419314697436659</c:v>
                </c:pt>
                <c:pt idx="41">
                  <c:v>0.401582033203048</c:v>
                </c:pt>
                <c:pt idx="42">
                  <c:v>0.379880326851255</c:v>
                </c:pt>
                <c:pt idx="43">
                  <c:v>0.354942228358169</c:v>
                </c:pt>
                <c:pt idx="44">
                  <c:v>0.327572081038752</c:v>
                </c:pt>
                <c:pt idx="45">
                  <c:v>0.29860317949036</c:v>
                </c:pt>
                <c:pt idx="46">
                  <c:v>0.268856360576826</c:v>
                </c:pt>
                <c:pt idx="47">
                  <c:v>0.239102734447812</c:v>
                </c:pt>
                <c:pt idx="48">
                  <c:v>0.210032794159236</c:v>
                </c:pt>
                <c:pt idx="49">
                  <c:v>0.182233416306659</c:v>
                </c:pt>
                <c:pt idx="50">
                  <c:v>0.156173471290438</c:v>
                </c:pt>
                <c:pt idx="51">
                  <c:v>0.132197989360085</c:v>
                </c:pt>
                <c:pt idx="52">
                  <c:v>0.110530154214165</c:v>
                </c:pt>
                <c:pt idx="53">
                  <c:v>0.0912798760693397</c:v>
                </c:pt>
                <c:pt idx="54">
                  <c:v>0.0744573623538446</c:v>
                </c:pt>
                <c:pt idx="55">
                  <c:v>0.0599899627924311</c:v>
                </c:pt>
                <c:pt idx="56">
                  <c:v>0.0477406005155079</c:v>
                </c:pt>
                <c:pt idx="57">
                  <c:v>0.0375262789280784</c:v>
                </c:pt>
                <c:pt idx="58">
                  <c:v>0.0291354323263438</c:v>
                </c:pt>
                <c:pt idx="59">
                  <c:v>0.0223432204717638</c:v>
                </c:pt>
                <c:pt idx="60">
                  <c:v>0.0169242103634462</c:v>
                </c:pt>
                <c:pt idx="61">
                  <c:v>0.0126622066931082</c:v>
                </c:pt>
                <c:pt idx="62">
                  <c:v>0.00935726053790922</c:v>
                </c:pt>
                <c:pt idx="63">
                  <c:v>0.00683008934845708</c:v>
                </c:pt>
                <c:pt idx="64">
                  <c:v>0.00492427601326442</c:v>
                </c:pt>
                <c:pt idx="65">
                  <c:v>0.00350668479602003</c:v>
                </c:pt>
                <c:pt idx="66">
                  <c:v>0.00246654709839609</c:v>
                </c:pt>
                <c:pt idx="67">
                  <c:v>0.00171364332921233</c:v>
                </c:pt>
                <c:pt idx="68">
                  <c:v>0.00117595254527294</c:v>
                </c:pt>
                <c:pt idx="69">
                  <c:v>0.000797071898465891</c:v>
                </c:pt>
                <c:pt idx="70">
                  <c:v>0.000533634057356463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95432"/>
        <c:axId val="2130830312"/>
      </c:lineChart>
      <c:catAx>
        <c:axId val="2088195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830312"/>
        <c:crosses val="autoZero"/>
        <c:auto val="1"/>
        <c:lblAlgn val="ctr"/>
        <c:lblOffset val="100"/>
        <c:noMultiLvlLbl val="0"/>
      </c:catAx>
      <c:valAx>
        <c:axId val="21308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9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of P&amp;L's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'P&amp;L Histogram'!$A$2:$A$24</c:f>
              <c:numCache>
                <c:formatCode>General</c:formatCode>
                <c:ptCount val="23"/>
                <c:pt idx="0">
                  <c:v>-500000.0</c:v>
                </c:pt>
                <c:pt idx="1">
                  <c:v>-450000.0</c:v>
                </c:pt>
                <c:pt idx="2">
                  <c:v>-400000.0</c:v>
                </c:pt>
                <c:pt idx="3">
                  <c:v>-350000.0</c:v>
                </c:pt>
                <c:pt idx="4">
                  <c:v>-300000.0</c:v>
                </c:pt>
                <c:pt idx="5">
                  <c:v>-250000.0</c:v>
                </c:pt>
                <c:pt idx="6">
                  <c:v>-200000.0</c:v>
                </c:pt>
                <c:pt idx="7">
                  <c:v>-150000.0</c:v>
                </c:pt>
                <c:pt idx="8">
                  <c:v>-100000.0</c:v>
                </c:pt>
                <c:pt idx="9">
                  <c:v>-50000.0</c:v>
                </c:pt>
                <c:pt idx="10">
                  <c:v>0.0</c:v>
                </c:pt>
                <c:pt idx="11">
                  <c:v>50000.0</c:v>
                </c:pt>
                <c:pt idx="12">
                  <c:v>100000.0</c:v>
                </c:pt>
                <c:pt idx="13">
                  <c:v>150000.0</c:v>
                </c:pt>
                <c:pt idx="14">
                  <c:v>200000.0</c:v>
                </c:pt>
                <c:pt idx="15">
                  <c:v>250000.0</c:v>
                </c:pt>
                <c:pt idx="16">
                  <c:v>300000.0</c:v>
                </c:pt>
                <c:pt idx="17">
                  <c:v>350000.0</c:v>
                </c:pt>
                <c:pt idx="18">
                  <c:v>400000.0</c:v>
                </c:pt>
                <c:pt idx="19">
                  <c:v>450000.0</c:v>
                </c:pt>
                <c:pt idx="20">
                  <c:v>500000.0</c:v>
                </c:pt>
                <c:pt idx="21">
                  <c:v>550000.0</c:v>
                </c:pt>
                <c:pt idx="22">
                  <c:v>600000.0</c:v>
                </c:pt>
              </c:numCache>
            </c:numRef>
          </c:cat>
          <c:val>
            <c:numRef>
              <c:f>'P&amp;L Histogram'!$B$2:$B$24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19.0</c:v>
                </c:pt>
                <c:pt idx="8">
                  <c:v>42.0</c:v>
                </c:pt>
                <c:pt idx="9">
                  <c:v>56.0</c:v>
                </c:pt>
                <c:pt idx="10">
                  <c:v>105.0</c:v>
                </c:pt>
                <c:pt idx="11">
                  <c:v>149.0</c:v>
                </c:pt>
                <c:pt idx="12">
                  <c:v>75.0</c:v>
                </c:pt>
                <c:pt idx="13">
                  <c:v>32.0</c:v>
                </c:pt>
                <c:pt idx="14">
                  <c:v>9.0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306376"/>
        <c:axId val="2135310136"/>
      </c:barChart>
      <c:catAx>
        <c:axId val="2135306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10136"/>
        <c:crosses val="autoZero"/>
        <c:auto val="1"/>
        <c:lblAlgn val="ctr"/>
        <c:lblOffset val="100"/>
        <c:noMultiLvlLbl val="0"/>
      </c:catAx>
      <c:valAx>
        <c:axId val="21353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0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26</xdr:row>
      <xdr:rowOff>25400</xdr:rowOff>
    </xdr:from>
    <xdr:to>
      <xdr:col>28</xdr:col>
      <xdr:colOff>63500</xdr:colOff>
      <xdr:row>83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84</xdr:row>
      <xdr:rowOff>12700</xdr:rowOff>
    </xdr:from>
    <xdr:to>
      <xdr:col>28</xdr:col>
      <xdr:colOff>12700</xdr:colOff>
      <xdr:row>141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141</xdr:row>
      <xdr:rowOff>177800</xdr:rowOff>
    </xdr:from>
    <xdr:to>
      <xdr:col>28</xdr:col>
      <xdr:colOff>6350</xdr:colOff>
      <xdr:row>198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200</xdr:row>
      <xdr:rowOff>0</xdr:rowOff>
    </xdr:from>
    <xdr:to>
      <xdr:col>27</xdr:col>
      <xdr:colOff>819150</xdr:colOff>
      <xdr:row>256</xdr:row>
      <xdr:rowOff>190500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258</xdr:row>
      <xdr:rowOff>0</xdr:rowOff>
    </xdr:from>
    <xdr:to>
      <xdr:col>27</xdr:col>
      <xdr:colOff>819150</xdr:colOff>
      <xdr:row>314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316</xdr:row>
      <xdr:rowOff>0</xdr:rowOff>
    </xdr:from>
    <xdr:to>
      <xdr:col>27</xdr:col>
      <xdr:colOff>819150</xdr:colOff>
      <xdr:row>372</xdr:row>
      <xdr:rowOff>190500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1</xdr:row>
      <xdr:rowOff>0</xdr:rowOff>
    </xdr:from>
    <xdr:to>
      <xdr:col>16</xdr:col>
      <xdr:colOff>812800</xdr:colOff>
      <xdr:row>34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0.47212</cdr:x>
      <cdr:y>0.17481</cdr:y>
    </cdr:from>
    <cdr:to>
      <cdr:x>0.47212</cdr:x>
      <cdr:y>0.94737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645150" y="1181100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0.2119</cdr:x>
      <cdr:y>0.91165</cdr:y>
    </cdr:from>
    <cdr:to>
      <cdr:x>0.2119</cdr:x>
      <cdr:y>0.94737</cdr:y>
    </cdr:to>
    <cdr:cxnSp macro="">
      <cdr:nvCxnSpPr>
        <cdr:cNvPr id="8" name="Straight Connector 7"/>
        <cdr:cNvCxnSpPr/>
      </cdr:nvCxnSpPr>
      <cdr:spPr>
        <a:xfrm xmlns:a="http://schemas.openxmlformats.org/drawingml/2006/main">
          <a:off x="2533650" y="6159500"/>
          <a:ext cx="0" cy="241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0.10781</cdr:x>
      <cdr:y>0.75</cdr:y>
    </cdr:from>
    <cdr:to>
      <cdr:x>0.20021</cdr:x>
      <cdr:y>0.93985</cdr:y>
    </cdr:to>
    <cdr:cxnSp macro="">
      <cdr:nvCxnSpPr>
        <cdr:cNvPr id="16" name="Straight Arrow Connector 15"/>
        <cdr:cNvCxnSpPr/>
      </cdr:nvCxnSpPr>
      <cdr:spPr>
        <a:xfrm xmlns:a="http://schemas.openxmlformats.org/drawingml/2006/main">
          <a:off x="1289050" y="5067300"/>
          <a:ext cx="1104900" cy="12827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0.21296</cdr:x>
      <cdr:y>0.75188</cdr:y>
    </cdr:from>
    <cdr:to>
      <cdr:x>0.34148</cdr:x>
      <cdr:y>0.94361</cdr:y>
    </cdr:to>
    <cdr:cxnSp macro="">
      <cdr:nvCxnSpPr>
        <cdr:cNvPr id="18" name="Straight Arrow Connector 17"/>
        <cdr:cNvCxnSpPr/>
      </cdr:nvCxnSpPr>
      <cdr:spPr>
        <a:xfrm xmlns:a="http://schemas.openxmlformats.org/drawingml/2006/main" flipH="1">
          <a:off x="2546350" y="5080000"/>
          <a:ext cx="1536700" cy="12954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0.47637</cdr:x>
      <cdr:y>0.45489</cdr:y>
    </cdr:from>
    <cdr:to>
      <cdr:x>0.66543</cdr:x>
      <cdr:y>0.93797</cdr:y>
    </cdr:to>
    <cdr:cxnSp macro="">
      <cdr:nvCxnSpPr>
        <cdr:cNvPr id="21" name="Straight Arrow Connector 20"/>
        <cdr:cNvCxnSpPr/>
      </cdr:nvCxnSpPr>
      <cdr:spPr>
        <a:xfrm xmlns:a="http://schemas.openxmlformats.org/drawingml/2006/main" flipH="1">
          <a:off x="5695950" y="3073400"/>
          <a:ext cx="2260600" cy="32639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0.66968</cdr:x>
      <cdr:y>0.42105</cdr:y>
    </cdr:from>
    <cdr:to>
      <cdr:x>0.80775</cdr:x>
      <cdr:y>0.4718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8007350" y="2844800"/>
          <a:ext cx="16510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Expected (Average)</a:t>
          </a:r>
          <a:r>
            <a:rPr lang="en-US" sz="1100" b="1" baseline="0"/>
            <a:t> P/L</a:t>
          </a:r>
          <a:endParaRPr lang="en-US" sz="1100" b="1"/>
        </a:p>
      </cdr:txBody>
    </cdr:sp>
  </cdr:relSizeAnchor>
  <cdr:relSizeAnchor xmlns:cdr="http://schemas.openxmlformats.org/drawingml/2006/chartDrawing">
    <cdr:from>
      <cdr:x>0.07169</cdr:x>
      <cdr:y>0.69737</cdr:y>
    </cdr:from>
    <cdr:to>
      <cdr:x>0.16304</cdr:x>
      <cdr:y>0.73684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3" name="TextBox 22"/>
            <cdr:cNvSpPr txBox="1"/>
          </cdr:nvSpPr>
          <cdr:spPr>
            <a:xfrm xmlns:a="http://schemas.openxmlformats.org/drawingml/2006/main">
              <a:off x="857250" y="4711700"/>
              <a:ext cx="1092200" cy="2667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 b="1"/>
                <a:t>Probability of </a:t>
              </a:r>
              <a14:m>
                <m:oMath xmlns:m="http://schemas.openxmlformats.org/officeDocument/2006/math" xmlns="">
                  <m:r>
                    <a:rPr lang="en-US" sz="1100" b="1" i="1">
                      <a:latin typeface="Cambria Math" charset="0"/>
                      <a:ea typeface="Cambria Math" charset="0"/>
                      <a:cs typeface="Cambria Math" charset="0"/>
                    </a:rPr>
                    <m:t>𝜶</m:t>
                  </m:r>
                </m:oMath>
              </a14:m>
              <a:endParaRPr lang="en-US" sz="1100" b="1"/>
            </a:p>
          </cdr:txBody>
        </cdr:sp>
      </mc:Choice>
      <mc:Fallback xmlns="">
        <cdr:sp macro="" textlink="">
          <cdr:nvSpPr>
            <cdr:cNvPr id="23" name="TextBox 22"/>
            <cdr:cNvSpPr txBox="1"/>
          </cdr:nvSpPr>
          <cdr:spPr>
            <a:xfrm xmlns:a="http://schemas.openxmlformats.org/drawingml/2006/main">
              <a:off x="857250" y="4711700"/>
              <a:ext cx="1092200" cy="2667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 b="1"/>
                <a:t>Probability of </a:t>
              </a:r>
              <a:r>
                <a:rPr lang="en-US" sz="1100" b="1" i="0">
                  <a:latin typeface="Cambria Math" charset="0"/>
                  <a:ea typeface="Cambria Math" charset="0"/>
                  <a:cs typeface="Cambria Math" charset="0"/>
                </a:rPr>
                <a:t>𝜶</a:t>
              </a:r>
              <a:endParaRPr lang="en-US" sz="1100" b="1"/>
            </a:p>
          </cdr:txBody>
        </cdr:sp>
      </mc:Fallback>
    </mc:AlternateContent>
  </cdr:relSizeAnchor>
  <cdr:relSizeAnchor xmlns:cdr="http://schemas.openxmlformats.org/drawingml/2006/chartDrawing">
    <cdr:from>
      <cdr:x>0.34997</cdr:x>
      <cdr:y>0.71241</cdr:y>
    </cdr:from>
    <cdr:to>
      <cdr:x>0.42645</cdr:x>
      <cdr:y>0.75188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4" name="TextBox 23"/>
            <cdr:cNvSpPr txBox="1"/>
          </cdr:nvSpPr>
          <cdr:spPr>
            <a:xfrm xmlns:a="http://schemas.openxmlformats.org/drawingml/2006/main">
              <a:off x="4184650" y="4813300"/>
              <a:ext cx="914400" cy="2667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14:m>
                <m:oMathPara xmlns:m="http://schemas.openxmlformats.org/officeDocument/2006/math" xmlns="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1" i="1">
                        <a:latin typeface="Cambria Math" charset="0"/>
                      </a:rPr>
                      <m:t>−</m:t>
                    </m:r>
                    <m:r>
                      <a:rPr lang="en-CA" sz="1100" b="1" i="1">
                        <a:latin typeface="Cambria Math" charset="0"/>
                      </a:rPr>
                      <m:t>𝑽𝒂𝑹</m:t>
                    </m:r>
                    <m:r>
                      <a:rPr lang="en-CA" sz="1100" b="1" i="1">
                        <a:latin typeface="Cambria Math" charset="0"/>
                      </a:rPr>
                      <m:t>(</m:t>
                    </m:r>
                    <m:r>
                      <a:rPr lang="en-CA" sz="1100" b="1" i="1">
                        <a:latin typeface="Cambria Math" charset="0"/>
                      </a:rPr>
                      <m:t>𝟏</m:t>
                    </m:r>
                    <m:r>
                      <a:rPr lang="en-CA" sz="1100" b="1" i="1">
                        <a:latin typeface="Cambria Math" charset="0"/>
                      </a:rPr>
                      <m:t>−</m:t>
                    </m:r>
                    <m:r>
                      <a:rPr lang="en-CA" sz="1100" b="1" i="1">
                        <a:latin typeface="Cambria Math" charset="0"/>
                        <a:ea typeface="Cambria Math" charset="0"/>
                        <a:cs typeface="Cambria Math" charset="0"/>
                      </a:rPr>
                      <m:t>𝜶</m:t>
                    </m:r>
                    <m:r>
                      <a:rPr lang="en-CA" sz="1100" b="1" i="1">
                        <a:latin typeface="Cambria Math" charset="0"/>
                        <a:ea typeface="Cambria Math" charset="0"/>
                        <a:cs typeface="Cambria Math" charset="0"/>
                      </a:rPr>
                      <m:t>)</m:t>
                    </m:r>
                  </m:oMath>
                </m:oMathPara>
              </a14:m>
              <a:endParaRPr lang="en-US" sz="1100" b="1"/>
            </a:p>
          </cdr:txBody>
        </cdr:sp>
      </mc:Choice>
      <mc:Fallback xmlns="">
        <cdr:sp macro="" textlink="">
          <cdr:nvSpPr>
            <cdr:cNvPr id="24" name="TextBox 23"/>
            <cdr:cNvSpPr txBox="1"/>
          </cdr:nvSpPr>
          <cdr:spPr>
            <a:xfrm xmlns:a="http://schemas.openxmlformats.org/drawingml/2006/main">
              <a:off x="4184650" y="4813300"/>
              <a:ext cx="914400" cy="2667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CA" sz="1100" b="1" i="0">
                  <a:latin typeface="Cambria Math" charset="0"/>
                </a:rPr>
                <a:t>−𝑽𝒂𝑹(𝟏−</a:t>
              </a:r>
              <a:r>
                <a:rPr lang="en-CA" sz="1100" b="1" i="0">
                  <a:latin typeface="Cambria Math" charset="0"/>
                  <a:ea typeface="Cambria Math" charset="0"/>
                  <a:cs typeface="Cambria Math" charset="0"/>
                </a:rPr>
                <a:t>𝜶)</a:t>
              </a:r>
              <a:endParaRPr lang="en-US" sz="1100" b="1"/>
            </a:p>
          </cdr:txBody>
        </cdr:sp>
      </mc:Fallback>
    </mc:AlternateContent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12700</xdr:rowOff>
    </xdr:from>
    <xdr:to>
      <xdr:col>18</xdr:col>
      <xdr:colOff>457200</xdr:colOff>
      <xdr:row>37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"/>
  <sheetViews>
    <sheetView workbookViewId="0">
      <selection sqref="A1:XFD1048576"/>
    </sheetView>
  </sheetViews>
  <sheetFormatPr baseColWidth="10" defaultRowHeight="15" x14ac:dyDescent="0"/>
  <cols>
    <col min="1" max="1" width="30.33203125" bestFit="1" customWidth="1"/>
    <col min="2" max="2" width="10.33203125" bestFit="1" customWidth="1"/>
    <col min="3" max="22" width="11" bestFit="1" customWidth="1"/>
  </cols>
  <sheetData>
    <row r="1" spans="1:44">
      <c r="A1" t="s">
        <v>0</v>
      </c>
      <c r="B1" s="1">
        <v>42543</v>
      </c>
    </row>
    <row r="2" spans="1:44">
      <c r="A2" t="s">
        <v>1</v>
      </c>
      <c r="B2" s="1">
        <f>B1+365</f>
        <v>42908</v>
      </c>
    </row>
    <row r="3" spans="1:44">
      <c r="A3" t="s">
        <v>4</v>
      </c>
      <c r="B3" s="2">
        <f>(B2-B1)/365</f>
        <v>1</v>
      </c>
    </row>
    <row r="4" spans="1:44">
      <c r="A4" t="s">
        <v>5</v>
      </c>
      <c r="B4" s="3">
        <v>100</v>
      </c>
    </row>
    <row r="5" spans="1:44">
      <c r="A5" t="s">
        <v>2</v>
      </c>
      <c r="B5" s="4">
        <v>0.25</v>
      </c>
    </row>
    <row r="6" spans="1:44">
      <c r="A6" t="s">
        <v>3</v>
      </c>
      <c r="B6" s="4">
        <v>1.4999999999999999E-2</v>
      </c>
    </row>
    <row r="7" spans="1:44">
      <c r="A7" t="s">
        <v>24</v>
      </c>
      <c r="B7" s="10">
        <f>2*ASIN(1)</f>
        <v>3.1415926535897931</v>
      </c>
    </row>
    <row r="8" spans="1:44">
      <c r="B8" s="38" t="s">
        <v>22</v>
      </c>
      <c r="C8" s="38"/>
      <c r="D8" s="38"/>
      <c r="E8" s="38"/>
      <c r="F8" s="38"/>
      <c r="G8" s="38"/>
      <c r="H8" s="38"/>
      <c r="I8" s="38"/>
      <c r="L8" s="9" t="s">
        <v>21</v>
      </c>
      <c r="O8" s="38" t="s">
        <v>23</v>
      </c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</row>
    <row r="9" spans="1:44">
      <c r="A9" t="s">
        <v>8</v>
      </c>
      <c r="B9" s="7">
        <v>5</v>
      </c>
      <c r="C9" s="7">
        <f>B9+5</f>
        <v>10</v>
      </c>
      <c r="D9" s="7">
        <f t="shared" ref="D9:AO9" si="0">C9+5</f>
        <v>15</v>
      </c>
      <c r="E9" s="7">
        <f t="shared" si="0"/>
        <v>20</v>
      </c>
      <c r="F9" s="7">
        <f t="shared" si="0"/>
        <v>25</v>
      </c>
      <c r="G9" s="7">
        <f t="shared" si="0"/>
        <v>30</v>
      </c>
      <c r="H9" s="7">
        <f t="shared" si="0"/>
        <v>35</v>
      </c>
      <c r="I9" s="7">
        <f t="shared" si="0"/>
        <v>40</v>
      </c>
      <c r="J9" s="7">
        <f t="shared" si="0"/>
        <v>45</v>
      </c>
      <c r="K9" s="7">
        <f t="shared" si="0"/>
        <v>50</v>
      </c>
      <c r="L9" s="7">
        <f t="shared" si="0"/>
        <v>55</v>
      </c>
      <c r="M9" s="7">
        <f t="shared" si="0"/>
        <v>60</v>
      </c>
      <c r="N9" s="7">
        <f t="shared" si="0"/>
        <v>65</v>
      </c>
      <c r="O9" s="7">
        <f t="shared" si="0"/>
        <v>70</v>
      </c>
      <c r="P9" s="7">
        <f t="shared" si="0"/>
        <v>75</v>
      </c>
      <c r="Q9" s="7">
        <f t="shared" si="0"/>
        <v>80</v>
      </c>
      <c r="R9" s="7">
        <f t="shared" si="0"/>
        <v>85</v>
      </c>
      <c r="S9" s="7">
        <f t="shared" si="0"/>
        <v>90</v>
      </c>
      <c r="T9" s="7">
        <f>S9+5</f>
        <v>95</v>
      </c>
      <c r="U9" s="7">
        <f t="shared" si="0"/>
        <v>100</v>
      </c>
      <c r="V9" s="7">
        <f t="shared" si="0"/>
        <v>105</v>
      </c>
      <c r="W9" s="7">
        <f t="shared" si="0"/>
        <v>110</v>
      </c>
      <c r="X9" s="7">
        <f t="shared" si="0"/>
        <v>115</v>
      </c>
      <c r="Y9" s="7">
        <f t="shared" si="0"/>
        <v>120</v>
      </c>
      <c r="Z9" s="7">
        <f t="shared" si="0"/>
        <v>125</v>
      </c>
      <c r="AA9" s="7">
        <f t="shared" si="0"/>
        <v>130</v>
      </c>
      <c r="AB9" s="7">
        <f t="shared" si="0"/>
        <v>135</v>
      </c>
      <c r="AC9" s="7">
        <f t="shared" si="0"/>
        <v>140</v>
      </c>
      <c r="AD9" s="7">
        <f t="shared" si="0"/>
        <v>145</v>
      </c>
      <c r="AE9" s="7">
        <f t="shared" si="0"/>
        <v>150</v>
      </c>
      <c r="AF9" s="7">
        <f t="shared" si="0"/>
        <v>155</v>
      </c>
      <c r="AG9" s="7">
        <f t="shared" si="0"/>
        <v>160</v>
      </c>
      <c r="AH9" s="7">
        <f t="shared" si="0"/>
        <v>165</v>
      </c>
      <c r="AI9" s="7">
        <f t="shared" si="0"/>
        <v>170</v>
      </c>
      <c r="AJ9" s="7">
        <f t="shared" si="0"/>
        <v>175</v>
      </c>
      <c r="AK9" s="7">
        <f t="shared" si="0"/>
        <v>180</v>
      </c>
      <c r="AL9" s="7">
        <f t="shared" si="0"/>
        <v>185</v>
      </c>
      <c r="AM9" s="7">
        <f t="shared" si="0"/>
        <v>190</v>
      </c>
      <c r="AN9" s="7">
        <f t="shared" si="0"/>
        <v>195</v>
      </c>
      <c r="AO9" s="7">
        <f t="shared" si="0"/>
        <v>200</v>
      </c>
      <c r="AP9" s="7"/>
      <c r="AQ9" s="7"/>
      <c r="AR9" s="7"/>
    </row>
    <row r="10" spans="1:44">
      <c r="A10" t="s">
        <v>27</v>
      </c>
      <c r="B10" s="5">
        <f>MAX(B9-$B$4,0)</f>
        <v>0</v>
      </c>
      <c r="C10" s="5">
        <f t="shared" ref="C10:AO10" si="1">MAX(C9-$B$4,0)</f>
        <v>0</v>
      </c>
      <c r="D10" s="5">
        <f t="shared" si="1"/>
        <v>0</v>
      </c>
      <c r="E10" s="5">
        <f t="shared" si="1"/>
        <v>0</v>
      </c>
      <c r="F10" s="5">
        <f t="shared" si="1"/>
        <v>0</v>
      </c>
      <c r="G10" s="5">
        <f t="shared" si="1"/>
        <v>0</v>
      </c>
      <c r="H10" s="5">
        <f t="shared" si="1"/>
        <v>0</v>
      </c>
      <c r="I10" s="5">
        <f t="shared" si="1"/>
        <v>0</v>
      </c>
      <c r="J10" s="5">
        <f t="shared" si="1"/>
        <v>0</v>
      </c>
      <c r="K10" s="5">
        <f t="shared" si="1"/>
        <v>0</v>
      </c>
      <c r="L10" s="5">
        <f t="shared" si="1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5">
        <f t="shared" si="1"/>
        <v>0</v>
      </c>
      <c r="Q10" s="5">
        <f t="shared" si="1"/>
        <v>0</v>
      </c>
      <c r="R10" s="5">
        <f t="shared" si="1"/>
        <v>0</v>
      </c>
      <c r="S10" s="5">
        <f t="shared" si="1"/>
        <v>0</v>
      </c>
      <c r="T10" s="5">
        <f t="shared" si="1"/>
        <v>0</v>
      </c>
      <c r="U10" s="5">
        <f t="shared" si="1"/>
        <v>0</v>
      </c>
      <c r="V10" s="5">
        <f t="shared" si="1"/>
        <v>5</v>
      </c>
      <c r="W10" s="5">
        <f t="shared" si="1"/>
        <v>10</v>
      </c>
      <c r="X10" s="5">
        <f t="shared" si="1"/>
        <v>15</v>
      </c>
      <c r="Y10" s="5">
        <f t="shared" si="1"/>
        <v>20</v>
      </c>
      <c r="Z10" s="5">
        <f t="shared" si="1"/>
        <v>25</v>
      </c>
      <c r="AA10" s="5">
        <f t="shared" si="1"/>
        <v>30</v>
      </c>
      <c r="AB10" s="5">
        <f t="shared" si="1"/>
        <v>35</v>
      </c>
      <c r="AC10" s="5">
        <f t="shared" si="1"/>
        <v>40</v>
      </c>
      <c r="AD10" s="5">
        <f t="shared" si="1"/>
        <v>45</v>
      </c>
      <c r="AE10" s="5">
        <f t="shared" si="1"/>
        <v>50</v>
      </c>
      <c r="AF10" s="5">
        <f t="shared" si="1"/>
        <v>55</v>
      </c>
      <c r="AG10" s="5">
        <f t="shared" si="1"/>
        <v>60</v>
      </c>
      <c r="AH10" s="5">
        <f t="shared" si="1"/>
        <v>65</v>
      </c>
      <c r="AI10" s="5">
        <f t="shared" si="1"/>
        <v>70</v>
      </c>
      <c r="AJ10" s="5">
        <f t="shared" si="1"/>
        <v>75</v>
      </c>
      <c r="AK10" s="5">
        <f t="shared" si="1"/>
        <v>80</v>
      </c>
      <c r="AL10" s="5">
        <f t="shared" si="1"/>
        <v>85</v>
      </c>
      <c r="AM10" s="5">
        <f t="shared" si="1"/>
        <v>90</v>
      </c>
      <c r="AN10" s="5">
        <f t="shared" si="1"/>
        <v>95</v>
      </c>
      <c r="AO10" s="5">
        <f t="shared" si="1"/>
        <v>100</v>
      </c>
      <c r="AP10" s="7"/>
      <c r="AQ10" s="7"/>
      <c r="AR10" s="7"/>
    </row>
    <row r="11" spans="1:44">
      <c r="A11" t="s">
        <v>28</v>
      </c>
      <c r="B11" s="5">
        <f>MAX($B$4-B9,0)</f>
        <v>95</v>
      </c>
      <c r="C11" s="5">
        <f t="shared" ref="C11:AO11" si="2">MAX($B$4-C9,0)</f>
        <v>90</v>
      </c>
      <c r="D11" s="5">
        <f t="shared" si="2"/>
        <v>85</v>
      </c>
      <c r="E11" s="5">
        <f t="shared" si="2"/>
        <v>80</v>
      </c>
      <c r="F11" s="5">
        <f t="shared" si="2"/>
        <v>75</v>
      </c>
      <c r="G11" s="5">
        <f t="shared" si="2"/>
        <v>70</v>
      </c>
      <c r="H11" s="5">
        <f t="shared" si="2"/>
        <v>65</v>
      </c>
      <c r="I11" s="5">
        <f t="shared" si="2"/>
        <v>60</v>
      </c>
      <c r="J11" s="5">
        <f t="shared" si="2"/>
        <v>55</v>
      </c>
      <c r="K11" s="5">
        <f t="shared" si="2"/>
        <v>50</v>
      </c>
      <c r="L11" s="5">
        <f t="shared" si="2"/>
        <v>45</v>
      </c>
      <c r="M11" s="5">
        <f t="shared" si="2"/>
        <v>40</v>
      </c>
      <c r="N11" s="5">
        <f t="shared" si="2"/>
        <v>35</v>
      </c>
      <c r="O11" s="5">
        <f t="shared" si="2"/>
        <v>30</v>
      </c>
      <c r="P11" s="5">
        <f t="shared" si="2"/>
        <v>25</v>
      </c>
      <c r="Q11" s="5">
        <f t="shared" si="2"/>
        <v>20</v>
      </c>
      <c r="R11" s="5">
        <f t="shared" si="2"/>
        <v>15</v>
      </c>
      <c r="S11" s="5">
        <f t="shared" si="2"/>
        <v>10</v>
      </c>
      <c r="T11" s="5">
        <f t="shared" si="2"/>
        <v>5</v>
      </c>
      <c r="U11" s="5">
        <f t="shared" si="2"/>
        <v>0</v>
      </c>
      <c r="V11" s="5">
        <f t="shared" si="2"/>
        <v>0</v>
      </c>
      <c r="W11" s="5">
        <f t="shared" si="2"/>
        <v>0</v>
      </c>
      <c r="X11" s="5">
        <f t="shared" si="2"/>
        <v>0</v>
      </c>
      <c r="Y11" s="5">
        <f t="shared" si="2"/>
        <v>0</v>
      </c>
      <c r="Z11" s="5">
        <f t="shared" si="2"/>
        <v>0</v>
      </c>
      <c r="AA11" s="5">
        <f t="shared" si="2"/>
        <v>0</v>
      </c>
      <c r="AB11" s="5">
        <f t="shared" si="2"/>
        <v>0</v>
      </c>
      <c r="AC11" s="5">
        <f t="shared" si="2"/>
        <v>0</v>
      </c>
      <c r="AD11" s="5">
        <f t="shared" si="2"/>
        <v>0</v>
      </c>
      <c r="AE11" s="5">
        <f t="shared" si="2"/>
        <v>0</v>
      </c>
      <c r="AF11" s="5">
        <f t="shared" si="2"/>
        <v>0</v>
      </c>
      <c r="AG11" s="5">
        <f t="shared" si="2"/>
        <v>0</v>
      </c>
      <c r="AH11" s="5">
        <f t="shared" si="2"/>
        <v>0</v>
      </c>
      <c r="AI11" s="5">
        <f t="shared" si="2"/>
        <v>0</v>
      </c>
      <c r="AJ11" s="5">
        <f t="shared" si="2"/>
        <v>0</v>
      </c>
      <c r="AK11" s="5">
        <f t="shared" si="2"/>
        <v>0</v>
      </c>
      <c r="AL11" s="5">
        <f t="shared" si="2"/>
        <v>0</v>
      </c>
      <c r="AM11" s="5">
        <f t="shared" si="2"/>
        <v>0</v>
      </c>
      <c r="AN11" s="5">
        <f t="shared" si="2"/>
        <v>0</v>
      </c>
      <c r="AO11" s="5">
        <f t="shared" si="2"/>
        <v>0</v>
      </c>
      <c r="AP11" s="7"/>
      <c r="AQ11" s="7"/>
      <c r="AR11" s="7"/>
    </row>
    <row r="12" spans="1:44">
      <c r="A12" t="s">
        <v>9</v>
      </c>
      <c r="B12" s="6">
        <f>(LN(B9/$B$4)+($B$6+0.5*$B$5^2)*$B$3)/($B$5*SQRT($B$3))</f>
        <v>-11.797929094215963</v>
      </c>
      <c r="C12" s="6">
        <f t="shared" ref="C12:V12" si="3">(LN(C9/$B$4)+($B$6+0.5*$B$5^2)*$B$3)/($B$5*SQRT($B$3))</f>
        <v>-9.0253403719761813</v>
      </c>
      <c r="D12" s="6">
        <f t="shared" si="3"/>
        <v>-7.4034799395435256</v>
      </c>
      <c r="E12" s="6">
        <f t="shared" si="3"/>
        <v>-6.2527516497364015</v>
      </c>
      <c r="F12" s="6">
        <f t="shared" si="3"/>
        <v>-5.3601774444795627</v>
      </c>
      <c r="G12" s="6">
        <f t="shared" si="3"/>
        <v>-4.6308912173037449</v>
      </c>
      <c r="H12" s="6">
        <f t="shared" si="3"/>
        <v>-4.0142884979947118</v>
      </c>
      <c r="I12" s="6">
        <f t="shared" si="3"/>
        <v>-3.4801629274966199</v>
      </c>
      <c r="J12" s="6">
        <f t="shared" si="3"/>
        <v>-3.0090307848710864</v>
      </c>
      <c r="K12" s="6">
        <f t="shared" si="3"/>
        <v>-2.5875887222397811</v>
      </c>
      <c r="L12" s="6">
        <f t="shared" si="3"/>
        <v>-2.2063480030224816</v>
      </c>
      <c r="M12" s="6">
        <f t="shared" si="3"/>
        <v>-1.8583024950639628</v>
      </c>
      <c r="N12" s="6">
        <f t="shared" si="3"/>
        <v>-1.5381316643698169</v>
      </c>
      <c r="O12" s="6">
        <f t="shared" si="3"/>
        <v>-1.2416997757549297</v>
      </c>
      <c r="P12" s="6">
        <f t="shared" si="3"/>
        <v>-0.96572828980712355</v>
      </c>
      <c r="Q12" s="6">
        <f t="shared" si="3"/>
        <v>-0.70757420525683878</v>
      </c>
      <c r="R12" s="6">
        <f t="shared" si="3"/>
        <v>-0.46507571799109976</v>
      </c>
      <c r="S12" s="6">
        <f t="shared" si="3"/>
        <v>-0.23644206263130513</v>
      </c>
      <c r="T12" s="6">
        <f t="shared" si="3"/>
        <v>-2.0173177550202315E-2</v>
      </c>
      <c r="U12" s="6">
        <f t="shared" si="3"/>
        <v>0.185</v>
      </c>
      <c r="V12" s="6">
        <f t="shared" si="3"/>
        <v>0.38016065667772819</v>
      </c>
      <c r="W12" s="6">
        <f t="shared" ref="W12" si="4">(LN(W9/$B$4)+($B$6+0.5*$B$5^2)*$B$3)/($B$5*SQRT($B$3))</f>
        <v>0.56624071921729979</v>
      </c>
      <c r="X12" s="6">
        <f t="shared" ref="X12" si="5">(LN(X9/$B$4)+($B$6+0.5*$B$5^2)*$B$3)/($B$5*SQRT($B$3))</f>
        <v>0.74404776950063445</v>
      </c>
      <c r="Y12" s="6">
        <f t="shared" ref="Y12" si="6">(LN(Y9/$B$4)+($B$6+0.5*$B$5^2)*$B$3)/($B$5*SQRT($B$3))</f>
        <v>0.91428622717581831</v>
      </c>
      <c r="Z12" s="6">
        <f t="shared" ref="Z12" si="7">(LN(Z9/$B$4)+($B$6+0.5*$B$5^2)*$B$3)/($B$5*SQRT($B$3))</f>
        <v>1.0775742052568391</v>
      </c>
      <c r="AA12" s="6">
        <f t="shared" ref="AA12" si="8">(LN(AA9/$B$4)+($B$6+0.5*$B$5^2)*$B$3)/($B$5*SQRT($B$3))</f>
        <v>1.2344570578699643</v>
      </c>
      <c r="AB12" s="6">
        <f t="shared" ref="AB12" si="9">(LN(AB9/$B$4)+($B$6+0.5*$B$5^2)*$B$3)/($B$5*SQRT($B$3))</f>
        <v>1.3854183698013527</v>
      </c>
      <c r="AC12" s="6">
        <f t="shared" ref="AC12" si="10">(LN(AC9/$B$4)+($B$6+0.5*$B$5^2)*$B$3)/($B$5*SQRT($B$3))</f>
        <v>1.5308889464848516</v>
      </c>
      <c r="AD12" s="6">
        <f t="shared" ref="AD12" si="11">(LN(AD9/$B$4)+($B$6+0.5*$B$5^2)*$B$3)/($B$5*SQRT($B$3))</f>
        <v>1.6712542257299321</v>
      </c>
      <c r="AE12" s="6">
        <f t="shared" ref="AE12" si="12">(LN(AE9/$B$4)+($B$6+0.5*$B$5^2)*$B$3)/($B$5*SQRT($B$3))</f>
        <v>1.8068604324326576</v>
      </c>
      <c r="AF12" s="6">
        <f t="shared" ref="AF12" si="13">(LN(AF9/$B$4)+($B$6+0.5*$B$5^2)*$B$3)/($B$5*SQRT($B$3))</f>
        <v>1.9380197237246213</v>
      </c>
      <c r="AG12" s="6">
        <f t="shared" ref="AG12" si="14">(LN(AG9/$B$4)+($B$6+0.5*$B$5^2)*$B$3)/($B$5*SQRT($B$3))</f>
        <v>2.0650145169829424</v>
      </c>
      <c r="AH12" s="6">
        <f t="shared" ref="AH12" si="15">(LN(AH9/$B$4)+($B$6+0.5*$B$5^2)*$B$3)/($B$5*SQRT($B$3))</f>
        <v>2.1881011516499567</v>
      </c>
      <c r="AI12" s="6">
        <f t="shared" ref="AI12" si="16">(LN(AI9/$B$4)+($B$6+0.5*$B$5^2)*$B$3)/($B$5*SQRT($B$3))</f>
        <v>2.3075130042486816</v>
      </c>
      <c r="AJ12" s="6">
        <f t="shared" ref="AJ12" si="17">(LN(AJ9/$B$4)+($B$6+0.5*$B$5^2)*$B$3)/($B$5*SQRT($B$3))</f>
        <v>2.4234631517416907</v>
      </c>
      <c r="AK12" s="6">
        <f t="shared" ref="AK12" si="18">(LN(AK9/$B$4)+($B$6+0.5*$B$5^2)*$B$3)/($B$5*SQRT($B$3))</f>
        <v>2.5361466596084763</v>
      </c>
      <c r="AL12" s="6">
        <f t="shared" ref="AL12" si="19">(LN(AL9/$B$4)+($B$6+0.5*$B$5^2)*$B$3)/($B$5*SQRT($B$3))</f>
        <v>2.645742556360934</v>
      </c>
      <c r="AM12" s="6">
        <f t="shared" ref="AM12" si="20">(LN(AM9/$B$4)+($B$6+0.5*$B$5^2)*$B$3)/($B$5*SQRT($B$3))</f>
        <v>2.7524155446895788</v>
      </c>
      <c r="AN12" s="6">
        <f t="shared" ref="AN12" si="21">(LN(AN9/$B$4)+($B$6+0.5*$B$5^2)*$B$3)/($B$5*SQRT($B$3))</f>
        <v>2.8563174903026218</v>
      </c>
      <c r="AO12" s="6">
        <f t="shared" ref="AO12" si="22">(LN(AO9/$B$4)+($B$6+0.5*$B$5^2)*$B$3)/($B$5*SQRT($B$3))</f>
        <v>2.9575887222397812</v>
      </c>
    </row>
    <row r="13" spans="1:44">
      <c r="A13" t="s">
        <v>10</v>
      </c>
      <c r="B13" s="6">
        <f>B12-$B$5*SQRT($B$3)</f>
        <v>-12.047929094215963</v>
      </c>
      <c r="C13" s="6">
        <f t="shared" ref="C13:AO13" si="23">C12-$B$5*SQRT($B$3)</f>
        <v>-9.2753403719761813</v>
      </c>
      <c r="D13" s="6">
        <f t="shared" si="23"/>
        <v>-7.6534799395435256</v>
      </c>
      <c r="E13" s="6">
        <f t="shared" si="23"/>
        <v>-6.5027516497364015</v>
      </c>
      <c r="F13" s="6">
        <f t="shared" si="23"/>
        <v>-5.6101774444795627</v>
      </c>
      <c r="G13" s="6">
        <f t="shared" si="23"/>
        <v>-4.8808912173037449</v>
      </c>
      <c r="H13" s="6">
        <f t="shared" si="23"/>
        <v>-4.2642884979947118</v>
      </c>
      <c r="I13" s="6">
        <f t="shared" si="23"/>
        <v>-3.7301629274966199</v>
      </c>
      <c r="J13" s="6">
        <f t="shared" si="23"/>
        <v>-3.2590307848710864</v>
      </c>
      <c r="K13" s="6">
        <f t="shared" si="23"/>
        <v>-2.8375887222397811</v>
      </c>
      <c r="L13" s="6">
        <f t="shared" si="23"/>
        <v>-2.4563480030224816</v>
      </c>
      <c r="M13" s="6">
        <f t="shared" si="23"/>
        <v>-2.1083024950639628</v>
      </c>
      <c r="N13" s="6">
        <f t="shared" si="23"/>
        <v>-1.7881316643698169</v>
      </c>
      <c r="O13" s="6">
        <f t="shared" si="23"/>
        <v>-1.4916997757549297</v>
      </c>
      <c r="P13" s="6">
        <f t="shared" si="23"/>
        <v>-1.2157282898071236</v>
      </c>
      <c r="Q13" s="6">
        <f t="shared" si="23"/>
        <v>-0.95757420525683878</v>
      </c>
      <c r="R13" s="6">
        <f t="shared" si="23"/>
        <v>-0.71507571799109981</v>
      </c>
      <c r="S13" s="6">
        <f t="shared" si="23"/>
        <v>-0.48644206263130513</v>
      </c>
      <c r="T13" s="6">
        <f t="shared" si="23"/>
        <v>-0.27017317755020231</v>
      </c>
      <c r="U13" s="6">
        <f t="shared" si="23"/>
        <v>-6.5000000000000002E-2</v>
      </c>
      <c r="V13" s="6">
        <f t="shared" si="23"/>
        <v>0.13016065667772819</v>
      </c>
      <c r="W13" s="6">
        <f t="shared" si="23"/>
        <v>0.31624071921729979</v>
      </c>
      <c r="X13" s="6">
        <f t="shared" si="23"/>
        <v>0.49404776950063445</v>
      </c>
      <c r="Y13" s="6">
        <f t="shared" si="23"/>
        <v>0.66428622717581831</v>
      </c>
      <c r="Z13" s="6">
        <f t="shared" si="23"/>
        <v>0.82757420525683911</v>
      </c>
      <c r="AA13" s="6">
        <f t="shared" si="23"/>
        <v>0.98445705786996429</v>
      </c>
      <c r="AB13" s="6">
        <f t="shared" si="23"/>
        <v>1.1354183698013527</v>
      </c>
      <c r="AC13" s="6">
        <f t="shared" si="23"/>
        <v>1.2808889464848516</v>
      </c>
      <c r="AD13" s="6">
        <f t="shared" si="23"/>
        <v>1.4212542257299321</v>
      </c>
      <c r="AE13" s="6">
        <f t="shared" si="23"/>
        <v>1.5568604324326576</v>
      </c>
      <c r="AF13" s="6">
        <f t="shared" si="23"/>
        <v>1.6880197237246213</v>
      </c>
      <c r="AG13" s="6">
        <f t="shared" si="23"/>
        <v>1.8150145169829424</v>
      </c>
      <c r="AH13" s="6">
        <f t="shared" si="23"/>
        <v>1.9381011516499567</v>
      </c>
      <c r="AI13" s="6">
        <f t="shared" si="23"/>
        <v>2.0575130042486816</v>
      </c>
      <c r="AJ13" s="6">
        <f t="shared" si="23"/>
        <v>2.1734631517416907</v>
      </c>
      <c r="AK13" s="6">
        <f t="shared" si="23"/>
        <v>2.2861466596084763</v>
      </c>
      <c r="AL13" s="6">
        <f t="shared" si="23"/>
        <v>2.395742556360934</v>
      </c>
      <c r="AM13" s="6">
        <f t="shared" si="23"/>
        <v>2.5024155446895788</v>
      </c>
      <c r="AN13" s="6">
        <f t="shared" si="23"/>
        <v>2.6063174903026218</v>
      </c>
      <c r="AO13" s="6">
        <f t="shared" si="23"/>
        <v>2.7075887222397812</v>
      </c>
    </row>
    <row r="14" spans="1:44">
      <c r="A14" t="s">
        <v>11</v>
      </c>
      <c r="B14" s="5">
        <f>B9*_xlfn.NORM.DIST(B12,0,1,TRUE)-$B$4*EXP(-$B$6*$B$3)*_xlfn.NORM.DIST(B13,0,1,TRUE)</f>
        <v>2.0472946170999713E-33</v>
      </c>
      <c r="C14" s="5">
        <f t="shared" ref="C14:V14" si="24">C9*_xlfn.NORM.DIST(C12,0,1,TRUE)-$B$4*EXP(-$B$6*$B$3)*_xlfn.NORM.DIST(C13,0,1,TRUE)</f>
        <v>2.3603777589086962E-20</v>
      </c>
      <c r="D14" s="5">
        <f t="shared" si="24"/>
        <v>3.1459675928859571E-14</v>
      </c>
      <c r="E14" s="5">
        <f t="shared" si="24"/>
        <v>1.4834146217811319E-10</v>
      </c>
      <c r="F14" s="5">
        <f t="shared" si="24"/>
        <v>4.3702600176637084E-8</v>
      </c>
      <c r="G14" s="5">
        <f t="shared" si="24"/>
        <v>2.5966720743891424E-6</v>
      </c>
      <c r="H14" s="5">
        <f t="shared" si="24"/>
        <v>5.5671459540047267E-5</v>
      </c>
      <c r="I14" s="5">
        <f t="shared" si="24"/>
        <v>5.9682536793832265E-4</v>
      </c>
      <c r="J14" s="5">
        <f t="shared" si="24"/>
        <v>3.9040019211343674E-3</v>
      </c>
      <c r="K14" s="5">
        <f t="shared" si="24"/>
        <v>1.7730933307693403E-2</v>
      </c>
      <c r="L14" s="5">
        <f t="shared" si="24"/>
        <v>6.1052587019051363E-2</v>
      </c>
      <c r="M14" s="5">
        <f t="shared" si="24"/>
        <v>0.1695981806539526</v>
      </c>
      <c r="N14" s="5">
        <f t="shared" si="24"/>
        <v>0.39769868929838159</v>
      </c>
      <c r="O14" s="5">
        <f t="shared" si="24"/>
        <v>0.81433740389932652</v>
      </c>
      <c r="P14" s="5">
        <f t="shared" si="24"/>
        <v>1.4941459138291968</v>
      </c>
      <c r="Q14" s="5">
        <f t="shared" si="24"/>
        <v>2.5063278725838032</v>
      </c>
      <c r="R14" s="5">
        <f t="shared" si="24"/>
        <v>3.9049351681460074</v>
      </c>
      <c r="S14" s="5">
        <f t="shared" si="24"/>
        <v>5.7228289654108373</v>
      </c>
      <c r="T14" s="5">
        <f t="shared" si="24"/>
        <v>7.9700121286359362</v>
      </c>
      <c r="U14" s="5">
        <f t="shared" si="24"/>
        <v>10.63567179765586</v>
      </c>
      <c r="V14" s="5">
        <f t="shared" si="24"/>
        <v>13.692586448981928</v>
      </c>
      <c r="W14" s="5">
        <f t="shared" ref="W14" si="25">W9*_xlfn.NORM.DIST(W12,0,1,TRUE)-$B$4*EXP(-$B$6*$B$3)*_xlfn.NORM.DIST(W13,0,1,TRUE)</f>
        <v>17.102480850744598</v>
      </c>
      <c r="X14" s="5">
        <f t="shared" ref="X14" si="26">X9*_xlfn.NORM.DIST(X12,0,1,TRUE)-$B$4*EXP(-$B$6*$B$3)*_xlfn.NORM.DIST(X13,0,1,TRUE)</f>
        <v>20.821215509086088</v>
      </c>
      <c r="Y14" s="5">
        <f t="shared" ref="Y14" si="27">Y9*_xlfn.NORM.DIST(Y12,0,1,TRUE)-$B$4*EXP(-$B$6*$B$3)*_xlfn.NORM.DIST(Y13,0,1,TRUE)</f>
        <v>24.803129377096866</v>
      </c>
      <c r="Z14" s="5">
        <f t="shared" ref="Z14" si="28">Z9*_xlfn.NORM.DIST(Z12,0,1,TRUE)-$B$4*EXP(-$B$6*$B$3)*_xlfn.NORM.DIST(Z13,0,1,TRUE)</f>
        <v>29.004250757063559</v>
      </c>
      <c r="AA14" s="5">
        <f t="shared" ref="AA14" si="29">AA9*_xlfn.NORM.DIST(AA12,0,1,TRUE)-$B$4*EXP(-$B$6*$B$3)*_xlfn.NORM.DIST(AA13,0,1,TRUE)</f>
        <v>33.38437657170725</v>
      </c>
      <c r="AB14" s="5">
        <f t="shared" ref="AB14" si="30">AB9*_xlfn.NORM.DIST(AB12,0,1,TRUE)-$B$4*EXP(-$B$6*$B$3)*_xlfn.NORM.DIST(AB13,0,1,TRUE)</f>
        <v>37.908184301696281</v>
      </c>
      <c r="AC14" s="5">
        <f t="shared" ref="AC14" si="31">AC9*_xlfn.NORM.DIST(AC12,0,1,TRUE)-$B$4*EXP(-$B$6*$B$3)*_xlfn.NORM.DIST(AC13,0,1,TRUE)</f>
        <v>42.545607116002017</v>
      </c>
      <c r="AD14" s="5">
        <f t="shared" ref="AD14" si="32">AD9*_xlfn.NORM.DIST(AD12,0,1,TRUE)-$B$4*EXP(-$B$6*$B$3)*_xlfn.NORM.DIST(AD13,0,1,TRUE)</f>
        <v>47.271704221544837</v>
      </c>
      <c r="AE14" s="5">
        <f t="shared" ref="AE14" si="33">AE9*_xlfn.NORM.DIST(AE12,0,1,TRUE)-$B$4*EXP(-$B$6*$B$3)*_xlfn.NORM.DIST(AE13,0,1,TRUE)</f>
        <v>52.066225208588037</v>
      </c>
      <c r="AF14" s="5">
        <f t="shared" ref="AF14" si="34">AF9*_xlfn.NORM.DIST(AF12,0,1,TRUE)-$B$4*EXP(-$B$6*$B$3)*_xlfn.NORM.DIST(AF13,0,1,TRUE)</f>
        <v>56.913020945304567</v>
      </c>
      <c r="AG14" s="5">
        <f t="shared" ref="AG14" si="35">AG9*_xlfn.NORM.DIST(AG12,0,1,TRUE)-$B$4*EXP(-$B$6*$B$3)*_xlfn.NORM.DIST(AG13,0,1,TRUE)</f>
        <v>61.799407682491264</v>
      </c>
      <c r="AH14" s="5">
        <f t="shared" ref="AH14" si="36">AH9*_xlfn.NORM.DIST(AH12,0,1,TRUE)-$B$4*EXP(-$B$6*$B$3)*_xlfn.NORM.DIST(AH13,0,1,TRUE)</f>
        <v>66.715552097471686</v>
      </c>
      <c r="AI14" s="5">
        <f t="shared" ref="AI14" si="37">AI9*_xlfn.NORM.DIST(AI12,0,1,TRUE)-$B$4*EXP(-$B$6*$B$3)*_xlfn.NORM.DIST(AI13,0,1,TRUE)</f>
        <v>71.653915233377347</v>
      </c>
      <c r="AJ14" s="5">
        <f t="shared" ref="AJ14" si="38">AJ9*_xlfn.NORM.DIST(AJ12,0,1,TRUE)-$B$4*EXP(-$B$6*$B$3)*_xlfn.NORM.DIST(AJ13,0,1,TRUE)</f>
        <v>76.608772360620648</v>
      </c>
      <c r="AK14" s="5">
        <f t="shared" ref="AK14" si="39">AK9*_xlfn.NORM.DIST(AK12,0,1,TRUE)-$B$4*EXP(-$B$6*$B$3)*_xlfn.NORM.DIST(AK13,0,1,TRUE)</f>
        <v>81.57581223122115</v>
      </c>
      <c r="AL14" s="5">
        <f t="shared" ref="AL14" si="40">AL9*_xlfn.NORM.DIST(AL12,0,1,TRUE)-$B$4*EXP(-$B$6*$B$3)*_xlfn.NORM.DIST(AL13,0,1,TRUE)</f>
        <v>86.551811224481142</v>
      </c>
      <c r="AM14" s="5">
        <f t="shared" ref="AM14" si="41">AM9*_xlfn.NORM.DIST(AM12,0,1,TRUE)-$B$4*EXP(-$B$6*$B$3)*_xlfn.NORM.DIST(AM13,0,1,TRUE)</f>
        <v>91.534373827496182</v>
      </c>
      <c r="AN14" s="5">
        <f t="shared" ref="AN14" si="42">AN9*_xlfn.NORM.DIST(AN12,0,1,TRUE)-$B$4*EXP(-$B$6*$B$3)*_xlfn.NORM.DIST(AN13,0,1,TRUE)</f>
        <v>96.521729395989169</v>
      </c>
      <c r="AO14" s="5">
        <f t="shared" ref="AO14" si="43">AO9*_xlfn.NORM.DIST(AO12,0,1,TRUE)-$B$4*EXP(-$B$6*$B$3)*_xlfn.NORM.DIST(AO13,0,1,TRUE)</f>
        <v>101.51257518330701</v>
      </c>
    </row>
    <row r="15" spans="1:44">
      <c r="A15" t="s">
        <v>12</v>
      </c>
      <c r="B15" s="5">
        <f>$B$4*EXP(-$B$6*$B$3)*_xlfn.NORM.DIST(-B13,0,1,TRUE)-B9*_xlfn.NORM.DIST(-B12,0,1,TRUE)</f>
        <v>93.511193960306258</v>
      </c>
      <c r="C15" s="5">
        <f t="shared" ref="C15:V15" si="44">$B$4*EXP(-$B$6*$B$3)*_xlfn.NORM.DIST(-C13,0,1,TRUE)-C9*_xlfn.NORM.DIST(-C12,0,1,TRUE)</f>
        <v>88.511193960306258</v>
      </c>
      <c r="D15" s="5">
        <f t="shared" si="44"/>
        <v>83.511193960306286</v>
      </c>
      <c r="E15" s="5">
        <f t="shared" si="44"/>
        <v>78.511193960454591</v>
      </c>
      <c r="F15" s="5">
        <f t="shared" si="44"/>
        <v>73.511194004008871</v>
      </c>
      <c r="G15" s="5">
        <f t="shared" si="44"/>
        <v>68.511196556978334</v>
      </c>
      <c r="H15" s="5">
        <f t="shared" si="44"/>
        <v>63.5112496317658</v>
      </c>
      <c r="I15" s="5">
        <f t="shared" si="44"/>
        <v>58.511790785674194</v>
      </c>
      <c r="J15" s="5">
        <f t="shared" si="44"/>
        <v>53.515097962227394</v>
      </c>
      <c r="K15" s="5">
        <f t="shared" si="44"/>
        <v>48.528924893613954</v>
      </c>
      <c r="L15" s="5">
        <f t="shared" si="44"/>
        <v>43.572246547325314</v>
      </c>
      <c r="M15" s="5">
        <f t="shared" si="44"/>
        <v>38.680792140960207</v>
      </c>
      <c r="N15" s="5">
        <f t="shared" si="44"/>
        <v>33.908892649604645</v>
      </c>
      <c r="O15" s="5">
        <f t="shared" si="44"/>
        <v>29.325531364205581</v>
      </c>
      <c r="P15" s="5">
        <f t="shared" si="44"/>
        <v>25.005339874135458</v>
      </c>
      <c r="Q15" s="5">
        <f t="shared" si="44"/>
        <v>21.017521832890068</v>
      </c>
      <c r="R15" s="5">
        <f t="shared" si="44"/>
        <v>17.416129128452269</v>
      </c>
      <c r="S15" s="5">
        <f t="shared" si="44"/>
        <v>14.234022925717099</v>
      </c>
      <c r="T15" s="5">
        <f t="shared" si="44"/>
        <v>11.481206088942194</v>
      </c>
      <c r="U15" s="5">
        <f t="shared" si="44"/>
        <v>9.146865757962118</v>
      </c>
      <c r="V15" s="5">
        <f t="shared" si="44"/>
        <v>7.2037804092881785</v>
      </c>
      <c r="W15" s="5">
        <f t="shared" ref="W15:AF15" si="45">$B$4*EXP(-$B$6*$B$3)*_xlfn.NORM.DIST(-W13,0,1,TRUE)-W9*_xlfn.NORM.DIST(-W12,0,1,TRUE)</f>
        <v>5.6136748110508492</v>
      </c>
      <c r="X15" s="5">
        <f t="shared" si="45"/>
        <v>4.3324094693923492</v>
      </c>
      <c r="Y15" s="5">
        <f t="shared" si="45"/>
        <v>3.3143233374031311</v>
      </c>
      <c r="Z15" s="5">
        <f t="shared" si="45"/>
        <v>2.5154447173698102</v>
      </c>
      <c r="AA15" s="5">
        <f t="shared" si="45"/>
        <v>1.8955705320135134</v>
      </c>
      <c r="AB15" s="5">
        <f t="shared" si="45"/>
        <v>1.4193782620025459</v>
      </c>
      <c r="AC15" s="5">
        <f t="shared" si="45"/>
        <v>1.0568010763082629</v>
      </c>
      <c r="AD15" s="5">
        <f t="shared" si="45"/>
        <v>0.78289818185109006</v>
      </c>
      <c r="AE15" s="5">
        <f t="shared" si="45"/>
        <v>0.57741916889429401</v>
      </c>
      <c r="AF15" s="5">
        <f t="shared" si="45"/>
        <v>0.42421490561081843</v>
      </c>
      <c r="AG15" s="5">
        <f t="shared" ref="AG15:AO15" si="46">$B$4*EXP(-$B$6*$B$3)*_xlfn.NORM.DIST(-AG13,0,1,TRUE)-AG9*_xlfn.NORM.DIST(-AG12,0,1,TRUE)</f>
        <v>0.31060164279750424</v>
      </c>
      <c r="AH15" s="5">
        <f t="shared" si="46"/>
        <v>0.22674605777793744</v>
      </c>
      <c r="AI15" s="5">
        <f t="shared" si="46"/>
        <v>0.16510919368360821</v>
      </c>
      <c r="AJ15" s="5">
        <f t="shared" si="46"/>
        <v>0.11996632092691084</v>
      </c>
      <c r="AK15" s="5">
        <f t="shared" si="46"/>
        <v>8.7006191527402299E-2</v>
      </c>
      <c r="AL15" s="5">
        <f t="shared" si="46"/>
        <v>6.3005184787396029E-2</v>
      </c>
      <c r="AM15" s="5">
        <f t="shared" si="46"/>
        <v>4.5567787802434423E-2</v>
      </c>
      <c r="AN15" s="5">
        <f t="shared" si="46"/>
        <v>3.2923356295414985E-2</v>
      </c>
      <c r="AO15" s="5">
        <f t="shared" si="46"/>
        <v>2.3769143613268762E-2</v>
      </c>
    </row>
    <row r="16" spans="1:44">
      <c r="A16" t="s">
        <v>13</v>
      </c>
      <c r="B16" s="6">
        <f>_xlfn.NORM.DIST(B12,0,1,TRUE)</f>
        <v>2.0001762268616868E-32</v>
      </c>
      <c r="C16" s="6">
        <f t="shared" ref="C16:V16" si="47">_xlfn.NORM.DIST(C12,0,1,TRUE)</f>
        <v>8.9568804852720466E-20</v>
      </c>
      <c r="D16" s="6">
        <f t="shared" si="47"/>
        <v>6.6330605101798693E-14</v>
      </c>
      <c r="E16" s="6">
        <f t="shared" si="47"/>
        <v>2.0164158762996543E-10</v>
      </c>
      <c r="F16" s="6">
        <f t="shared" si="47"/>
        <v>4.1570124011298778E-8</v>
      </c>
      <c r="G16" s="6">
        <f t="shared" si="47"/>
        <v>1.8204756885300816E-6</v>
      </c>
      <c r="H16" s="6">
        <f t="shared" si="47"/>
        <v>2.9812690762333819E-5</v>
      </c>
      <c r="I16" s="6">
        <f t="shared" si="47"/>
        <v>2.5055447148043575E-4</v>
      </c>
      <c r="J16" s="6">
        <f t="shared" si="47"/>
        <v>1.3104127915664636E-3</v>
      </c>
      <c r="K16" s="6">
        <f t="shared" si="47"/>
        <v>4.8325151023469771E-3</v>
      </c>
      <c r="L16" s="6">
        <f t="shared" si="47"/>
        <v>1.3679821370042483E-2</v>
      </c>
      <c r="M16" s="6">
        <f t="shared" si="47"/>
        <v>3.1563034860955283E-2</v>
      </c>
      <c r="N16" s="6">
        <f t="shared" si="47"/>
        <v>6.20082126235477E-2</v>
      </c>
      <c r="O16" s="6">
        <f t="shared" si="47"/>
        <v>0.10717367636993255</v>
      </c>
      <c r="P16" s="6">
        <f t="shared" si="47"/>
        <v>0.16709007984375676</v>
      </c>
      <c r="Q16" s="6">
        <f t="shared" si="47"/>
        <v>0.23960485804537307</v>
      </c>
      <c r="R16" s="6">
        <f t="shared" si="47"/>
        <v>0.32093861709088189</v>
      </c>
      <c r="S16" s="6">
        <f t="shared" si="47"/>
        <v>0.40654483001482256</v>
      </c>
      <c r="T16" s="6">
        <f t="shared" si="47"/>
        <v>0.49195261237245952</v>
      </c>
      <c r="U16" s="6">
        <f t="shared" si="47"/>
        <v>0.57338548221337438</v>
      </c>
      <c r="V16" s="6">
        <f t="shared" si="47"/>
        <v>0.64808691895298554</v>
      </c>
      <c r="W16" s="6">
        <f t="shared" ref="W16:AF16" si="48">_xlfn.NORM.DIST(W12,0,1,TRUE)</f>
        <v>0.71438492358914774</v>
      </c>
      <c r="X16" s="6">
        <f t="shared" si="48"/>
        <v>0.77157621199459092</v>
      </c>
      <c r="Y16" s="6">
        <f t="shared" si="48"/>
        <v>0.81971676716656217</v>
      </c>
      <c r="Z16" s="6">
        <f t="shared" si="48"/>
        <v>0.85938809062885602</v>
      </c>
      <c r="AA16" s="6">
        <f t="shared" si="48"/>
        <v>0.89148368059873195</v>
      </c>
      <c r="AB16" s="6">
        <f t="shared" si="48"/>
        <v>0.91703771142146606</v>
      </c>
      <c r="AC16" s="6">
        <f t="shared" si="48"/>
        <v>0.9371015792347297</v>
      </c>
      <c r="AD16" s="6">
        <f t="shared" si="48"/>
        <v>0.95266426318504971</v>
      </c>
      <c r="AE16" s="6">
        <f t="shared" si="48"/>
        <v>0.96460797837936507</v>
      </c>
      <c r="AF16" s="6">
        <f t="shared" si="48"/>
        <v>0.97368959187814585</v>
      </c>
      <c r="AG16" s="6">
        <f t="shared" ref="AG16:AO16" si="49">_xlfn.NORM.DIST(AG12,0,1,TRUE)</f>
        <v>0.98053918662903083</v>
      </c>
      <c r="AH16" s="6">
        <f t="shared" si="49"/>
        <v>0.98566888247459927</v>
      </c>
      <c r="AI16" s="6">
        <f t="shared" si="49"/>
        <v>0.98948688093735049</v>
      </c>
      <c r="AJ16" s="6">
        <f t="shared" si="49"/>
        <v>0.9923133436027094</v>
      </c>
      <c r="AK16" s="6">
        <f t="shared" si="49"/>
        <v>0.99439601077358819</v>
      </c>
      <c r="AL16" s="6">
        <f t="shared" si="49"/>
        <v>0.99592440873399835</v>
      </c>
      <c r="AM16" s="6">
        <f t="shared" si="49"/>
        <v>0.9970421298545874</v>
      </c>
      <c r="AN16" s="6">
        <f t="shared" si="49"/>
        <v>0.9978570683594522</v>
      </c>
      <c r="AO16" s="6">
        <f t="shared" si="49"/>
        <v>0.99844972246633368</v>
      </c>
    </row>
    <row r="17" spans="1:41">
      <c r="A17" t="s">
        <v>14</v>
      </c>
      <c r="B17" s="6">
        <f>B16-1</f>
        <v>-1</v>
      </c>
      <c r="C17" s="6">
        <f t="shared" ref="C17:V17" si="50">C16-1</f>
        <v>-1</v>
      </c>
      <c r="D17" s="6">
        <f t="shared" si="50"/>
        <v>-0.99999999999993372</v>
      </c>
      <c r="E17" s="6">
        <f t="shared" si="50"/>
        <v>-0.99999999979835841</v>
      </c>
      <c r="F17" s="6">
        <f t="shared" si="50"/>
        <v>-0.99999995842987599</v>
      </c>
      <c r="G17" s="6">
        <f t="shared" si="50"/>
        <v>-0.99999817952431147</v>
      </c>
      <c r="H17" s="6">
        <f t="shared" si="50"/>
        <v>-0.9999701873092377</v>
      </c>
      <c r="I17" s="6">
        <f t="shared" si="50"/>
        <v>-0.99974944552851952</v>
      </c>
      <c r="J17" s="6">
        <f t="shared" si="50"/>
        <v>-0.99868958720843348</v>
      </c>
      <c r="K17" s="6">
        <f t="shared" si="50"/>
        <v>-0.99516748489765305</v>
      </c>
      <c r="L17" s="6">
        <f t="shared" si="50"/>
        <v>-0.98632017862995747</v>
      </c>
      <c r="M17" s="6">
        <f t="shared" si="50"/>
        <v>-0.96843696513904476</v>
      </c>
      <c r="N17" s="6">
        <f t="shared" si="50"/>
        <v>-0.93799178737645228</v>
      </c>
      <c r="O17" s="6">
        <f t="shared" si="50"/>
        <v>-0.89282632363006742</v>
      </c>
      <c r="P17" s="6">
        <f t="shared" si="50"/>
        <v>-0.83290992015624321</v>
      </c>
      <c r="Q17" s="6">
        <f t="shared" si="50"/>
        <v>-0.76039514195462687</v>
      </c>
      <c r="R17" s="6">
        <f t="shared" si="50"/>
        <v>-0.67906138290911811</v>
      </c>
      <c r="S17" s="6">
        <f t="shared" si="50"/>
        <v>-0.59345516998517744</v>
      </c>
      <c r="T17" s="6">
        <f t="shared" si="50"/>
        <v>-0.50804738762754043</v>
      </c>
      <c r="U17" s="6">
        <f t="shared" si="50"/>
        <v>-0.42661451778662562</v>
      </c>
      <c r="V17" s="6">
        <f t="shared" si="50"/>
        <v>-0.35191308104701446</v>
      </c>
      <c r="W17" s="6">
        <f t="shared" ref="W17" si="51">W16-1</f>
        <v>-0.28561507641085226</v>
      </c>
      <c r="X17" s="6">
        <f t="shared" ref="X17" si="52">X16-1</f>
        <v>-0.22842378800540908</v>
      </c>
      <c r="Y17" s="6">
        <f t="shared" ref="Y17" si="53">Y16-1</f>
        <v>-0.18028323283343783</v>
      </c>
      <c r="Z17" s="6">
        <f t="shared" ref="Z17" si="54">Z16-1</f>
        <v>-0.14061190937114398</v>
      </c>
      <c r="AA17" s="6">
        <f t="shared" ref="AA17" si="55">AA16-1</f>
        <v>-0.10851631940126805</v>
      </c>
      <c r="AB17" s="6">
        <f t="shared" ref="AB17" si="56">AB16-1</f>
        <v>-8.2962288578533938E-2</v>
      </c>
      <c r="AC17" s="6">
        <f t="shared" ref="AC17" si="57">AC16-1</f>
        <v>-6.2898420765270302E-2</v>
      </c>
      <c r="AD17" s="6">
        <f t="shared" ref="AD17" si="58">AD16-1</f>
        <v>-4.7335736814950291E-2</v>
      </c>
      <c r="AE17" s="6">
        <f t="shared" ref="AE17" si="59">AE16-1</f>
        <v>-3.5392021620634928E-2</v>
      </c>
      <c r="AF17" s="6">
        <f t="shared" ref="AF17" si="60">AF16-1</f>
        <v>-2.6310408121854145E-2</v>
      </c>
      <c r="AG17" s="6">
        <f t="shared" ref="AG17" si="61">AG16-1</f>
        <v>-1.9460813370969166E-2</v>
      </c>
      <c r="AH17" s="6">
        <f t="shared" ref="AH17" si="62">AH16-1</f>
        <v>-1.4331117525400727E-2</v>
      </c>
      <c r="AI17" s="6">
        <f t="shared" ref="AI17" si="63">AI16-1</f>
        <v>-1.0513119062649512E-2</v>
      </c>
      <c r="AJ17" s="6">
        <f t="shared" ref="AJ17" si="64">AJ16-1</f>
        <v>-7.6866563972906032E-3</v>
      </c>
      <c r="AK17" s="6">
        <f t="shared" ref="AK17" si="65">AK16-1</f>
        <v>-5.6039892264118096E-3</v>
      </c>
      <c r="AL17" s="6">
        <f t="shared" ref="AL17" si="66">AL16-1</f>
        <v>-4.0755912660016547E-3</v>
      </c>
      <c r="AM17" s="6">
        <f t="shared" ref="AM17" si="67">AM16-1</f>
        <v>-2.9578701454126E-3</v>
      </c>
      <c r="AN17" s="6">
        <f t="shared" ref="AN17" si="68">AN16-1</f>
        <v>-2.1429316405477961E-3</v>
      </c>
      <c r="AO17" s="6">
        <f t="shared" ref="AO17" si="69">AO16-1</f>
        <v>-1.5502775336663221E-3</v>
      </c>
    </row>
    <row r="18" spans="1:41">
      <c r="A18" t="s">
        <v>25</v>
      </c>
      <c r="B18" s="6">
        <f>1000*(EXP(-0.5*B12^2)/(B9*$B$5*SQRT($B$3*2*$B$7)))</f>
        <v>1.9012096513998955E-28</v>
      </c>
      <c r="C18" s="6">
        <f t="shared" ref="C18:V18" si="70">1000*(EXP(-0.5*C12^2)/(C9*$B$5*SQRT($B$3*2*$B$7)))</f>
        <v>3.2723326747900279E-16</v>
      </c>
      <c r="D18" s="6">
        <f t="shared" si="70"/>
        <v>1.3326297266099056E-10</v>
      </c>
      <c r="E18" s="6">
        <f t="shared" si="70"/>
        <v>2.583184364452058E-7</v>
      </c>
      <c r="F18" s="6">
        <f t="shared" si="70"/>
        <v>3.6818289604727805E-5</v>
      </c>
      <c r="G18" s="6">
        <f t="shared" si="70"/>
        <v>1.1724461244272976E-3</v>
      </c>
      <c r="H18" s="6">
        <f t="shared" si="70"/>
        <v>1.4443756597663922E-2</v>
      </c>
      <c r="I18" s="6">
        <f t="shared" si="70"/>
        <v>9.3524172360760952E-2</v>
      </c>
      <c r="J18" s="6">
        <f t="shared" si="70"/>
        <v>0.38339690725758918</v>
      </c>
      <c r="K18" s="6">
        <f t="shared" si="70"/>
        <v>1.1221880591858255</v>
      </c>
      <c r="L18" s="6">
        <f t="shared" si="70"/>
        <v>2.5441387051195594</v>
      </c>
      <c r="M18" s="6">
        <f t="shared" si="70"/>
        <v>4.7309331346274535</v>
      </c>
      <c r="N18" s="6">
        <f t="shared" si="70"/>
        <v>7.5217537975737958</v>
      </c>
      <c r="O18" s="6">
        <f t="shared" si="70"/>
        <v>10.545578771483449</v>
      </c>
      <c r="P18" s="6">
        <f t="shared" si="70"/>
        <v>13.347210724127939</v>
      </c>
      <c r="Q18" s="6">
        <f t="shared" si="70"/>
        <v>15.529692619156744</v>
      </c>
      <c r="R18" s="6">
        <f t="shared" si="70"/>
        <v>16.849350982113513</v>
      </c>
      <c r="S18" s="6">
        <f t="shared" si="70"/>
        <v>17.242012833030259</v>
      </c>
      <c r="T18" s="6">
        <f t="shared" si="70"/>
        <v>16.794152103765541</v>
      </c>
      <c r="U18" s="6">
        <f t="shared" si="70"/>
        <v>15.68693846057127</v>
      </c>
      <c r="V18" s="6">
        <f t="shared" si="70"/>
        <v>14.138332056718557</v>
      </c>
      <c r="W18" s="6">
        <f t="shared" ref="W18:AF18" si="71">1000*(EXP(-0.5*W12^2)/(W9*$B$5*SQRT($B$3*2*$B$7)))</f>
        <v>12.358158658166952</v>
      </c>
      <c r="X18" s="6">
        <f t="shared" si="71"/>
        <v>10.521022904857618</v>
      </c>
      <c r="Y18" s="6">
        <f t="shared" si="71"/>
        <v>8.7553042045519902</v>
      </c>
      <c r="Z18" s="6">
        <f t="shared" si="71"/>
        <v>7.143581674634949</v>
      </c>
      <c r="AA18" s="6">
        <f t="shared" si="71"/>
        <v>5.7295359567068855</v>
      </c>
      <c r="AB18" s="6">
        <f t="shared" si="71"/>
        <v>4.5273840431186194</v>
      </c>
      <c r="AC18" s="6">
        <f t="shared" si="71"/>
        <v>3.5312721944727996</v>
      </c>
      <c r="AD18" s="6">
        <f t="shared" si="71"/>
        <v>2.7232663422349366</v>
      </c>
      <c r="AE18" s="6">
        <f t="shared" si="71"/>
        <v>2.0794501372132954</v>
      </c>
      <c r="AF18" s="6">
        <f t="shared" si="71"/>
        <v>1.574166247119605</v>
      </c>
      <c r="AG18" s="6">
        <f t="shared" ref="AG18:AO18" si="72">1000*(EXP(-0.5*AG12^2)/(AG9*$B$5*SQRT($B$3*2*$B$7)))</f>
        <v>1.1826939135025547</v>
      </c>
      <c r="AH18" s="6">
        <f t="shared" si="72"/>
        <v>0.88273724633594775</v>
      </c>
      <c r="AI18" s="6">
        <f t="shared" si="72"/>
        <v>0.65508160551079619</v>
      </c>
      <c r="AJ18" s="6">
        <f t="shared" si="72"/>
        <v>0.48371388635670814</v>
      </c>
      <c r="AK18" s="6">
        <f t="shared" si="72"/>
        <v>0.35562954868161689</v>
      </c>
      <c r="AL18" s="6">
        <f t="shared" si="72"/>
        <v>0.26048199026165803</v>
      </c>
      <c r="AM18" s="6">
        <f t="shared" si="72"/>
        <v>0.19017537036830798</v>
      </c>
      <c r="AN18" s="6">
        <f t="shared" si="72"/>
        <v>0.13846146067230228</v>
      </c>
      <c r="AO18" s="6">
        <f t="shared" si="72"/>
        <v>0.10057296604563816</v>
      </c>
    </row>
    <row r="19" spans="1:41">
      <c r="A19" t="s">
        <v>26</v>
      </c>
      <c r="B19" s="6">
        <f>B18</f>
        <v>1.9012096513998955E-28</v>
      </c>
      <c r="C19" s="6">
        <f t="shared" ref="C19:V19" si="73">C18</f>
        <v>3.2723326747900279E-16</v>
      </c>
      <c r="D19" s="6">
        <f t="shared" si="73"/>
        <v>1.3326297266099056E-10</v>
      </c>
      <c r="E19" s="6">
        <f t="shared" si="73"/>
        <v>2.583184364452058E-7</v>
      </c>
      <c r="F19" s="6">
        <f t="shared" si="73"/>
        <v>3.6818289604727805E-5</v>
      </c>
      <c r="G19" s="6">
        <f t="shared" si="73"/>
        <v>1.1724461244272976E-3</v>
      </c>
      <c r="H19" s="6">
        <f t="shared" si="73"/>
        <v>1.4443756597663922E-2</v>
      </c>
      <c r="I19" s="6">
        <f t="shared" si="73"/>
        <v>9.3524172360760952E-2</v>
      </c>
      <c r="J19" s="6">
        <f t="shared" si="73"/>
        <v>0.38339690725758918</v>
      </c>
      <c r="K19" s="6">
        <f t="shared" si="73"/>
        <v>1.1221880591858255</v>
      </c>
      <c r="L19" s="6">
        <f t="shared" si="73"/>
        <v>2.5441387051195594</v>
      </c>
      <c r="M19" s="6">
        <f t="shared" si="73"/>
        <v>4.7309331346274535</v>
      </c>
      <c r="N19" s="6">
        <f t="shared" si="73"/>
        <v>7.5217537975737958</v>
      </c>
      <c r="O19" s="6">
        <f t="shared" si="73"/>
        <v>10.545578771483449</v>
      </c>
      <c r="P19" s="6">
        <f t="shared" si="73"/>
        <v>13.347210724127939</v>
      </c>
      <c r="Q19" s="6">
        <f t="shared" si="73"/>
        <v>15.529692619156744</v>
      </c>
      <c r="R19" s="6">
        <f t="shared" si="73"/>
        <v>16.849350982113513</v>
      </c>
      <c r="S19" s="6">
        <f t="shared" si="73"/>
        <v>17.242012833030259</v>
      </c>
      <c r="T19" s="6">
        <f t="shared" si="73"/>
        <v>16.794152103765541</v>
      </c>
      <c r="U19" s="6">
        <f t="shared" si="73"/>
        <v>15.68693846057127</v>
      </c>
      <c r="V19" s="6">
        <f t="shared" si="73"/>
        <v>14.138332056718557</v>
      </c>
      <c r="W19" s="6">
        <f t="shared" ref="W19" si="74">W18</f>
        <v>12.358158658166952</v>
      </c>
      <c r="X19" s="6">
        <f t="shared" ref="X19" si="75">X18</f>
        <v>10.521022904857618</v>
      </c>
      <c r="Y19" s="6">
        <f t="shared" ref="Y19" si="76">Y18</f>
        <v>8.7553042045519902</v>
      </c>
      <c r="Z19" s="6">
        <f t="shared" ref="Z19" si="77">Z18</f>
        <v>7.143581674634949</v>
      </c>
      <c r="AA19" s="6">
        <f t="shared" ref="AA19" si="78">AA18</f>
        <v>5.7295359567068855</v>
      </c>
      <c r="AB19" s="6">
        <f t="shared" ref="AB19" si="79">AB18</f>
        <v>4.5273840431186194</v>
      </c>
      <c r="AC19" s="6">
        <f t="shared" ref="AC19" si="80">AC18</f>
        <v>3.5312721944727996</v>
      </c>
      <c r="AD19" s="6">
        <f t="shared" ref="AD19" si="81">AD18</f>
        <v>2.7232663422349366</v>
      </c>
      <c r="AE19" s="6">
        <f t="shared" ref="AE19" si="82">AE18</f>
        <v>2.0794501372132954</v>
      </c>
      <c r="AF19" s="6">
        <f t="shared" ref="AF19" si="83">AF18</f>
        <v>1.574166247119605</v>
      </c>
      <c r="AG19" s="6">
        <f t="shared" ref="AG19" si="84">AG18</f>
        <v>1.1826939135025547</v>
      </c>
      <c r="AH19" s="6">
        <f t="shared" ref="AH19" si="85">AH18</f>
        <v>0.88273724633594775</v>
      </c>
      <c r="AI19" s="6">
        <f t="shared" ref="AI19" si="86">AI18</f>
        <v>0.65508160551079619</v>
      </c>
      <c r="AJ19" s="6">
        <f t="shared" ref="AJ19" si="87">AJ18</f>
        <v>0.48371388635670814</v>
      </c>
      <c r="AK19" s="6">
        <f t="shared" ref="AK19" si="88">AK18</f>
        <v>0.35562954868161689</v>
      </c>
      <c r="AL19" s="6">
        <f t="shared" ref="AL19" si="89">AL18</f>
        <v>0.26048199026165803</v>
      </c>
      <c r="AM19" s="6">
        <f t="shared" ref="AM19" si="90">AM18</f>
        <v>0.19017537036830798</v>
      </c>
      <c r="AN19" s="6">
        <f t="shared" ref="AN19" si="91">AN18</f>
        <v>0.13846146067230228</v>
      </c>
      <c r="AO19" s="6">
        <f t="shared" ref="AO19" si="92">AO18</f>
        <v>0.10057296604563816</v>
      </c>
    </row>
    <row r="20" spans="1:41">
      <c r="A20" t="s">
        <v>15</v>
      </c>
      <c r="B20" s="6">
        <f>B9*SQRT($B$3)*EXP(-0.5*B12^2)/(SQRT(2*$B$7))</f>
        <v>1.1882560321249347E-30</v>
      </c>
      <c r="C20" s="6">
        <f t="shared" ref="C20:V20" si="93">C9*SQRT($B$3)*EXP(-0.5*C12^2)/(SQRT(2*$B$7))</f>
        <v>8.1808316869750703E-18</v>
      </c>
      <c r="D20" s="6">
        <f t="shared" si="93"/>
        <v>7.4960422121807189E-12</v>
      </c>
      <c r="E20" s="6">
        <f t="shared" si="93"/>
        <v>2.583184364452058E-8</v>
      </c>
      <c r="F20" s="6">
        <f t="shared" si="93"/>
        <v>5.7528577507387193E-6</v>
      </c>
      <c r="G20" s="6">
        <f t="shared" si="93"/>
        <v>2.63800377996142E-4</v>
      </c>
      <c r="H20" s="6">
        <f t="shared" si="93"/>
        <v>4.4234004580345756E-3</v>
      </c>
      <c r="I20" s="6">
        <f t="shared" si="93"/>
        <v>3.7409668944304378E-2</v>
      </c>
      <c r="J20" s="6">
        <f t="shared" si="93"/>
        <v>0.19409468429915452</v>
      </c>
      <c r="K20" s="6">
        <f t="shared" si="93"/>
        <v>0.70136753699114107</v>
      </c>
      <c r="L20" s="6">
        <f t="shared" si="93"/>
        <v>1.9240048957466667</v>
      </c>
      <c r="M20" s="6">
        <f t="shared" si="93"/>
        <v>4.2578398211647093</v>
      </c>
      <c r="N20" s="6">
        <f t="shared" si="93"/>
        <v>7.944852448687322</v>
      </c>
      <c r="O20" s="6">
        <f t="shared" si="93"/>
        <v>12.918333995067224</v>
      </c>
      <c r="P20" s="6">
        <f t="shared" si="93"/>
        <v>18.769515080804915</v>
      </c>
      <c r="Q20" s="6">
        <f t="shared" si="93"/>
        <v>24.847508190650792</v>
      </c>
      <c r="R20" s="6">
        <f t="shared" si="93"/>
        <v>30.434140211442536</v>
      </c>
      <c r="S20" s="6">
        <f t="shared" si="93"/>
        <v>34.915075986886272</v>
      </c>
      <c r="T20" s="6">
        <f t="shared" si="93"/>
        <v>37.891805684120996</v>
      </c>
      <c r="U20" s="6">
        <f t="shared" si="93"/>
        <v>39.217346151428174</v>
      </c>
      <c r="V20" s="6">
        <f t="shared" si="93"/>
        <v>38.968777731330519</v>
      </c>
      <c r="W20" s="6">
        <f t="shared" ref="W20:AF20" si="94">W9*SQRT($B$3)*EXP(-0.5*W12^2)/(SQRT(2*$B$7))</f>
        <v>37.383429940955025</v>
      </c>
      <c r="X20" s="6">
        <f t="shared" si="94"/>
        <v>34.7851319791855</v>
      </c>
      <c r="Y20" s="6">
        <f t="shared" si="94"/>
        <v>31.519095136387168</v>
      </c>
      <c r="Z20" s="6">
        <f t="shared" si="94"/>
        <v>27.904615916542774</v>
      </c>
      <c r="AA20" s="6">
        <f t="shared" si="94"/>
        <v>24.207289417086592</v>
      </c>
      <c r="AB20" s="6">
        <f t="shared" si="94"/>
        <v>20.627893546459209</v>
      </c>
      <c r="AC20" s="6">
        <f t="shared" si="94"/>
        <v>17.303233752916718</v>
      </c>
      <c r="AD20" s="6">
        <f t="shared" si="94"/>
        <v>14.314168711372385</v>
      </c>
      <c r="AE20" s="6">
        <f t="shared" si="94"/>
        <v>11.696907021824787</v>
      </c>
      <c r="AF20" s="6">
        <f t="shared" si="94"/>
        <v>9.4548360217621283</v>
      </c>
      <c r="AG20" s="6">
        <f t="shared" ref="AG20:AO20" si="95">AG9*SQRT($B$3)*EXP(-0.5*AG12^2)/(SQRT(2*$B$7))</f>
        <v>7.5692410464163498</v>
      </c>
      <c r="AH20" s="6">
        <f t="shared" si="95"/>
        <v>6.008130382874044</v>
      </c>
      <c r="AI20" s="6">
        <f t="shared" si="95"/>
        <v>4.732964599815503</v>
      </c>
      <c r="AJ20" s="6">
        <f t="shared" si="95"/>
        <v>3.7034344424185464</v>
      </c>
      <c r="AK20" s="6">
        <f t="shared" si="95"/>
        <v>2.8805993443210967</v>
      </c>
      <c r="AL20" s="6">
        <f t="shared" si="95"/>
        <v>2.2287490291763112</v>
      </c>
      <c r="AM20" s="6">
        <f t="shared" si="95"/>
        <v>1.7163327175739798</v>
      </c>
      <c r="AN20" s="6">
        <f t="shared" si="95"/>
        <v>1.3162492605160736</v>
      </c>
      <c r="AO20" s="6">
        <f t="shared" si="95"/>
        <v>1.0057296604563817</v>
      </c>
    </row>
    <row r="21" spans="1:41">
      <c r="A21" t="s">
        <v>16</v>
      </c>
      <c r="B21" s="6">
        <f>B20</f>
        <v>1.1882560321249347E-30</v>
      </c>
      <c r="C21" s="6">
        <f t="shared" ref="C21:AO21" si="96">C20</f>
        <v>8.1808316869750703E-18</v>
      </c>
      <c r="D21" s="6">
        <f t="shared" si="96"/>
        <v>7.4960422121807189E-12</v>
      </c>
      <c r="E21" s="6">
        <f t="shared" si="96"/>
        <v>2.583184364452058E-8</v>
      </c>
      <c r="F21" s="6">
        <f t="shared" si="96"/>
        <v>5.7528577507387193E-6</v>
      </c>
      <c r="G21" s="6">
        <f t="shared" si="96"/>
        <v>2.63800377996142E-4</v>
      </c>
      <c r="H21" s="6">
        <f t="shared" si="96"/>
        <v>4.4234004580345756E-3</v>
      </c>
      <c r="I21" s="6">
        <f t="shared" si="96"/>
        <v>3.7409668944304378E-2</v>
      </c>
      <c r="J21" s="6">
        <f t="shared" si="96"/>
        <v>0.19409468429915452</v>
      </c>
      <c r="K21" s="6">
        <f t="shared" si="96"/>
        <v>0.70136753699114107</v>
      </c>
      <c r="L21" s="6">
        <f t="shared" si="96"/>
        <v>1.9240048957466667</v>
      </c>
      <c r="M21" s="6">
        <f t="shared" si="96"/>
        <v>4.2578398211647093</v>
      </c>
      <c r="N21" s="6">
        <f t="shared" si="96"/>
        <v>7.944852448687322</v>
      </c>
      <c r="O21" s="6">
        <f t="shared" si="96"/>
        <v>12.918333995067224</v>
      </c>
      <c r="P21" s="6">
        <f t="shared" si="96"/>
        <v>18.769515080804915</v>
      </c>
      <c r="Q21" s="6">
        <f t="shared" si="96"/>
        <v>24.847508190650792</v>
      </c>
      <c r="R21" s="6">
        <f t="shared" si="96"/>
        <v>30.434140211442536</v>
      </c>
      <c r="S21" s="6">
        <f t="shared" si="96"/>
        <v>34.915075986886272</v>
      </c>
      <c r="T21" s="6">
        <f t="shared" si="96"/>
        <v>37.891805684120996</v>
      </c>
      <c r="U21" s="6">
        <f t="shared" si="96"/>
        <v>39.217346151428174</v>
      </c>
      <c r="V21" s="6">
        <f t="shared" si="96"/>
        <v>38.968777731330519</v>
      </c>
      <c r="W21" s="6">
        <f t="shared" si="96"/>
        <v>37.383429940955025</v>
      </c>
      <c r="X21" s="6">
        <f t="shared" si="96"/>
        <v>34.7851319791855</v>
      </c>
      <c r="Y21" s="6">
        <f t="shared" si="96"/>
        <v>31.519095136387168</v>
      </c>
      <c r="Z21" s="6">
        <f t="shared" si="96"/>
        <v>27.904615916542774</v>
      </c>
      <c r="AA21" s="6">
        <f t="shared" si="96"/>
        <v>24.207289417086592</v>
      </c>
      <c r="AB21" s="6">
        <f t="shared" si="96"/>
        <v>20.627893546459209</v>
      </c>
      <c r="AC21" s="6">
        <f t="shared" si="96"/>
        <v>17.303233752916718</v>
      </c>
      <c r="AD21" s="6">
        <f t="shared" si="96"/>
        <v>14.314168711372385</v>
      </c>
      <c r="AE21" s="6">
        <f t="shared" si="96"/>
        <v>11.696907021824787</v>
      </c>
      <c r="AF21" s="6">
        <f t="shared" si="96"/>
        <v>9.4548360217621283</v>
      </c>
      <c r="AG21" s="6">
        <f t="shared" si="96"/>
        <v>7.5692410464163498</v>
      </c>
      <c r="AH21" s="6">
        <f t="shared" si="96"/>
        <v>6.008130382874044</v>
      </c>
      <c r="AI21" s="6">
        <f t="shared" si="96"/>
        <v>4.732964599815503</v>
      </c>
      <c r="AJ21" s="6">
        <f t="shared" si="96"/>
        <v>3.7034344424185464</v>
      </c>
      <c r="AK21" s="6">
        <f t="shared" si="96"/>
        <v>2.8805993443210967</v>
      </c>
      <c r="AL21" s="6">
        <f t="shared" si="96"/>
        <v>2.2287490291763112</v>
      </c>
      <c r="AM21" s="6">
        <f t="shared" si="96"/>
        <v>1.7163327175739798</v>
      </c>
      <c r="AN21" s="6">
        <f t="shared" si="96"/>
        <v>1.3162492605160736</v>
      </c>
      <c r="AO21" s="6">
        <f t="shared" si="96"/>
        <v>1.0057296604563817</v>
      </c>
    </row>
    <row r="22" spans="1:41">
      <c r="A22" t="s">
        <v>17</v>
      </c>
      <c r="B22" s="6">
        <f>$B$4*$B$3*EXP(-$B$6*$B$3)*_xlfn.NORM.DIST(B13,0,1,TRUE)</f>
        <v>9.7961516725984367E-32</v>
      </c>
      <c r="C22" s="6">
        <f t="shared" ref="C22:AO22" si="97">$B$4*$B$3*EXP(-$B$6*$B$3)*_xlfn.NORM.DIST(C13,0,1,TRUE)</f>
        <v>8.720842709381177E-19</v>
      </c>
      <c r="D22" s="6">
        <f t="shared" si="97"/>
        <v>9.6349940059812079E-13</v>
      </c>
      <c r="E22" s="6">
        <f t="shared" si="97"/>
        <v>3.8844902904211958E-9</v>
      </c>
      <c r="F22" s="6">
        <f t="shared" si="97"/>
        <v>9.9555050010583238E-7</v>
      </c>
      <c r="G22" s="6">
        <f t="shared" si="97"/>
        <v>5.2017598581513302E-5</v>
      </c>
      <c r="H22" s="6">
        <f t="shared" si="97"/>
        <v>9.8777271714163648E-4</v>
      </c>
      <c r="I22" s="6">
        <f t="shared" si="97"/>
        <v>9.4253534912791068E-3</v>
      </c>
      <c r="J22" s="6">
        <f t="shared" si="97"/>
        <v>5.5064573699356495E-2</v>
      </c>
      <c r="K22" s="6">
        <f t="shared" si="97"/>
        <v>0.22389482180965545</v>
      </c>
      <c r="L22" s="6">
        <f t="shared" si="97"/>
        <v>0.69133758833328518</v>
      </c>
      <c r="M22" s="6">
        <f t="shared" si="97"/>
        <v>1.7241839110033643</v>
      </c>
      <c r="N22" s="6">
        <f t="shared" si="97"/>
        <v>3.6328351312322185</v>
      </c>
      <c r="O22" s="6">
        <f t="shared" si="97"/>
        <v>6.6878199419959525</v>
      </c>
      <c r="P22" s="6">
        <f t="shared" si="97"/>
        <v>11.03761007445256</v>
      </c>
      <c r="Q22" s="6">
        <f t="shared" si="97"/>
        <v>16.662060771046043</v>
      </c>
      <c r="R22" s="6">
        <f t="shared" si="97"/>
        <v>23.374847284578955</v>
      </c>
      <c r="S22" s="6">
        <f t="shared" si="97"/>
        <v>30.866205735923192</v>
      </c>
      <c r="T22" s="6">
        <f t="shared" si="97"/>
        <v>38.765486046747718</v>
      </c>
      <c r="U22" s="6">
        <f t="shared" si="97"/>
        <v>46.70287642368158</v>
      </c>
      <c r="V22" s="6">
        <f t="shared" si="97"/>
        <v>54.356540041081558</v>
      </c>
      <c r="W22" s="6">
        <f t="shared" si="97"/>
        <v>61.479860744061654</v>
      </c>
      <c r="X22" s="6">
        <f t="shared" si="97"/>
        <v>67.910048870291874</v>
      </c>
      <c r="Y22" s="6">
        <f t="shared" si="97"/>
        <v>73.562882682890589</v>
      </c>
      <c r="Z22" s="6">
        <f t="shared" si="97"/>
        <v>78.419260571543447</v>
      </c>
      <c r="AA22" s="6">
        <f>$B$4*$B$3*EXP(-$B$6*$B$3)*_xlfn.NORM.DIST(AA13,0,1,TRUE)</f>
        <v>82.508501906127904</v>
      </c>
      <c r="AB22" s="6">
        <f t="shared" si="97"/>
        <v>85.891906740201634</v>
      </c>
      <c r="AC22" s="6">
        <f t="shared" si="97"/>
        <v>88.648613976860148</v>
      </c>
      <c r="AD22" s="6">
        <f t="shared" si="97"/>
        <v>90.86461394028737</v>
      </c>
      <c r="AE22" s="6">
        <f t="shared" si="97"/>
        <v>92.624971548316722</v>
      </c>
      <c r="AF22" s="6">
        <f t="shared" si="97"/>
        <v>94.008865795808049</v>
      </c>
      <c r="AG22" s="6">
        <f t="shared" si="97"/>
        <v>95.08686217815368</v>
      </c>
      <c r="AH22" s="6">
        <f>$B$4*$B$3*EXP(-$B$6*$B$3)*_xlfn.NORM.DIST(AH13,0,1,TRUE)</f>
        <v>95.919813510837201</v>
      </c>
      <c r="AI22" s="6">
        <f t="shared" si="97"/>
        <v>96.558854525972237</v>
      </c>
      <c r="AJ22" s="6">
        <f t="shared" si="97"/>
        <v>97.046062769853492</v>
      </c>
      <c r="AK22" s="6">
        <f t="shared" si="97"/>
        <v>97.41546970802473</v>
      </c>
      <c r="AL22" s="6">
        <f t="shared" si="97"/>
        <v>97.69420439130856</v>
      </c>
      <c r="AM22" s="6">
        <f t="shared" si="97"/>
        <v>97.903630844875437</v>
      </c>
      <c r="AN22" s="6">
        <f t="shared" si="97"/>
        <v>98.060398934104015</v>
      </c>
      <c r="AO22" s="6">
        <f t="shared" si="97"/>
        <v>98.177369309959715</v>
      </c>
    </row>
    <row r="23" spans="1:41">
      <c r="A23" t="s">
        <v>18</v>
      </c>
      <c r="B23" s="6">
        <f>-$B$4*$B$3*EXP(-$B$6*B3)*_xlfn.NORM.DIST(-B13,0,1,TRUE)</f>
        <v>-98.511193960306258</v>
      </c>
      <c r="C23" s="6">
        <f t="shared" ref="C23:AO23" si="98">-$B$4*$B$3*EXP(-$B$6*C3)*_xlfn.NORM.DIST(-C13,0,1,TRUE)</f>
        <v>-100</v>
      </c>
      <c r="D23" s="6">
        <f t="shared" si="98"/>
        <v>-99.999999999999019</v>
      </c>
      <c r="E23" s="6">
        <f t="shared" si="98"/>
        <v>-99.9999999960568</v>
      </c>
      <c r="F23" s="6">
        <f t="shared" si="98"/>
        <v>-99.999998989403679</v>
      </c>
      <c r="G23" s="6">
        <f t="shared" si="98"/>
        <v>-99.999947196256088</v>
      </c>
      <c r="H23" s="6">
        <f t="shared" si="98"/>
        <v>-99.998997299009957</v>
      </c>
      <c r="I23" s="6">
        <f t="shared" si="98"/>
        <v>-99.990432200532382</v>
      </c>
      <c r="J23" s="6">
        <f t="shared" si="98"/>
        <v>-99.944103231840288</v>
      </c>
      <c r="K23" s="6">
        <f t="shared" si="98"/>
        <v>-99.772721441281206</v>
      </c>
      <c r="L23" s="6">
        <f t="shared" si="98"/>
        <v>-99.29821418202296</v>
      </c>
      <c r="M23" s="6">
        <f t="shared" si="98"/>
        <v>-98.249758386140257</v>
      </c>
      <c r="N23" s="6">
        <f t="shared" si="98"/>
        <v>-96.312261596691215</v>
      </c>
      <c r="O23" s="6">
        <f t="shared" si="98"/>
        <v>-93.211106603082371</v>
      </c>
      <c r="P23" s="6">
        <f t="shared" si="98"/>
        <v>-88.795577811289121</v>
      </c>
      <c r="Q23" s="6">
        <f t="shared" si="98"/>
        <v>-83.086124427890098</v>
      </c>
      <c r="R23" s="6">
        <f t="shared" si="98"/>
        <v>-76.271887138026642</v>
      </c>
      <c r="S23" s="6">
        <f t="shared" si="98"/>
        <v>-68.667311302347727</v>
      </c>
      <c r="T23" s="6">
        <f t="shared" si="98"/>
        <v>-60.648648657768021</v>
      </c>
      <c r="U23" s="6">
        <f t="shared" si="98"/>
        <v>-52.591299987187377</v>
      </c>
      <c r="V23" s="6">
        <f t="shared" si="98"/>
        <v>-44.821966056990661</v>
      </c>
      <c r="W23" s="6">
        <f t="shared" si="98"/>
        <v>-37.590990147947934</v>
      </c>
      <c r="X23" s="6">
        <f t="shared" si="98"/>
        <v>-31.063622173074773</v>
      </c>
      <c r="Y23" s="6">
        <f t="shared" si="98"/>
        <v>-25.325356717804326</v>
      </c>
      <c r="Z23" s="6">
        <f t="shared" si="98"/>
        <v>-20.395584076321903</v>
      </c>
      <c r="AA23" s="6">
        <f t="shared" si="98"/>
        <v>-16.244541773218614</v>
      </c>
      <c r="AB23" s="6">
        <f t="shared" si="98"/>
        <v>-12.81000332326639</v>
      </c>
      <c r="AC23" s="6">
        <f t="shared" si="98"/>
        <v>-10.011633792013628</v>
      </c>
      <c r="AD23" s="6">
        <f t="shared" si="98"/>
        <v>-7.7621432779506918</v>
      </c>
      <c r="AE23" s="6">
        <f t="shared" si="98"/>
        <v>-5.9751812716444261</v>
      </c>
      <c r="AF23" s="6">
        <f t="shared" si="98"/>
        <v>-4.5703721409694422</v>
      </c>
      <c r="AG23" s="6">
        <f t="shared" si="98"/>
        <v>-3.4760839296419093</v>
      </c>
      <c r="AH23" s="6">
        <f t="shared" si="98"/>
        <v>-2.630544149645794</v>
      </c>
      <c r="AI23" s="6">
        <f t="shared" si="98"/>
        <v>-1.9818452663569335</v>
      </c>
      <c r="AJ23" s="6">
        <f t="shared" si="98"/>
        <v>-1.4872738128045813</v>
      </c>
      <c r="AK23" s="6">
        <f t="shared" si="98"/>
        <v>-1.1122840037072599</v>
      </c>
      <c r="AL23" s="6">
        <f t="shared" si="98"/>
        <v>-0.82933678514432696</v>
      </c>
      <c r="AM23" s="6">
        <f t="shared" si="98"/>
        <v>-0.61674525605245423</v>
      </c>
      <c r="AN23" s="6">
        <f t="shared" si="98"/>
        <v>-0.45760792056167426</v>
      </c>
      <c r="AO23" s="6">
        <f t="shared" si="98"/>
        <v>-0.33886976385754991</v>
      </c>
    </row>
    <row r="24" spans="1:41">
      <c r="A24" t="s">
        <v>19</v>
      </c>
      <c r="B24" s="6">
        <f>-B9*$B$5*EXP(-0.5*B12^2)/(2*SQRT(2*$B$7*$B$3))-$B$6*$B$4*EXP(-$B$6*$B$3)*_xlfn.NORM.DIST(B13,0,1,TRUE)</f>
        <v>-1.500014267665066E-31</v>
      </c>
      <c r="C24" s="6">
        <f t="shared" ref="C24:AO24" si="99">-C9*$B$5*EXP(-0.5*C12^2)/(2*SQRT(2*$B$7*$B$3))-$B$6*$B$4*EXP(-$B$6*$B$3)*_xlfn.NORM.DIST(C13,0,1,TRUE)</f>
        <v>-1.0356852249359555E-18</v>
      </c>
      <c r="D24" s="6">
        <f t="shared" si="99"/>
        <v>-9.5145776753156174E-13</v>
      </c>
      <c r="E24" s="6">
        <f t="shared" si="99"/>
        <v>-3.2872478099213903E-9</v>
      </c>
      <c r="F24" s="6">
        <f t="shared" si="99"/>
        <v>-7.3404047634392741E-7</v>
      </c>
      <c r="G24" s="6">
        <f t="shared" si="99"/>
        <v>-3.375531122824045E-5</v>
      </c>
      <c r="H24" s="6">
        <f t="shared" si="99"/>
        <v>-5.6774164801144645E-4</v>
      </c>
      <c r="I24" s="6">
        <f t="shared" si="99"/>
        <v>-4.8175889204072342E-3</v>
      </c>
      <c r="J24" s="6">
        <f t="shared" si="99"/>
        <v>-2.5087804142884664E-2</v>
      </c>
      <c r="K24" s="6">
        <f t="shared" si="99"/>
        <v>-9.1029364451037459E-2</v>
      </c>
      <c r="L24" s="6">
        <f t="shared" si="99"/>
        <v>-0.25087067579333261</v>
      </c>
      <c r="M24" s="6">
        <f t="shared" si="99"/>
        <v>-0.55809273631063916</v>
      </c>
      <c r="N24" s="6">
        <f t="shared" si="99"/>
        <v>-1.0475990830543984</v>
      </c>
      <c r="O24" s="6">
        <f t="shared" si="99"/>
        <v>-1.7151090485133422</v>
      </c>
      <c r="P24" s="6">
        <f t="shared" si="99"/>
        <v>-2.5117535362174026</v>
      </c>
      <c r="Q24" s="6">
        <f t="shared" si="99"/>
        <v>-3.3558694353970395</v>
      </c>
      <c r="R24" s="6">
        <f t="shared" si="99"/>
        <v>-4.1548902356990016</v>
      </c>
      <c r="S24" s="6">
        <f t="shared" si="99"/>
        <v>-4.827377584399632</v>
      </c>
      <c r="T24" s="6">
        <f t="shared" si="99"/>
        <v>-5.3179580012163399</v>
      </c>
      <c r="U24" s="6">
        <f t="shared" si="99"/>
        <v>-5.6027114152837454</v>
      </c>
      <c r="V24" s="6">
        <f t="shared" si="99"/>
        <v>-5.686445317032538</v>
      </c>
      <c r="W24" s="6">
        <f t="shared" si="99"/>
        <v>-5.5951266537803033</v>
      </c>
      <c r="X24" s="6">
        <f t="shared" si="99"/>
        <v>-5.3667922304525657</v>
      </c>
      <c r="Y24" s="6">
        <f t="shared" si="99"/>
        <v>-5.0433301322917554</v>
      </c>
      <c r="Z24" s="6">
        <f t="shared" si="99"/>
        <v>-4.6643658981409981</v>
      </c>
      <c r="AA24" s="6">
        <f t="shared" si="99"/>
        <v>-4.2635387057277425</v>
      </c>
      <c r="AB24" s="6">
        <f t="shared" si="99"/>
        <v>-3.8668652944104256</v>
      </c>
      <c r="AC24" s="6">
        <f t="shared" si="99"/>
        <v>-3.4926334287674923</v>
      </c>
      <c r="AD24" s="6">
        <f t="shared" si="99"/>
        <v>-3.152240298025859</v>
      </c>
      <c r="AE24" s="6">
        <f t="shared" si="99"/>
        <v>-2.8514879509528495</v>
      </c>
      <c r="AF24" s="6">
        <f t="shared" si="99"/>
        <v>-2.5919874896573867</v>
      </c>
      <c r="AG24" s="6">
        <f t="shared" si="99"/>
        <v>-2.3724580634743493</v>
      </c>
      <c r="AH24" s="6">
        <f t="shared" si="99"/>
        <v>-2.1898135005218133</v>
      </c>
      <c r="AI24" s="6">
        <f t="shared" si="99"/>
        <v>-2.0400033928665215</v>
      </c>
      <c r="AJ24" s="6">
        <f t="shared" si="99"/>
        <v>-1.9186202468501208</v>
      </c>
      <c r="AK24" s="6">
        <f t="shared" si="99"/>
        <v>-1.8213069636605081</v>
      </c>
      <c r="AL24" s="6">
        <f t="shared" si="99"/>
        <v>-1.7440066945166675</v>
      </c>
      <c r="AM24" s="6">
        <f t="shared" si="99"/>
        <v>-1.6830960523698792</v>
      </c>
      <c r="AN24" s="6">
        <f t="shared" si="99"/>
        <v>-1.6354371415760696</v>
      </c>
      <c r="AO24" s="6">
        <f t="shared" si="99"/>
        <v>-1.5983767472064434</v>
      </c>
    </row>
    <row r="25" spans="1:41">
      <c r="A25" t="s">
        <v>20</v>
      </c>
      <c r="B25" s="6">
        <f>-B9*$B$5*EXP(-0.5*B12^2)/(2*SQRT(2*$B$7*$B$3))+$B$6*$B$4*EXP(-$B$6*$B$3)*_xlfn.NORM.DIST(-B13,0,1,TRUE)</f>
        <v>1.4776679094045939</v>
      </c>
      <c r="C25" s="6">
        <f t="shared" ref="C25:AO25" si="100">-C9*$B$5*EXP(-0.5*C12^2)/(2*SQRT(2*$B$7*$B$3))+$B$6*$B$4*EXP(-$B$6*$B$3)*_xlfn.NORM.DIST(-C13,0,1,TRUE)</f>
        <v>1.4776679094045939</v>
      </c>
      <c r="D25" s="6">
        <f t="shared" si="100"/>
        <v>1.4776679094036425</v>
      </c>
      <c r="E25" s="6">
        <f t="shared" si="100"/>
        <v>1.4776679061173461</v>
      </c>
      <c r="F25" s="6">
        <f t="shared" si="100"/>
        <v>1.4776671753641175</v>
      </c>
      <c r="G25" s="6">
        <f t="shared" si="100"/>
        <v>1.4776341540933657</v>
      </c>
      <c r="H25" s="6">
        <f t="shared" si="100"/>
        <v>1.4771001677565827</v>
      </c>
      <c r="I25" s="6">
        <f t="shared" si="100"/>
        <v>1.4728503204841867</v>
      </c>
      <c r="J25" s="6">
        <f t="shared" si="100"/>
        <v>1.4525801052617093</v>
      </c>
      <c r="K25" s="6">
        <f t="shared" si="100"/>
        <v>1.3866385449535565</v>
      </c>
      <c r="L25" s="6">
        <f t="shared" si="100"/>
        <v>1.2267972336112614</v>
      </c>
      <c r="M25" s="6">
        <f t="shared" si="100"/>
        <v>0.91957517309395487</v>
      </c>
      <c r="N25" s="6">
        <f t="shared" si="100"/>
        <v>0.43006882635019539</v>
      </c>
      <c r="O25" s="6">
        <f t="shared" si="100"/>
        <v>-0.23744113910874831</v>
      </c>
      <c r="P25" s="6">
        <f t="shared" si="100"/>
        <v>-1.0340856268128089</v>
      </c>
      <c r="Q25" s="6">
        <f t="shared" si="100"/>
        <v>-1.8782015259924458</v>
      </c>
      <c r="R25" s="6">
        <f t="shared" si="100"/>
        <v>-2.677222326294407</v>
      </c>
      <c r="S25" s="6">
        <f t="shared" si="100"/>
        <v>-3.3497096749950379</v>
      </c>
      <c r="T25" s="6">
        <f t="shared" si="100"/>
        <v>-3.8402900918117462</v>
      </c>
      <c r="U25" s="6">
        <f t="shared" si="100"/>
        <v>-4.1250435058791517</v>
      </c>
      <c r="V25" s="6">
        <f t="shared" si="100"/>
        <v>-4.2087774076279443</v>
      </c>
      <c r="W25" s="6">
        <f t="shared" si="100"/>
        <v>-4.1174587443757087</v>
      </c>
      <c r="X25" s="6">
        <f t="shared" si="100"/>
        <v>-3.8891243210479716</v>
      </c>
      <c r="Y25" s="6">
        <f t="shared" si="100"/>
        <v>-3.5656622228871608</v>
      </c>
      <c r="Z25" s="6">
        <f t="shared" si="100"/>
        <v>-3.1866979887364044</v>
      </c>
      <c r="AA25" s="6">
        <f t="shared" si="100"/>
        <v>-2.7858707963231484</v>
      </c>
      <c r="AB25" s="6">
        <f t="shared" si="100"/>
        <v>-2.3891973850058315</v>
      </c>
      <c r="AC25" s="6">
        <f t="shared" si="100"/>
        <v>-2.0149655193628981</v>
      </c>
      <c r="AD25" s="6">
        <f t="shared" si="100"/>
        <v>-1.6745723886212649</v>
      </c>
      <c r="AE25" s="6">
        <f t="shared" si="100"/>
        <v>-1.3738200415482553</v>
      </c>
      <c r="AF25" s="6">
        <f t="shared" si="100"/>
        <v>-1.114319580252793</v>
      </c>
      <c r="AG25" s="6">
        <f t="shared" si="100"/>
        <v>-0.89479015406975504</v>
      </c>
      <c r="AH25" s="6">
        <f t="shared" si="100"/>
        <v>-0.71214559111721965</v>
      </c>
      <c r="AI25" s="6">
        <f t="shared" si="100"/>
        <v>-0.56233548346192752</v>
      </c>
      <c r="AJ25" s="6">
        <f t="shared" si="100"/>
        <v>-0.44095233744552687</v>
      </c>
      <c r="AK25" s="6">
        <f t="shared" si="100"/>
        <v>-0.34363905425591429</v>
      </c>
      <c r="AL25" s="6">
        <f t="shared" si="100"/>
        <v>-0.26633878511207348</v>
      </c>
      <c r="AM25" s="6">
        <f t="shared" si="100"/>
        <v>-0.20542814296528517</v>
      </c>
      <c r="AN25" s="6">
        <f t="shared" si="100"/>
        <v>-0.15776923217147568</v>
      </c>
      <c r="AO25" s="6">
        <f t="shared" si="100"/>
        <v>-0.12070883780184957</v>
      </c>
    </row>
  </sheetData>
  <mergeCells count="2">
    <mergeCell ref="B8:I8"/>
    <mergeCell ref="O8:AO8"/>
  </mergeCells>
  <pageMargins left="0.7" right="0.7" top="0.75" bottom="0.75" header="0.3" footer="0.3"/>
  <ignoredErrors>
    <ignoredError sqref="B20:AO20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58"/>
  <sheetViews>
    <sheetView workbookViewId="0">
      <selection activeCell="B1" sqref="B1"/>
    </sheetView>
  </sheetViews>
  <sheetFormatPr baseColWidth="10" defaultRowHeight="15" x14ac:dyDescent="0"/>
  <cols>
    <col min="2" max="2" width="12" bestFit="1" customWidth="1"/>
  </cols>
  <sheetData>
    <row r="1" spans="1:2">
      <c r="A1">
        <v>-3</v>
      </c>
      <c r="B1">
        <f>_xlfn.NORM.DIST(A1,0.7,0.9,FALSE)</f>
        <v>9.4756956090108748E-5</v>
      </c>
    </row>
    <row r="2" spans="1:2">
      <c r="A2">
        <f>A1+0.1</f>
        <v>-2.9</v>
      </c>
      <c r="B2">
        <f t="shared" ref="B2:B65" si="0">_xlfn.NORM.DIST(A2,0.7,0.9,FALSE)</f>
        <v>1.4870025084987287E-4</v>
      </c>
    </row>
    <row r="3" spans="1:2">
      <c r="A3">
        <f t="shared" ref="A3:A66" si="1">A2+0.1</f>
        <v>-2.8</v>
      </c>
      <c r="B3">
        <f t="shared" si="0"/>
        <v>2.3048923196435629E-4</v>
      </c>
    </row>
    <row r="4" spans="1:2">
      <c r="A4">
        <f t="shared" si="1"/>
        <v>-2.6999999999999997</v>
      </c>
      <c r="B4">
        <f t="shared" si="0"/>
        <v>3.528807112250434E-4</v>
      </c>
    </row>
    <row r="5" spans="1:2">
      <c r="A5">
        <f t="shared" si="1"/>
        <v>-2.5999999999999996</v>
      </c>
      <c r="B5">
        <f t="shared" si="0"/>
        <v>5.336340573564674E-4</v>
      </c>
    </row>
    <row r="6" spans="1:2">
      <c r="A6">
        <f t="shared" si="1"/>
        <v>-2.4999999999999996</v>
      </c>
      <c r="B6">
        <f t="shared" si="0"/>
        <v>7.9707189846589912E-4</v>
      </c>
    </row>
    <row r="7" spans="1:2">
      <c r="A7">
        <f t="shared" si="1"/>
        <v>-2.3999999999999995</v>
      </c>
      <c r="B7">
        <f t="shared" si="0"/>
        <v>1.1759525452729569E-3</v>
      </c>
    </row>
    <row r="8" spans="1:2">
      <c r="A8">
        <f t="shared" si="1"/>
        <v>-2.2999999999999994</v>
      </c>
      <c r="B8">
        <f t="shared" si="0"/>
        <v>1.713643329212347E-3</v>
      </c>
    </row>
    <row r="9" spans="1:2">
      <c r="A9">
        <f t="shared" si="1"/>
        <v>-2.1999999999999993</v>
      </c>
      <c r="B9">
        <f t="shared" si="0"/>
        <v>2.466547098396118E-3</v>
      </c>
    </row>
    <row r="10" spans="1:2">
      <c r="A10">
        <f t="shared" si="1"/>
        <v>-2.0999999999999992</v>
      </c>
      <c r="B10">
        <f>_xlfn.NORM.DIST(A10,0.7,0.9,FALSE)</f>
        <v>3.5066847960200645E-3</v>
      </c>
    </row>
    <row r="11" spans="1:2">
      <c r="A11">
        <f t="shared" si="1"/>
        <v>-1.9999999999999991</v>
      </c>
      <c r="B11">
        <f t="shared" si="0"/>
        <v>4.924276013264465E-3</v>
      </c>
    </row>
    <row r="12" spans="1:2">
      <c r="A12">
        <f t="shared" si="1"/>
        <v>-1.899999999999999</v>
      </c>
      <c r="B12">
        <f t="shared" si="0"/>
        <v>6.8300893484571478E-3</v>
      </c>
    </row>
    <row r="13" spans="1:2">
      <c r="A13">
        <f t="shared" si="1"/>
        <v>-1.7999999999999989</v>
      </c>
      <c r="B13">
        <f t="shared" si="0"/>
        <v>9.3572605379093083E-3</v>
      </c>
    </row>
    <row r="14" spans="1:2">
      <c r="A14">
        <f t="shared" si="1"/>
        <v>-1.6999999999999988</v>
      </c>
      <c r="B14">
        <f t="shared" si="0"/>
        <v>1.2662206693108316E-2</v>
      </c>
    </row>
    <row r="15" spans="1:2">
      <c r="A15">
        <f t="shared" si="1"/>
        <v>-1.5999999999999988</v>
      </c>
      <c r="B15">
        <f t="shared" si="0"/>
        <v>1.6924210363446358E-2</v>
      </c>
    </row>
    <row r="16" spans="1:2">
      <c r="A16">
        <f t="shared" si="1"/>
        <v>-1.4999999999999987</v>
      </c>
      <c r="B16">
        <f t="shared" si="0"/>
        <v>2.234322047176393E-2</v>
      </c>
    </row>
    <row r="17" spans="1:23">
      <c r="A17">
        <f t="shared" si="1"/>
        <v>-1.3999999999999986</v>
      </c>
      <c r="B17">
        <f t="shared" si="0"/>
        <v>2.9135432326344E-2</v>
      </c>
    </row>
    <row r="18" spans="1:23">
      <c r="A18">
        <f t="shared" si="1"/>
        <v>-1.2999999999999985</v>
      </c>
      <c r="B18">
        <f t="shared" si="0"/>
        <v>3.7526278928078638E-2</v>
      </c>
    </row>
    <row r="19" spans="1:23">
      <c r="A19">
        <f t="shared" si="1"/>
        <v>-1.1999999999999984</v>
      </c>
      <c r="B19">
        <f t="shared" si="0"/>
        <v>4.7740600515508179E-2</v>
      </c>
    </row>
    <row r="20" spans="1:23">
      <c r="A20">
        <f t="shared" si="1"/>
        <v>-1.0999999999999983</v>
      </c>
      <c r="B20">
        <f t="shared" si="0"/>
        <v>5.9989962792431413E-2</v>
      </c>
    </row>
    <row r="21" spans="1:23">
      <c r="A21">
        <f t="shared" si="1"/>
        <v>-0.99999999999999833</v>
      </c>
      <c r="B21">
        <f t="shared" si="0"/>
        <v>7.4457362353844952E-2</v>
      </c>
    </row>
    <row r="22" spans="1:23">
      <c r="A22">
        <f t="shared" si="1"/>
        <v>-0.89999999999999836</v>
      </c>
      <c r="B22">
        <f t="shared" si="0"/>
        <v>9.1279876069340127E-2</v>
      </c>
    </row>
    <row r="23" spans="1:23">
      <c r="A23">
        <f t="shared" si="1"/>
        <v>-0.79999999999999838</v>
      </c>
      <c r="B23">
        <f t="shared" si="0"/>
        <v>0.11053015421416557</v>
      </c>
    </row>
    <row r="24" spans="1:23">
      <c r="A24">
        <f t="shared" si="1"/>
        <v>-0.6999999999999984</v>
      </c>
      <c r="B24">
        <f t="shared" si="0"/>
        <v>0.13219798936008545</v>
      </c>
    </row>
    <row r="25" spans="1:23">
      <c r="A25">
        <f t="shared" si="1"/>
        <v>-0.59999999999999842</v>
      </c>
      <c r="B25">
        <f t="shared" si="0"/>
        <v>0.15617347129043876</v>
      </c>
    </row>
    <row r="26" spans="1:23">
      <c r="A26">
        <f t="shared" si="1"/>
        <v>-0.49999999999999845</v>
      </c>
      <c r="B26">
        <f t="shared" si="0"/>
        <v>0.18223341630666004</v>
      </c>
    </row>
    <row r="27" spans="1:23">
      <c r="A27">
        <f t="shared" si="1"/>
        <v>-0.39999999999999847</v>
      </c>
      <c r="B27">
        <f t="shared" si="0"/>
        <v>0.21003279415923634</v>
      </c>
    </row>
    <row r="28" spans="1:23">
      <c r="A28">
        <f t="shared" si="1"/>
        <v>-0.29999999999999849</v>
      </c>
      <c r="B28">
        <f t="shared" si="0"/>
        <v>0.23910273444781274</v>
      </c>
    </row>
    <row r="29" spans="1:23">
      <c r="A29">
        <f t="shared" si="1"/>
        <v>-0.19999999999999848</v>
      </c>
      <c r="B29">
        <f t="shared" si="0"/>
        <v>0.26885636057682644</v>
      </c>
    </row>
    <row r="30" spans="1:23">
      <c r="A30">
        <f t="shared" si="1"/>
        <v>-9.9999999999998479E-2</v>
      </c>
      <c r="B30">
        <f t="shared" si="0"/>
        <v>0.29860317949036042</v>
      </c>
    </row>
    <row r="31" spans="1:23">
      <c r="A31">
        <v>0</v>
      </c>
      <c r="B31">
        <f t="shared" si="0"/>
        <v>0.32757208103875246</v>
      </c>
    </row>
    <row r="32" spans="1:23">
      <c r="A32">
        <f t="shared" si="1"/>
        <v>0.1</v>
      </c>
      <c r="B32">
        <f t="shared" si="0"/>
        <v>0.35494222835816913</v>
      </c>
    </row>
    <row r="33" spans="1:2">
      <c r="A33">
        <f t="shared" si="1"/>
        <v>0.2</v>
      </c>
      <c r="B33">
        <f t="shared" si="0"/>
        <v>0.37988032685125467</v>
      </c>
    </row>
    <row r="34" spans="1:2">
      <c r="A34">
        <f t="shared" si="1"/>
        <v>0.30000000000000004</v>
      </c>
      <c r="B34">
        <f t="shared" si="0"/>
        <v>0.40158203320304842</v>
      </c>
    </row>
    <row r="35" spans="1:2">
      <c r="A35">
        <f t="shared" si="1"/>
        <v>0.4</v>
      </c>
      <c r="B35">
        <f t="shared" si="0"/>
        <v>0.41931469743665911</v>
      </c>
    </row>
    <row r="36" spans="1:2">
      <c r="A36">
        <f t="shared" si="1"/>
        <v>0.5</v>
      </c>
      <c r="B36">
        <f t="shared" si="0"/>
        <v>0.43245829907971811</v>
      </c>
    </row>
    <row r="37" spans="1:2">
      <c r="A37">
        <f t="shared" si="1"/>
        <v>0.6</v>
      </c>
      <c r="B37">
        <f t="shared" si="0"/>
        <v>0.44054139861676439</v>
      </c>
    </row>
    <row r="38" spans="1:2">
      <c r="A38">
        <f t="shared" si="1"/>
        <v>0.7</v>
      </c>
      <c r="B38">
        <f t="shared" si="0"/>
        <v>0.44326920044603635</v>
      </c>
    </row>
    <row r="39" spans="1:2">
      <c r="A39">
        <f t="shared" si="1"/>
        <v>0.79999999999999993</v>
      </c>
      <c r="B39">
        <f t="shared" si="0"/>
        <v>0.44054139861676439</v>
      </c>
    </row>
    <row r="40" spans="1:2">
      <c r="A40">
        <f t="shared" si="1"/>
        <v>0.89999999999999991</v>
      </c>
      <c r="B40">
        <f t="shared" si="0"/>
        <v>0.43245829907971811</v>
      </c>
    </row>
    <row r="41" spans="1:2">
      <c r="A41">
        <f t="shared" si="1"/>
        <v>0.99999999999999989</v>
      </c>
      <c r="B41">
        <f t="shared" si="0"/>
        <v>0.41931469743665911</v>
      </c>
    </row>
    <row r="42" spans="1:2">
      <c r="A42">
        <f t="shared" si="1"/>
        <v>1.0999999999999999</v>
      </c>
      <c r="B42">
        <f t="shared" si="0"/>
        <v>0.40158203320304842</v>
      </c>
    </row>
    <row r="43" spans="1:2">
      <c r="A43">
        <f t="shared" si="1"/>
        <v>1.2</v>
      </c>
      <c r="B43">
        <f t="shared" si="0"/>
        <v>0.37988032685125467</v>
      </c>
    </row>
    <row r="44" spans="1:2">
      <c r="A44">
        <f t="shared" si="1"/>
        <v>1.3</v>
      </c>
      <c r="B44">
        <f t="shared" si="0"/>
        <v>0.35494222835816913</v>
      </c>
    </row>
    <row r="45" spans="1:2">
      <c r="A45">
        <f t="shared" si="1"/>
        <v>1.4000000000000001</v>
      </c>
      <c r="B45">
        <f t="shared" si="0"/>
        <v>0.32757208103875235</v>
      </c>
    </row>
    <row r="46" spans="1:2">
      <c r="A46">
        <f t="shared" si="1"/>
        <v>1.5000000000000002</v>
      </c>
      <c r="B46">
        <f t="shared" si="0"/>
        <v>0.29860317949035986</v>
      </c>
    </row>
    <row r="47" spans="1:2">
      <c r="A47">
        <f t="shared" si="1"/>
        <v>1.6000000000000003</v>
      </c>
      <c r="B47">
        <f t="shared" si="0"/>
        <v>0.26885636057682588</v>
      </c>
    </row>
    <row r="48" spans="1:2">
      <c r="A48">
        <f t="shared" si="1"/>
        <v>1.7000000000000004</v>
      </c>
      <c r="B48">
        <f t="shared" si="0"/>
        <v>0.23910273444781216</v>
      </c>
    </row>
    <row r="49" spans="1:2">
      <c r="A49">
        <f t="shared" si="1"/>
        <v>1.8000000000000005</v>
      </c>
      <c r="B49">
        <f t="shared" si="0"/>
        <v>0.21003279415923568</v>
      </c>
    </row>
    <row r="50" spans="1:2">
      <c r="A50">
        <f t="shared" si="1"/>
        <v>1.9000000000000006</v>
      </c>
      <c r="B50">
        <f t="shared" si="0"/>
        <v>0.18223341630665943</v>
      </c>
    </row>
    <row r="51" spans="1:2">
      <c r="A51">
        <f t="shared" si="1"/>
        <v>2.0000000000000004</v>
      </c>
      <c r="B51">
        <f t="shared" si="0"/>
        <v>0.15617347129043821</v>
      </c>
    </row>
    <row r="52" spans="1:2">
      <c r="A52">
        <f t="shared" si="1"/>
        <v>2.1000000000000005</v>
      </c>
      <c r="B52">
        <f t="shared" si="0"/>
        <v>0.13219798936008489</v>
      </c>
    </row>
    <row r="53" spans="1:2">
      <c r="A53">
        <f t="shared" si="1"/>
        <v>2.2000000000000006</v>
      </c>
      <c r="B53">
        <f t="shared" si="0"/>
        <v>0.11053015421416507</v>
      </c>
    </row>
    <row r="54" spans="1:2">
      <c r="A54">
        <f t="shared" si="1"/>
        <v>2.3000000000000007</v>
      </c>
      <c r="B54">
        <f t="shared" si="0"/>
        <v>9.1279876069339683E-2</v>
      </c>
    </row>
    <row r="55" spans="1:2">
      <c r="A55">
        <f t="shared" si="1"/>
        <v>2.4000000000000008</v>
      </c>
      <c r="B55">
        <f t="shared" si="0"/>
        <v>7.4457362353844578E-2</v>
      </c>
    </row>
    <row r="56" spans="1:2">
      <c r="A56">
        <f t="shared" si="1"/>
        <v>2.5000000000000009</v>
      </c>
      <c r="B56">
        <f t="shared" si="0"/>
        <v>5.9989962792431066E-2</v>
      </c>
    </row>
    <row r="57" spans="1:2">
      <c r="A57">
        <f t="shared" si="1"/>
        <v>2.600000000000001</v>
      </c>
      <c r="B57">
        <f t="shared" si="0"/>
        <v>4.7740600515507922E-2</v>
      </c>
    </row>
    <row r="58" spans="1:2">
      <c r="A58">
        <f t="shared" si="1"/>
        <v>2.7000000000000011</v>
      </c>
      <c r="B58">
        <f t="shared" si="0"/>
        <v>3.7526278928078416E-2</v>
      </c>
    </row>
    <row r="59" spans="1:2">
      <c r="A59">
        <f t="shared" si="1"/>
        <v>2.8000000000000012</v>
      </c>
      <c r="B59">
        <f t="shared" si="0"/>
        <v>2.9135432326343778E-2</v>
      </c>
    </row>
    <row r="60" spans="1:2">
      <c r="A60">
        <f t="shared" si="1"/>
        <v>2.9000000000000012</v>
      </c>
      <c r="B60">
        <f t="shared" si="0"/>
        <v>2.234322047176376E-2</v>
      </c>
    </row>
    <row r="61" spans="1:2">
      <c r="A61">
        <f t="shared" si="1"/>
        <v>3.0000000000000013</v>
      </c>
      <c r="B61">
        <f t="shared" si="0"/>
        <v>1.6924210363446244E-2</v>
      </c>
    </row>
    <row r="62" spans="1:2">
      <c r="A62">
        <f t="shared" si="1"/>
        <v>3.1000000000000014</v>
      </c>
      <c r="B62">
        <f t="shared" si="0"/>
        <v>1.2662206693108224E-2</v>
      </c>
    </row>
    <row r="63" spans="1:2">
      <c r="A63">
        <f t="shared" si="1"/>
        <v>3.2000000000000015</v>
      </c>
      <c r="B63">
        <f t="shared" si="0"/>
        <v>9.357260537909225E-3</v>
      </c>
    </row>
    <row r="64" spans="1:2">
      <c r="A64">
        <f t="shared" si="1"/>
        <v>3.3000000000000016</v>
      </c>
      <c r="B64">
        <f t="shared" si="0"/>
        <v>6.8300893484570871E-3</v>
      </c>
    </row>
    <row r="65" spans="1:2">
      <c r="A65">
        <f t="shared" si="1"/>
        <v>3.4000000000000017</v>
      </c>
      <c r="B65">
        <f t="shared" si="0"/>
        <v>4.9242760132644173E-3</v>
      </c>
    </row>
    <row r="66" spans="1:2">
      <c r="A66">
        <f t="shared" si="1"/>
        <v>3.5000000000000018</v>
      </c>
      <c r="B66">
        <f t="shared" ref="B66:B71" si="2">_xlfn.NORM.DIST(A66,0.7,0.9,FALSE)</f>
        <v>3.5066847960200298E-3</v>
      </c>
    </row>
    <row r="67" spans="1:2">
      <c r="A67">
        <f t="shared" ref="A67:A71" si="3">A66+0.1</f>
        <v>3.6000000000000019</v>
      </c>
      <c r="B67">
        <f t="shared" si="2"/>
        <v>2.4665470983960937E-3</v>
      </c>
    </row>
    <row r="68" spans="1:2">
      <c r="A68">
        <f t="shared" si="3"/>
        <v>3.700000000000002</v>
      </c>
      <c r="B68">
        <f t="shared" si="2"/>
        <v>1.7136433292123299E-3</v>
      </c>
    </row>
    <row r="69" spans="1:2">
      <c r="A69">
        <f t="shared" si="3"/>
        <v>3.800000000000002</v>
      </c>
      <c r="B69">
        <f t="shared" si="2"/>
        <v>1.1759525452729443E-3</v>
      </c>
    </row>
    <row r="70" spans="1:2">
      <c r="A70">
        <f t="shared" si="3"/>
        <v>3.9000000000000021</v>
      </c>
      <c r="B70">
        <f t="shared" si="2"/>
        <v>7.9707189846589077E-4</v>
      </c>
    </row>
    <row r="71" spans="1:2">
      <c r="A71">
        <f t="shared" si="3"/>
        <v>4.0000000000000018</v>
      </c>
      <c r="B71">
        <f t="shared" si="2"/>
        <v>5.3363405735646361E-4</v>
      </c>
    </row>
    <row r="178" spans="1:1">
      <c r="A178">
        <f t="shared" ref="A178:A194" si="4">A177+0.1</f>
        <v>0.1</v>
      </c>
    </row>
    <row r="179" spans="1:1">
      <c r="A179">
        <f t="shared" si="4"/>
        <v>0.2</v>
      </c>
    </row>
    <row r="180" spans="1:1">
      <c r="A180">
        <f t="shared" si="4"/>
        <v>0.30000000000000004</v>
      </c>
    </row>
    <row r="181" spans="1:1">
      <c r="A181">
        <f t="shared" si="4"/>
        <v>0.4</v>
      </c>
    </row>
    <row r="182" spans="1:1">
      <c r="A182">
        <f t="shared" si="4"/>
        <v>0.5</v>
      </c>
    </row>
    <row r="183" spans="1:1">
      <c r="A183">
        <f t="shared" si="4"/>
        <v>0.6</v>
      </c>
    </row>
    <row r="184" spans="1:1">
      <c r="A184">
        <f t="shared" si="4"/>
        <v>0.7</v>
      </c>
    </row>
    <row r="185" spans="1:1">
      <c r="A185">
        <f t="shared" si="4"/>
        <v>0.79999999999999993</v>
      </c>
    </row>
    <row r="186" spans="1:1">
      <c r="A186">
        <f t="shared" si="4"/>
        <v>0.89999999999999991</v>
      </c>
    </row>
    <row r="187" spans="1:1">
      <c r="A187">
        <f t="shared" si="4"/>
        <v>0.99999999999999989</v>
      </c>
    </row>
    <row r="188" spans="1:1">
      <c r="A188">
        <f t="shared" si="4"/>
        <v>1.0999999999999999</v>
      </c>
    </row>
    <row r="189" spans="1:1">
      <c r="A189">
        <f t="shared" si="4"/>
        <v>1.2</v>
      </c>
    </row>
    <row r="190" spans="1:1">
      <c r="A190">
        <f t="shared" si="4"/>
        <v>1.3</v>
      </c>
    </row>
    <row r="191" spans="1:1">
      <c r="A191">
        <f t="shared" si="4"/>
        <v>1.4000000000000001</v>
      </c>
    </row>
    <row r="192" spans="1:1">
      <c r="A192">
        <f t="shared" si="4"/>
        <v>1.5000000000000002</v>
      </c>
    </row>
    <row r="193" spans="1:1">
      <c r="A193">
        <f t="shared" si="4"/>
        <v>1.6000000000000003</v>
      </c>
    </row>
    <row r="194" spans="1:1">
      <c r="A194">
        <f t="shared" si="4"/>
        <v>1.7000000000000004</v>
      </c>
    </row>
    <row r="195" spans="1:1">
      <c r="A195">
        <f t="shared" ref="A195:A258" si="5">A194+0.1</f>
        <v>1.8000000000000005</v>
      </c>
    </row>
    <row r="196" spans="1:1">
      <c r="A196">
        <f t="shared" si="5"/>
        <v>1.9000000000000006</v>
      </c>
    </row>
    <row r="197" spans="1:1">
      <c r="A197">
        <f t="shared" si="5"/>
        <v>2.0000000000000004</v>
      </c>
    </row>
    <row r="198" spans="1:1">
      <c r="A198">
        <f t="shared" si="5"/>
        <v>2.1000000000000005</v>
      </c>
    </row>
    <row r="199" spans="1:1">
      <c r="A199">
        <f t="shared" si="5"/>
        <v>2.2000000000000006</v>
      </c>
    </row>
    <row r="200" spans="1:1">
      <c r="A200">
        <f t="shared" si="5"/>
        <v>2.3000000000000007</v>
      </c>
    </row>
    <row r="201" spans="1:1">
      <c r="A201">
        <f t="shared" si="5"/>
        <v>2.4000000000000008</v>
      </c>
    </row>
    <row r="202" spans="1:1">
      <c r="A202">
        <f t="shared" si="5"/>
        <v>2.5000000000000009</v>
      </c>
    </row>
    <row r="203" spans="1:1">
      <c r="A203">
        <f t="shared" si="5"/>
        <v>2.600000000000001</v>
      </c>
    </row>
    <row r="204" spans="1:1">
      <c r="A204">
        <f t="shared" si="5"/>
        <v>2.7000000000000011</v>
      </c>
    </row>
    <row r="205" spans="1:1">
      <c r="A205">
        <f t="shared" si="5"/>
        <v>2.8000000000000012</v>
      </c>
    </row>
    <row r="206" spans="1:1">
      <c r="A206">
        <f t="shared" si="5"/>
        <v>2.9000000000000012</v>
      </c>
    </row>
    <row r="207" spans="1:1">
      <c r="A207">
        <f t="shared" si="5"/>
        <v>3.0000000000000013</v>
      </c>
    </row>
    <row r="208" spans="1:1">
      <c r="A208">
        <f t="shared" si="5"/>
        <v>3.1000000000000014</v>
      </c>
    </row>
    <row r="209" spans="1:1">
      <c r="A209">
        <f t="shared" si="5"/>
        <v>3.2000000000000015</v>
      </c>
    </row>
    <row r="210" spans="1:1">
      <c r="A210">
        <f t="shared" si="5"/>
        <v>3.3000000000000016</v>
      </c>
    </row>
    <row r="211" spans="1:1">
      <c r="A211">
        <f t="shared" si="5"/>
        <v>3.4000000000000017</v>
      </c>
    </row>
    <row r="212" spans="1:1">
      <c r="A212">
        <f t="shared" si="5"/>
        <v>3.5000000000000018</v>
      </c>
    </row>
    <row r="213" spans="1:1">
      <c r="A213">
        <f t="shared" si="5"/>
        <v>3.6000000000000019</v>
      </c>
    </row>
    <row r="214" spans="1:1">
      <c r="A214">
        <f t="shared" si="5"/>
        <v>3.700000000000002</v>
      </c>
    </row>
    <row r="215" spans="1:1">
      <c r="A215">
        <f t="shared" si="5"/>
        <v>3.800000000000002</v>
      </c>
    </row>
    <row r="216" spans="1:1">
      <c r="A216">
        <f t="shared" si="5"/>
        <v>3.9000000000000021</v>
      </c>
    </row>
    <row r="217" spans="1:1">
      <c r="A217">
        <f t="shared" si="5"/>
        <v>4.0000000000000018</v>
      </c>
    </row>
    <row r="218" spans="1:1">
      <c r="A218">
        <f t="shared" si="5"/>
        <v>4.1000000000000014</v>
      </c>
    </row>
    <row r="219" spans="1:1">
      <c r="A219">
        <f t="shared" si="5"/>
        <v>4.2000000000000011</v>
      </c>
    </row>
    <row r="220" spans="1:1">
      <c r="A220">
        <f t="shared" si="5"/>
        <v>4.3000000000000007</v>
      </c>
    </row>
    <row r="221" spans="1:1">
      <c r="A221">
        <f t="shared" si="5"/>
        <v>4.4000000000000004</v>
      </c>
    </row>
    <row r="222" spans="1:1">
      <c r="A222">
        <f t="shared" si="5"/>
        <v>4.5</v>
      </c>
    </row>
    <row r="223" spans="1:1">
      <c r="A223">
        <f t="shared" si="5"/>
        <v>4.5999999999999996</v>
      </c>
    </row>
    <row r="224" spans="1:1">
      <c r="A224">
        <f t="shared" si="5"/>
        <v>4.6999999999999993</v>
      </c>
    </row>
    <row r="225" spans="1:1">
      <c r="A225">
        <f t="shared" si="5"/>
        <v>4.7999999999999989</v>
      </c>
    </row>
    <row r="226" spans="1:1">
      <c r="A226">
        <f t="shared" si="5"/>
        <v>4.8999999999999986</v>
      </c>
    </row>
    <row r="227" spans="1:1">
      <c r="A227">
        <f t="shared" si="5"/>
        <v>4.9999999999999982</v>
      </c>
    </row>
    <row r="228" spans="1:1">
      <c r="A228">
        <f t="shared" si="5"/>
        <v>5.0999999999999979</v>
      </c>
    </row>
    <row r="229" spans="1:1">
      <c r="A229">
        <f t="shared" si="5"/>
        <v>5.1999999999999975</v>
      </c>
    </row>
    <row r="230" spans="1:1">
      <c r="A230">
        <f t="shared" si="5"/>
        <v>5.2999999999999972</v>
      </c>
    </row>
    <row r="231" spans="1:1">
      <c r="A231">
        <f t="shared" si="5"/>
        <v>5.3999999999999968</v>
      </c>
    </row>
    <row r="232" spans="1:1">
      <c r="A232">
        <f t="shared" si="5"/>
        <v>5.4999999999999964</v>
      </c>
    </row>
    <row r="233" spans="1:1">
      <c r="A233">
        <f t="shared" si="5"/>
        <v>5.5999999999999961</v>
      </c>
    </row>
    <row r="234" spans="1:1">
      <c r="A234">
        <f t="shared" si="5"/>
        <v>5.6999999999999957</v>
      </c>
    </row>
    <row r="235" spans="1:1">
      <c r="A235">
        <f t="shared" si="5"/>
        <v>5.7999999999999954</v>
      </c>
    </row>
    <row r="236" spans="1:1">
      <c r="A236">
        <f t="shared" si="5"/>
        <v>5.899999999999995</v>
      </c>
    </row>
    <row r="237" spans="1:1">
      <c r="A237">
        <f t="shared" si="5"/>
        <v>5.9999999999999947</v>
      </c>
    </row>
    <row r="238" spans="1:1">
      <c r="A238">
        <f t="shared" si="5"/>
        <v>6.0999999999999943</v>
      </c>
    </row>
    <row r="239" spans="1:1">
      <c r="A239">
        <f t="shared" si="5"/>
        <v>6.199999999999994</v>
      </c>
    </row>
    <row r="240" spans="1:1">
      <c r="A240">
        <f t="shared" si="5"/>
        <v>6.2999999999999936</v>
      </c>
    </row>
    <row r="241" spans="1:1">
      <c r="A241">
        <f t="shared" si="5"/>
        <v>6.3999999999999932</v>
      </c>
    </row>
    <row r="242" spans="1:1">
      <c r="A242">
        <f t="shared" si="5"/>
        <v>6.4999999999999929</v>
      </c>
    </row>
    <row r="243" spans="1:1">
      <c r="A243">
        <f t="shared" si="5"/>
        <v>6.5999999999999925</v>
      </c>
    </row>
    <row r="244" spans="1:1">
      <c r="A244">
        <f t="shared" si="5"/>
        <v>6.6999999999999922</v>
      </c>
    </row>
    <row r="245" spans="1:1">
      <c r="A245">
        <f t="shared" si="5"/>
        <v>6.7999999999999918</v>
      </c>
    </row>
    <row r="246" spans="1:1">
      <c r="A246">
        <f t="shared" si="5"/>
        <v>6.8999999999999915</v>
      </c>
    </row>
    <row r="247" spans="1:1">
      <c r="A247">
        <f t="shared" si="5"/>
        <v>6.9999999999999911</v>
      </c>
    </row>
    <row r="248" spans="1:1">
      <c r="A248">
        <f t="shared" si="5"/>
        <v>7.0999999999999908</v>
      </c>
    </row>
    <row r="249" spans="1:1">
      <c r="A249">
        <f t="shared" si="5"/>
        <v>7.1999999999999904</v>
      </c>
    </row>
    <row r="250" spans="1:1">
      <c r="A250">
        <f t="shared" si="5"/>
        <v>7.2999999999999901</v>
      </c>
    </row>
    <row r="251" spans="1:1">
      <c r="A251">
        <f t="shared" si="5"/>
        <v>7.3999999999999897</v>
      </c>
    </row>
    <row r="252" spans="1:1">
      <c r="A252">
        <f t="shared" si="5"/>
        <v>7.4999999999999893</v>
      </c>
    </row>
    <row r="253" spans="1:1">
      <c r="A253">
        <f t="shared" si="5"/>
        <v>7.599999999999989</v>
      </c>
    </row>
    <row r="254" spans="1:1">
      <c r="A254">
        <f t="shared" si="5"/>
        <v>7.6999999999999886</v>
      </c>
    </row>
    <row r="255" spans="1:1">
      <c r="A255">
        <f t="shared" si="5"/>
        <v>7.7999999999999883</v>
      </c>
    </row>
    <row r="256" spans="1:1">
      <c r="A256">
        <f t="shared" si="5"/>
        <v>7.8999999999999879</v>
      </c>
    </row>
    <row r="257" spans="1:1">
      <c r="A257">
        <f t="shared" si="5"/>
        <v>7.9999999999999876</v>
      </c>
    </row>
    <row r="258" spans="1:1">
      <c r="A258">
        <f t="shared" si="5"/>
        <v>8.0999999999999872</v>
      </c>
    </row>
    <row r="259" spans="1:1">
      <c r="A259">
        <f t="shared" ref="A259:A322" si="6">A258+0.1</f>
        <v>8.1999999999999869</v>
      </c>
    </row>
    <row r="260" spans="1:1">
      <c r="A260">
        <f t="shared" si="6"/>
        <v>8.2999999999999865</v>
      </c>
    </row>
    <row r="261" spans="1:1">
      <c r="A261">
        <f t="shared" si="6"/>
        <v>8.3999999999999861</v>
      </c>
    </row>
    <row r="262" spans="1:1">
      <c r="A262">
        <f t="shared" si="6"/>
        <v>8.4999999999999858</v>
      </c>
    </row>
    <row r="263" spans="1:1">
      <c r="A263">
        <f t="shared" si="6"/>
        <v>8.5999999999999854</v>
      </c>
    </row>
    <row r="264" spans="1:1">
      <c r="A264">
        <f t="shared" si="6"/>
        <v>8.6999999999999851</v>
      </c>
    </row>
    <row r="265" spans="1:1">
      <c r="A265">
        <f t="shared" si="6"/>
        <v>8.7999999999999847</v>
      </c>
    </row>
    <row r="266" spans="1:1">
      <c r="A266">
        <f t="shared" si="6"/>
        <v>8.8999999999999844</v>
      </c>
    </row>
    <row r="267" spans="1:1">
      <c r="A267">
        <f t="shared" si="6"/>
        <v>8.999999999999984</v>
      </c>
    </row>
    <row r="268" spans="1:1">
      <c r="A268">
        <f t="shared" si="6"/>
        <v>9.0999999999999837</v>
      </c>
    </row>
    <row r="269" spans="1:1">
      <c r="A269">
        <f t="shared" si="6"/>
        <v>9.1999999999999833</v>
      </c>
    </row>
    <row r="270" spans="1:1">
      <c r="A270">
        <f t="shared" si="6"/>
        <v>9.2999999999999829</v>
      </c>
    </row>
    <row r="271" spans="1:1">
      <c r="A271">
        <f t="shared" si="6"/>
        <v>9.3999999999999826</v>
      </c>
    </row>
    <row r="272" spans="1:1">
      <c r="A272">
        <f t="shared" si="6"/>
        <v>9.4999999999999822</v>
      </c>
    </row>
    <row r="273" spans="1:1">
      <c r="A273">
        <f t="shared" si="6"/>
        <v>9.5999999999999819</v>
      </c>
    </row>
    <row r="274" spans="1:1">
      <c r="A274">
        <f t="shared" si="6"/>
        <v>9.6999999999999815</v>
      </c>
    </row>
    <row r="275" spans="1:1">
      <c r="A275">
        <f t="shared" si="6"/>
        <v>9.7999999999999812</v>
      </c>
    </row>
    <row r="276" spans="1:1">
      <c r="A276">
        <f t="shared" si="6"/>
        <v>9.8999999999999808</v>
      </c>
    </row>
    <row r="277" spans="1:1">
      <c r="A277">
        <f t="shared" si="6"/>
        <v>9.9999999999999805</v>
      </c>
    </row>
    <row r="278" spans="1:1">
      <c r="A278">
        <f t="shared" si="6"/>
        <v>10.09999999999998</v>
      </c>
    </row>
    <row r="279" spans="1:1">
      <c r="A279">
        <f t="shared" si="6"/>
        <v>10.19999999999998</v>
      </c>
    </row>
    <row r="280" spans="1:1">
      <c r="A280">
        <f t="shared" si="6"/>
        <v>10.299999999999979</v>
      </c>
    </row>
    <row r="281" spans="1:1">
      <c r="A281">
        <f t="shared" si="6"/>
        <v>10.399999999999979</v>
      </c>
    </row>
    <row r="282" spans="1:1">
      <c r="A282">
        <f t="shared" si="6"/>
        <v>10.499999999999979</v>
      </c>
    </row>
    <row r="283" spans="1:1">
      <c r="A283">
        <f t="shared" si="6"/>
        <v>10.599999999999978</v>
      </c>
    </row>
    <row r="284" spans="1:1">
      <c r="A284">
        <f t="shared" si="6"/>
        <v>10.699999999999978</v>
      </c>
    </row>
    <row r="285" spans="1:1">
      <c r="A285">
        <f t="shared" si="6"/>
        <v>10.799999999999978</v>
      </c>
    </row>
    <row r="286" spans="1:1">
      <c r="A286">
        <f t="shared" si="6"/>
        <v>10.899999999999977</v>
      </c>
    </row>
    <row r="287" spans="1:1">
      <c r="A287">
        <f t="shared" si="6"/>
        <v>10.999999999999977</v>
      </c>
    </row>
    <row r="288" spans="1:1">
      <c r="A288">
        <f t="shared" si="6"/>
        <v>11.099999999999977</v>
      </c>
    </row>
    <row r="289" spans="1:1">
      <c r="A289">
        <f t="shared" si="6"/>
        <v>11.199999999999976</v>
      </c>
    </row>
    <row r="290" spans="1:1">
      <c r="A290">
        <f t="shared" si="6"/>
        <v>11.299999999999976</v>
      </c>
    </row>
    <row r="291" spans="1:1">
      <c r="A291">
        <f t="shared" si="6"/>
        <v>11.399999999999975</v>
      </c>
    </row>
    <row r="292" spans="1:1">
      <c r="A292">
        <f t="shared" si="6"/>
        <v>11.499999999999975</v>
      </c>
    </row>
    <row r="293" spans="1:1">
      <c r="A293">
        <f t="shared" si="6"/>
        <v>11.599999999999975</v>
      </c>
    </row>
    <row r="294" spans="1:1">
      <c r="A294">
        <f t="shared" si="6"/>
        <v>11.699999999999974</v>
      </c>
    </row>
    <row r="295" spans="1:1">
      <c r="A295">
        <f t="shared" si="6"/>
        <v>11.799999999999974</v>
      </c>
    </row>
    <row r="296" spans="1:1">
      <c r="A296">
        <f t="shared" si="6"/>
        <v>11.899999999999974</v>
      </c>
    </row>
    <row r="297" spans="1:1">
      <c r="A297">
        <f t="shared" si="6"/>
        <v>11.999999999999973</v>
      </c>
    </row>
    <row r="298" spans="1:1">
      <c r="A298">
        <f t="shared" si="6"/>
        <v>12.099999999999973</v>
      </c>
    </row>
    <row r="299" spans="1:1">
      <c r="A299">
        <f t="shared" si="6"/>
        <v>12.199999999999973</v>
      </c>
    </row>
    <row r="300" spans="1:1">
      <c r="A300">
        <f t="shared" si="6"/>
        <v>12.299999999999972</v>
      </c>
    </row>
    <row r="301" spans="1:1">
      <c r="A301">
        <f t="shared" si="6"/>
        <v>12.399999999999972</v>
      </c>
    </row>
    <row r="302" spans="1:1">
      <c r="A302">
        <f t="shared" si="6"/>
        <v>12.499999999999972</v>
      </c>
    </row>
    <row r="303" spans="1:1">
      <c r="A303">
        <f t="shared" si="6"/>
        <v>12.599999999999971</v>
      </c>
    </row>
    <row r="304" spans="1:1">
      <c r="A304">
        <f t="shared" si="6"/>
        <v>12.699999999999971</v>
      </c>
    </row>
    <row r="305" spans="1:1">
      <c r="A305">
        <f t="shared" si="6"/>
        <v>12.799999999999971</v>
      </c>
    </row>
    <row r="306" spans="1:1">
      <c r="A306">
        <f t="shared" si="6"/>
        <v>12.89999999999997</v>
      </c>
    </row>
    <row r="307" spans="1:1">
      <c r="A307">
        <f t="shared" si="6"/>
        <v>12.99999999999997</v>
      </c>
    </row>
    <row r="308" spans="1:1">
      <c r="A308">
        <f t="shared" si="6"/>
        <v>13.099999999999969</v>
      </c>
    </row>
    <row r="309" spans="1:1">
      <c r="A309">
        <f t="shared" si="6"/>
        <v>13.199999999999969</v>
      </c>
    </row>
    <row r="310" spans="1:1">
      <c r="A310">
        <f t="shared" si="6"/>
        <v>13.299999999999969</v>
      </c>
    </row>
    <row r="311" spans="1:1">
      <c r="A311">
        <f t="shared" si="6"/>
        <v>13.399999999999968</v>
      </c>
    </row>
    <row r="312" spans="1:1">
      <c r="A312">
        <f t="shared" si="6"/>
        <v>13.499999999999968</v>
      </c>
    </row>
    <row r="313" spans="1:1">
      <c r="A313">
        <f t="shared" si="6"/>
        <v>13.599999999999968</v>
      </c>
    </row>
    <row r="314" spans="1:1">
      <c r="A314">
        <f t="shared" si="6"/>
        <v>13.699999999999967</v>
      </c>
    </row>
    <row r="315" spans="1:1">
      <c r="A315">
        <f t="shared" si="6"/>
        <v>13.799999999999967</v>
      </c>
    </row>
    <row r="316" spans="1:1">
      <c r="A316">
        <f t="shared" si="6"/>
        <v>13.899999999999967</v>
      </c>
    </row>
    <row r="317" spans="1:1">
      <c r="A317">
        <f t="shared" si="6"/>
        <v>13.999999999999966</v>
      </c>
    </row>
    <row r="318" spans="1:1">
      <c r="A318">
        <f t="shared" si="6"/>
        <v>14.099999999999966</v>
      </c>
    </row>
    <row r="319" spans="1:1">
      <c r="A319">
        <f t="shared" si="6"/>
        <v>14.199999999999966</v>
      </c>
    </row>
    <row r="320" spans="1:1">
      <c r="A320">
        <f t="shared" si="6"/>
        <v>14.299999999999965</v>
      </c>
    </row>
    <row r="321" spans="1:1">
      <c r="A321">
        <f t="shared" si="6"/>
        <v>14.399999999999965</v>
      </c>
    </row>
    <row r="322" spans="1:1">
      <c r="A322">
        <f t="shared" si="6"/>
        <v>14.499999999999964</v>
      </c>
    </row>
    <row r="323" spans="1:1">
      <c r="A323">
        <f t="shared" ref="A323:A386" si="7">A322+0.1</f>
        <v>14.599999999999964</v>
      </c>
    </row>
    <row r="324" spans="1:1">
      <c r="A324">
        <f t="shared" si="7"/>
        <v>14.699999999999964</v>
      </c>
    </row>
    <row r="325" spans="1:1">
      <c r="A325">
        <f t="shared" si="7"/>
        <v>14.799999999999963</v>
      </c>
    </row>
    <row r="326" spans="1:1">
      <c r="A326">
        <f t="shared" si="7"/>
        <v>14.899999999999963</v>
      </c>
    </row>
    <row r="327" spans="1:1">
      <c r="A327">
        <f t="shared" si="7"/>
        <v>14.999999999999963</v>
      </c>
    </row>
    <row r="328" spans="1:1">
      <c r="A328">
        <f t="shared" si="7"/>
        <v>15.099999999999962</v>
      </c>
    </row>
    <row r="329" spans="1:1">
      <c r="A329">
        <f t="shared" si="7"/>
        <v>15.199999999999962</v>
      </c>
    </row>
    <row r="330" spans="1:1">
      <c r="A330">
        <f t="shared" si="7"/>
        <v>15.299999999999962</v>
      </c>
    </row>
    <row r="331" spans="1:1">
      <c r="A331">
        <f t="shared" si="7"/>
        <v>15.399999999999961</v>
      </c>
    </row>
    <row r="332" spans="1:1">
      <c r="A332">
        <f t="shared" si="7"/>
        <v>15.499999999999961</v>
      </c>
    </row>
    <row r="333" spans="1:1">
      <c r="A333">
        <f t="shared" si="7"/>
        <v>15.599999999999961</v>
      </c>
    </row>
    <row r="334" spans="1:1">
      <c r="A334">
        <f t="shared" si="7"/>
        <v>15.69999999999996</v>
      </c>
    </row>
    <row r="335" spans="1:1">
      <c r="A335">
        <f t="shared" si="7"/>
        <v>15.79999999999996</v>
      </c>
    </row>
    <row r="336" spans="1:1">
      <c r="A336">
        <f t="shared" si="7"/>
        <v>15.899999999999959</v>
      </c>
    </row>
    <row r="337" spans="1:1">
      <c r="A337">
        <f t="shared" si="7"/>
        <v>15.999999999999959</v>
      </c>
    </row>
    <row r="338" spans="1:1">
      <c r="A338">
        <f t="shared" si="7"/>
        <v>16.099999999999959</v>
      </c>
    </row>
    <row r="339" spans="1:1">
      <c r="A339">
        <f t="shared" si="7"/>
        <v>16.19999999999996</v>
      </c>
    </row>
    <row r="340" spans="1:1">
      <c r="A340">
        <f t="shared" si="7"/>
        <v>16.299999999999962</v>
      </c>
    </row>
    <row r="341" spans="1:1">
      <c r="A341">
        <f t="shared" si="7"/>
        <v>16.399999999999963</v>
      </c>
    </row>
    <row r="342" spans="1:1">
      <c r="A342">
        <f t="shared" si="7"/>
        <v>16.499999999999964</v>
      </c>
    </row>
    <row r="343" spans="1:1">
      <c r="A343">
        <f t="shared" si="7"/>
        <v>16.599999999999966</v>
      </c>
    </row>
    <row r="344" spans="1:1">
      <c r="A344">
        <f t="shared" si="7"/>
        <v>16.699999999999967</v>
      </c>
    </row>
    <row r="345" spans="1:1">
      <c r="A345">
        <f t="shared" si="7"/>
        <v>16.799999999999969</v>
      </c>
    </row>
    <row r="346" spans="1:1">
      <c r="A346">
        <f t="shared" si="7"/>
        <v>16.89999999999997</v>
      </c>
    </row>
    <row r="347" spans="1:1">
      <c r="A347">
        <f t="shared" si="7"/>
        <v>16.999999999999972</v>
      </c>
    </row>
    <row r="348" spans="1:1">
      <c r="A348">
        <f t="shared" si="7"/>
        <v>17.099999999999973</v>
      </c>
    </row>
    <row r="349" spans="1:1">
      <c r="A349">
        <f t="shared" si="7"/>
        <v>17.199999999999974</v>
      </c>
    </row>
    <row r="350" spans="1:1">
      <c r="A350">
        <f t="shared" si="7"/>
        <v>17.299999999999976</v>
      </c>
    </row>
    <row r="351" spans="1:1">
      <c r="A351">
        <f t="shared" si="7"/>
        <v>17.399999999999977</v>
      </c>
    </row>
    <row r="352" spans="1:1">
      <c r="A352">
        <f t="shared" si="7"/>
        <v>17.499999999999979</v>
      </c>
    </row>
    <row r="353" spans="1:1">
      <c r="A353">
        <f t="shared" si="7"/>
        <v>17.59999999999998</v>
      </c>
    </row>
    <row r="354" spans="1:1">
      <c r="A354">
        <f t="shared" si="7"/>
        <v>17.699999999999982</v>
      </c>
    </row>
    <row r="355" spans="1:1">
      <c r="A355">
        <f t="shared" si="7"/>
        <v>17.799999999999983</v>
      </c>
    </row>
    <row r="356" spans="1:1">
      <c r="A356">
        <f t="shared" si="7"/>
        <v>17.899999999999984</v>
      </c>
    </row>
    <row r="357" spans="1:1">
      <c r="A357">
        <f t="shared" si="7"/>
        <v>17.999999999999986</v>
      </c>
    </row>
    <row r="358" spans="1:1">
      <c r="A358">
        <f t="shared" si="7"/>
        <v>18.099999999999987</v>
      </c>
    </row>
    <row r="359" spans="1:1">
      <c r="A359">
        <f t="shared" si="7"/>
        <v>18.199999999999989</v>
      </c>
    </row>
    <row r="360" spans="1:1">
      <c r="A360">
        <f t="shared" si="7"/>
        <v>18.29999999999999</v>
      </c>
    </row>
    <row r="361" spans="1:1">
      <c r="A361">
        <f t="shared" si="7"/>
        <v>18.399999999999991</v>
      </c>
    </row>
    <row r="362" spans="1:1">
      <c r="A362">
        <f t="shared" si="7"/>
        <v>18.499999999999993</v>
      </c>
    </row>
    <row r="363" spans="1:1">
      <c r="A363">
        <f t="shared" si="7"/>
        <v>18.599999999999994</v>
      </c>
    </row>
    <row r="364" spans="1:1">
      <c r="A364">
        <f t="shared" si="7"/>
        <v>18.699999999999996</v>
      </c>
    </row>
    <row r="365" spans="1:1">
      <c r="A365">
        <f t="shared" si="7"/>
        <v>18.799999999999997</v>
      </c>
    </row>
    <row r="366" spans="1:1">
      <c r="A366">
        <f t="shared" si="7"/>
        <v>18.899999999999999</v>
      </c>
    </row>
    <row r="367" spans="1:1">
      <c r="A367">
        <f t="shared" si="7"/>
        <v>19</v>
      </c>
    </row>
    <row r="368" spans="1:1">
      <c r="A368">
        <f t="shared" si="7"/>
        <v>19.100000000000001</v>
      </c>
    </row>
    <row r="369" spans="1:1">
      <c r="A369">
        <f t="shared" si="7"/>
        <v>19.200000000000003</v>
      </c>
    </row>
    <row r="370" spans="1:1">
      <c r="A370">
        <f t="shared" si="7"/>
        <v>19.300000000000004</v>
      </c>
    </row>
    <row r="371" spans="1:1">
      <c r="A371">
        <f t="shared" si="7"/>
        <v>19.400000000000006</v>
      </c>
    </row>
    <row r="372" spans="1:1">
      <c r="A372">
        <f t="shared" si="7"/>
        <v>19.500000000000007</v>
      </c>
    </row>
    <row r="373" spans="1:1">
      <c r="A373">
        <f t="shared" si="7"/>
        <v>19.600000000000009</v>
      </c>
    </row>
    <row r="374" spans="1:1">
      <c r="A374">
        <f t="shared" si="7"/>
        <v>19.70000000000001</v>
      </c>
    </row>
    <row r="375" spans="1:1">
      <c r="A375">
        <f t="shared" si="7"/>
        <v>19.800000000000011</v>
      </c>
    </row>
    <row r="376" spans="1:1">
      <c r="A376">
        <f t="shared" si="7"/>
        <v>19.900000000000013</v>
      </c>
    </row>
    <row r="377" spans="1:1">
      <c r="A377">
        <f t="shared" si="7"/>
        <v>20.000000000000014</v>
      </c>
    </row>
    <row r="378" spans="1:1">
      <c r="A378">
        <f t="shared" si="7"/>
        <v>20.100000000000016</v>
      </c>
    </row>
    <row r="379" spans="1:1">
      <c r="A379">
        <f t="shared" si="7"/>
        <v>20.200000000000017</v>
      </c>
    </row>
    <row r="380" spans="1:1">
      <c r="A380">
        <f t="shared" si="7"/>
        <v>20.300000000000018</v>
      </c>
    </row>
    <row r="381" spans="1:1">
      <c r="A381">
        <f t="shared" si="7"/>
        <v>20.40000000000002</v>
      </c>
    </row>
    <row r="382" spans="1:1">
      <c r="A382">
        <f t="shared" si="7"/>
        <v>20.500000000000021</v>
      </c>
    </row>
    <row r="383" spans="1:1">
      <c r="A383">
        <f t="shared" si="7"/>
        <v>20.600000000000023</v>
      </c>
    </row>
    <row r="384" spans="1:1">
      <c r="A384">
        <f t="shared" si="7"/>
        <v>20.700000000000024</v>
      </c>
    </row>
    <row r="385" spans="1:1">
      <c r="A385">
        <f t="shared" si="7"/>
        <v>20.800000000000026</v>
      </c>
    </row>
    <row r="386" spans="1:1">
      <c r="A386">
        <f t="shared" si="7"/>
        <v>20.900000000000027</v>
      </c>
    </row>
    <row r="387" spans="1:1">
      <c r="A387">
        <f t="shared" ref="A387:A450" si="8">A386+0.1</f>
        <v>21.000000000000028</v>
      </c>
    </row>
    <row r="388" spans="1:1">
      <c r="A388">
        <f t="shared" si="8"/>
        <v>21.10000000000003</v>
      </c>
    </row>
    <row r="389" spans="1:1">
      <c r="A389">
        <f t="shared" si="8"/>
        <v>21.200000000000031</v>
      </c>
    </row>
    <row r="390" spans="1:1">
      <c r="A390">
        <f t="shared" si="8"/>
        <v>21.300000000000033</v>
      </c>
    </row>
    <row r="391" spans="1:1">
      <c r="A391">
        <f t="shared" si="8"/>
        <v>21.400000000000034</v>
      </c>
    </row>
    <row r="392" spans="1:1">
      <c r="A392">
        <f t="shared" si="8"/>
        <v>21.500000000000036</v>
      </c>
    </row>
    <row r="393" spans="1:1">
      <c r="A393">
        <f t="shared" si="8"/>
        <v>21.600000000000037</v>
      </c>
    </row>
    <row r="394" spans="1:1">
      <c r="A394">
        <f t="shared" si="8"/>
        <v>21.700000000000038</v>
      </c>
    </row>
    <row r="395" spans="1:1">
      <c r="A395">
        <f t="shared" si="8"/>
        <v>21.80000000000004</v>
      </c>
    </row>
    <row r="396" spans="1:1">
      <c r="A396">
        <f t="shared" si="8"/>
        <v>21.900000000000041</v>
      </c>
    </row>
    <row r="397" spans="1:1">
      <c r="A397">
        <f t="shared" si="8"/>
        <v>22.000000000000043</v>
      </c>
    </row>
    <row r="398" spans="1:1">
      <c r="A398">
        <f t="shared" si="8"/>
        <v>22.100000000000044</v>
      </c>
    </row>
    <row r="399" spans="1:1">
      <c r="A399">
        <f t="shared" si="8"/>
        <v>22.200000000000045</v>
      </c>
    </row>
    <row r="400" spans="1:1">
      <c r="A400">
        <f t="shared" si="8"/>
        <v>22.300000000000047</v>
      </c>
    </row>
    <row r="401" spans="1:1">
      <c r="A401">
        <f t="shared" si="8"/>
        <v>22.400000000000048</v>
      </c>
    </row>
    <row r="402" spans="1:1">
      <c r="A402">
        <f t="shared" si="8"/>
        <v>22.50000000000005</v>
      </c>
    </row>
    <row r="403" spans="1:1">
      <c r="A403">
        <f t="shared" si="8"/>
        <v>22.600000000000051</v>
      </c>
    </row>
    <row r="404" spans="1:1">
      <c r="A404">
        <f t="shared" si="8"/>
        <v>22.700000000000053</v>
      </c>
    </row>
    <row r="405" spans="1:1">
      <c r="A405">
        <f t="shared" si="8"/>
        <v>22.800000000000054</v>
      </c>
    </row>
    <row r="406" spans="1:1">
      <c r="A406">
        <f t="shared" si="8"/>
        <v>22.900000000000055</v>
      </c>
    </row>
    <row r="407" spans="1:1">
      <c r="A407">
        <f t="shared" si="8"/>
        <v>23.000000000000057</v>
      </c>
    </row>
    <row r="408" spans="1:1">
      <c r="A408">
        <f t="shared" si="8"/>
        <v>23.100000000000058</v>
      </c>
    </row>
    <row r="409" spans="1:1">
      <c r="A409">
        <f t="shared" si="8"/>
        <v>23.20000000000006</v>
      </c>
    </row>
    <row r="410" spans="1:1">
      <c r="A410">
        <f t="shared" si="8"/>
        <v>23.300000000000061</v>
      </c>
    </row>
    <row r="411" spans="1:1">
      <c r="A411">
        <f t="shared" si="8"/>
        <v>23.400000000000063</v>
      </c>
    </row>
    <row r="412" spans="1:1">
      <c r="A412">
        <f t="shared" si="8"/>
        <v>23.500000000000064</v>
      </c>
    </row>
    <row r="413" spans="1:1">
      <c r="A413">
        <f t="shared" si="8"/>
        <v>23.600000000000065</v>
      </c>
    </row>
    <row r="414" spans="1:1">
      <c r="A414">
        <f t="shared" si="8"/>
        <v>23.700000000000067</v>
      </c>
    </row>
    <row r="415" spans="1:1">
      <c r="A415">
        <f t="shared" si="8"/>
        <v>23.800000000000068</v>
      </c>
    </row>
    <row r="416" spans="1:1">
      <c r="A416">
        <f t="shared" si="8"/>
        <v>23.90000000000007</v>
      </c>
    </row>
    <row r="417" spans="1:1">
      <c r="A417">
        <f t="shared" si="8"/>
        <v>24.000000000000071</v>
      </c>
    </row>
    <row r="418" spans="1:1">
      <c r="A418">
        <f t="shared" si="8"/>
        <v>24.100000000000072</v>
      </c>
    </row>
    <row r="419" spans="1:1">
      <c r="A419">
        <f t="shared" si="8"/>
        <v>24.200000000000074</v>
      </c>
    </row>
    <row r="420" spans="1:1">
      <c r="A420">
        <f t="shared" si="8"/>
        <v>24.300000000000075</v>
      </c>
    </row>
    <row r="421" spans="1:1">
      <c r="A421">
        <f t="shared" si="8"/>
        <v>24.400000000000077</v>
      </c>
    </row>
    <row r="422" spans="1:1">
      <c r="A422">
        <f t="shared" si="8"/>
        <v>24.500000000000078</v>
      </c>
    </row>
    <row r="423" spans="1:1">
      <c r="A423">
        <f t="shared" si="8"/>
        <v>24.60000000000008</v>
      </c>
    </row>
    <row r="424" spans="1:1">
      <c r="A424">
        <f t="shared" si="8"/>
        <v>24.700000000000081</v>
      </c>
    </row>
    <row r="425" spans="1:1">
      <c r="A425">
        <f t="shared" si="8"/>
        <v>24.800000000000082</v>
      </c>
    </row>
    <row r="426" spans="1:1">
      <c r="A426">
        <f t="shared" si="8"/>
        <v>24.900000000000084</v>
      </c>
    </row>
    <row r="427" spans="1:1">
      <c r="A427">
        <f t="shared" si="8"/>
        <v>25.000000000000085</v>
      </c>
    </row>
    <row r="428" spans="1:1">
      <c r="A428">
        <f t="shared" si="8"/>
        <v>25.100000000000087</v>
      </c>
    </row>
    <row r="429" spans="1:1">
      <c r="A429">
        <f t="shared" si="8"/>
        <v>25.200000000000088</v>
      </c>
    </row>
    <row r="430" spans="1:1">
      <c r="A430">
        <f t="shared" si="8"/>
        <v>25.30000000000009</v>
      </c>
    </row>
    <row r="431" spans="1:1">
      <c r="A431">
        <f t="shared" si="8"/>
        <v>25.400000000000091</v>
      </c>
    </row>
    <row r="432" spans="1:1">
      <c r="A432">
        <f t="shared" si="8"/>
        <v>25.500000000000092</v>
      </c>
    </row>
    <row r="433" spans="1:1">
      <c r="A433">
        <f t="shared" si="8"/>
        <v>25.600000000000094</v>
      </c>
    </row>
    <row r="434" spans="1:1">
      <c r="A434">
        <f t="shared" si="8"/>
        <v>25.700000000000095</v>
      </c>
    </row>
    <row r="435" spans="1:1">
      <c r="A435">
        <f t="shared" si="8"/>
        <v>25.800000000000097</v>
      </c>
    </row>
    <row r="436" spans="1:1">
      <c r="A436">
        <f t="shared" si="8"/>
        <v>25.900000000000098</v>
      </c>
    </row>
    <row r="437" spans="1:1">
      <c r="A437">
        <f t="shared" si="8"/>
        <v>26.000000000000099</v>
      </c>
    </row>
    <row r="438" spans="1:1">
      <c r="A438">
        <f t="shared" si="8"/>
        <v>26.100000000000101</v>
      </c>
    </row>
    <row r="439" spans="1:1">
      <c r="A439">
        <f t="shared" si="8"/>
        <v>26.200000000000102</v>
      </c>
    </row>
    <row r="440" spans="1:1">
      <c r="A440">
        <f t="shared" si="8"/>
        <v>26.300000000000104</v>
      </c>
    </row>
    <row r="441" spans="1:1">
      <c r="A441">
        <f t="shared" si="8"/>
        <v>26.400000000000105</v>
      </c>
    </row>
    <row r="442" spans="1:1">
      <c r="A442">
        <f t="shared" si="8"/>
        <v>26.500000000000107</v>
      </c>
    </row>
    <row r="443" spans="1:1">
      <c r="A443">
        <f t="shared" si="8"/>
        <v>26.600000000000108</v>
      </c>
    </row>
    <row r="444" spans="1:1">
      <c r="A444">
        <f t="shared" si="8"/>
        <v>26.700000000000109</v>
      </c>
    </row>
    <row r="445" spans="1:1">
      <c r="A445">
        <f t="shared" si="8"/>
        <v>26.800000000000111</v>
      </c>
    </row>
    <row r="446" spans="1:1">
      <c r="A446">
        <f t="shared" si="8"/>
        <v>26.900000000000112</v>
      </c>
    </row>
    <row r="447" spans="1:1">
      <c r="A447">
        <f t="shared" si="8"/>
        <v>27.000000000000114</v>
      </c>
    </row>
    <row r="448" spans="1:1">
      <c r="A448">
        <f t="shared" si="8"/>
        <v>27.100000000000115</v>
      </c>
    </row>
    <row r="449" spans="1:1">
      <c r="A449">
        <f t="shared" si="8"/>
        <v>27.200000000000117</v>
      </c>
    </row>
    <row r="450" spans="1:1">
      <c r="A450">
        <f t="shared" si="8"/>
        <v>27.300000000000118</v>
      </c>
    </row>
    <row r="451" spans="1:1">
      <c r="A451">
        <f t="shared" ref="A451:A514" si="9">A450+0.1</f>
        <v>27.400000000000119</v>
      </c>
    </row>
    <row r="452" spans="1:1">
      <c r="A452">
        <f t="shared" si="9"/>
        <v>27.500000000000121</v>
      </c>
    </row>
    <row r="453" spans="1:1">
      <c r="A453">
        <f t="shared" si="9"/>
        <v>27.600000000000122</v>
      </c>
    </row>
    <row r="454" spans="1:1">
      <c r="A454">
        <f t="shared" si="9"/>
        <v>27.700000000000124</v>
      </c>
    </row>
    <row r="455" spans="1:1">
      <c r="A455">
        <f t="shared" si="9"/>
        <v>27.800000000000125</v>
      </c>
    </row>
    <row r="456" spans="1:1">
      <c r="A456">
        <f t="shared" si="9"/>
        <v>27.900000000000126</v>
      </c>
    </row>
    <row r="457" spans="1:1">
      <c r="A457">
        <f t="shared" si="9"/>
        <v>28.000000000000128</v>
      </c>
    </row>
    <row r="458" spans="1:1">
      <c r="A458">
        <f t="shared" si="9"/>
        <v>28.100000000000129</v>
      </c>
    </row>
    <row r="459" spans="1:1">
      <c r="A459">
        <f t="shared" si="9"/>
        <v>28.200000000000131</v>
      </c>
    </row>
    <row r="460" spans="1:1">
      <c r="A460">
        <f t="shared" si="9"/>
        <v>28.300000000000132</v>
      </c>
    </row>
    <row r="461" spans="1:1">
      <c r="A461">
        <f t="shared" si="9"/>
        <v>28.400000000000134</v>
      </c>
    </row>
    <row r="462" spans="1:1">
      <c r="A462">
        <f t="shared" si="9"/>
        <v>28.500000000000135</v>
      </c>
    </row>
    <row r="463" spans="1:1">
      <c r="A463">
        <f t="shared" si="9"/>
        <v>28.600000000000136</v>
      </c>
    </row>
    <row r="464" spans="1:1">
      <c r="A464">
        <f t="shared" si="9"/>
        <v>28.700000000000138</v>
      </c>
    </row>
    <row r="465" spans="1:1">
      <c r="A465">
        <f t="shared" si="9"/>
        <v>28.800000000000139</v>
      </c>
    </row>
    <row r="466" spans="1:1">
      <c r="A466">
        <f t="shared" si="9"/>
        <v>28.900000000000141</v>
      </c>
    </row>
    <row r="467" spans="1:1">
      <c r="A467">
        <f t="shared" si="9"/>
        <v>29.000000000000142</v>
      </c>
    </row>
    <row r="468" spans="1:1">
      <c r="A468">
        <f t="shared" si="9"/>
        <v>29.100000000000144</v>
      </c>
    </row>
    <row r="469" spans="1:1">
      <c r="A469">
        <f t="shared" si="9"/>
        <v>29.200000000000145</v>
      </c>
    </row>
    <row r="470" spans="1:1">
      <c r="A470">
        <f t="shared" si="9"/>
        <v>29.300000000000146</v>
      </c>
    </row>
    <row r="471" spans="1:1">
      <c r="A471">
        <f t="shared" si="9"/>
        <v>29.400000000000148</v>
      </c>
    </row>
    <row r="472" spans="1:1">
      <c r="A472">
        <f t="shared" si="9"/>
        <v>29.500000000000149</v>
      </c>
    </row>
    <row r="473" spans="1:1">
      <c r="A473">
        <f t="shared" si="9"/>
        <v>29.600000000000151</v>
      </c>
    </row>
    <row r="474" spans="1:1">
      <c r="A474">
        <f t="shared" si="9"/>
        <v>29.700000000000152</v>
      </c>
    </row>
    <row r="475" spans="1:1">
      <c r="A475">
        <f t="shared" si="9"/>
        <v>29.800000000000153</v>
      </c>
    </row>
    <row r="476" spans="1:1">
      <c r="A476">
        <f t="shared" si="9"/>
        <v>29.900000000000155</v>
      </c>
    </row>
    <row r="477" spans="1:1">
      <c r="A477">
        <f t="shared" si="9"/>
        <v>30.000000000000156</v>
      </c>
    </row>
    <row r="478" spans="1:1">
      <c r="A478">
        <f t="shared" si="9"/>
        <v>30.100000000000158</v>
      </c>
    </row>
    <row r="479" spans="1:1">
      <c r="A479">
        <f t="shared" si="9"/>
        <v>30.200000000000159</v>
      </c>
    </row>
    <row r="480" spans="1:1">
      <c r="A480">
        <f t="shared" si="9"/>
        <v>30.300000000000161</v>
      </c>
    </row>
    <row r="481" spans="1:1">
      <c r="A481">
        <f t="shared" si="9"/>
        <v>30.400000000000162</v>
      </c>
    </row>
    <row r="482" spans="1:1">
      <c r="A482">
        <f t="shared" si="9"/>
        <v>30.500000000000163</v>
      </c>
    </row>
    <row r="483" spans="1:1">
      <c r="A483">
        <f t="shared" si="9"/>
        <v>30.600000000000165</v>
      </c>
    </row>
    <row r="484" spans="1:1">
      <c r="A484">
        <f t="shared" si="9"/>
        <v>30.700000000000166</v>
      </c>
    </row>
    <row r="485" spans="1:1">
      <c r="A485">
        <f t="shared" si="9"/>
        <v>30.800000000000168</v>
      </c>
    </row>
    <row r="486" spans="1:1">
      <c r="A486">
        <f t="shared" si="9"/>
        <v>30.900000000000169</v>
      </c>
    </row>
    <row r="487" spans="1:1">
      <c r="A487">
        <f t="shared" si="9"/>
        <v>31.000000000000171</v>
      </c>
    </row>
    <row r="488" spans="1:1">
      <c r="A488">
        <f t="shared" si="9"/>
        <v>31.100000000000172</v>
      </c>
    </row>
    <row r="489" spans="1:1">
      <c r="A489">
        <f t="shared" si="9"/>
        <v>31.200000000000173</v>
      </c>
    </row>
    <row r="490" spans="1:1">
      <c r="A490">
        <f t="shared" si="9"/>
        <v>31.300000000000175</v>
      </c>
    </row>
    <row r="491" spans="1:1">
      <c r="A491">
        <f t="shared" si="9"/>
        <v>31.400000000000176</v>
      </c>
    </row>
    <row r="492" spans="1:1">
      <c r="A492">
        <f t="shared" si="9"/>
        <v>31.500000000000178</v>
      </c>
    </row>
    <row r="493" spans="1:1">
      <c r="A493">
        <f t="shared" si="9"/>
        <v>31.600000000000179</v>
      </c>
    </row>
    <row r="494" spans="1:1">
      <c r="A494">
        <f t="shared" si="9"/>
        <v>31.70000000000018</v>
      </c>
    </row>
    <row r="495" spans="1:1">
      <c r="A495">
        <f t="shared" si="9"/>
        <v>31.800000000000182</v>
      </c>
    </row>
    <row r="496" spans="1:1">
      <c r="A496">
        <f t="shared" si="9"/>
        <v>31.900000000000183</v>
      </c>
    </row>
    <row r="497" spans="1:1">
      <c r="A497">
        <f t="shared" si="9"/>
        <v>32.000000000000185</v>
      </c>
    </row>
    <row r="498" spans="1:1">
      <c r="A498">
        <f t="shared" si="9"/>
        <v>32.100000000000186</v>
      </c>
    </row>
    <row r="499" spans="1:1">
      <c r="A499">
        <f t="shared" si="9"/>
        <v>32.200000000000188</v>
      </c>
    </row>
    <row r="500" spans="1:1">
      <c r="A500">
        <f t="shared" si="9"/>
        <v>32.300000000000189</v>
      </c>
    </row>
    <row r="501" spans="1:1">
      <c r="A501">
        <f t="shared" si="9"/>
        <v>32.40000000000019</v>
      </c>
    </row>
    <row r="502" spans="1:1">
      <c r="A502">
        <f t="shared" si="9"/>
        <v>32.500000000000192</v>
      </c>
    </row>
    <row r="503" spans="1:1">
      <c r="A503">
        <f t="shared" si="9"/>
        <v>32.600000000000193</v>
      </c>
    </row>
    <row r="504" spans="1:1">
      <c r="A504">
        <f t="shared" si="9"/>
        <v>32.700000000000195</v>
      </c>
    </row>
    <row r="505" spans="1:1">
      <c r="A505">
        <f t="shared" si="9"/>
        <v>32.800000000000196</v>
      </c>
    </row>
    <row r="506" spans="1:1">
      <c r="A506">
        <f t="shared" si="9"/>
        <v>32.900000000000198</v>
      </c>
    </row>
    <row r="507" spans="1:1">
      <c r="A507">
        <f t="shared" si="9"/>
        <v>33.000000000000199</v>
      </c>
    </row>
    <row r="508" spans="1:1">
      <c r="A508">
        <f t="shared" si="9"/>
        <v>33.1000000000002</v>
      </c>
    </row>
    <row r="509" spans="1:1">
      <c r="A509">
        <f t="shared" si="9"/>
        <v>33.200000000000202</v>
      </c>
    </row>
    <row r="510" spans="1:1">
      <c r="A510">
        <f t="shared" si="9"/>
        <v>33.300000000000203</v>
      </c>
    </row>
    <row r="511" spans="1:1">
      <c r="A511">
        <f t="shared" si="9"/>
        <v>33.400000000000205</v>
      </c>
    </row>
    <row r="512" spans="1:1">
      <c r="A512">
        <f t="shared" si="9"/>
        <v>33.500000000000206</v>
      </c>
    </row>
    <row r="513" spans="1:1">
      <c r="A513">
        <f t="shared" si="9"/>
        <v>33.600000000000207</v>
      </c>
    </row>
    <row r="514" spans="1:1">
      <c r="A514">
        <f t="shared" si="9"/>
        <v>33.700000000000209</v>
      </c>
    </row>
    <row r="515" spans="1:1">
      <c r="A515">
        <f t="shared" ref="A515:A558" si="10">A514+0.1</f>
        <v>33.80000000000021</v>
      </c>
    </row>
    <row r="516" spans="1:1">
      <c r="A516">
        <f t="shared" si="10"/>
        <v>33.900000000000212</v>
      </c>
    </row>
    <row r="517" spans="1:1">
      <c r="A517">
        <f t="shared" si="10"/>
        <v>34.000000000000213</v>
      </c>
    </row>
    <row r="518" spans="1:1">
      <c r="A518">
        <f t="shared" si="10"/>
        <v>34.100000000000215</v>
      </c>
    </row>
    <row r="519" spans="1:1">
      <c r="A519">
        <f t="shared" si="10"/>
        <v>34.200000000000216</v>
      </c>
    </row>
    <row r="520" spans="1:1">
      <c r="A520">
        <f t="shared" si="10"/>
        <v>34.300000000000217</v>
      </c>
    </row>
    <row r="521" spans="1:1">
      <c r="A521">
        <f t="shared" si="10"/>
        <v>34.400000000000219</v>
      </c>
    </row>
    <row r="522" spans="1:1">
      <c r="A522">
        <f t="shared" si="10"/>
        <v>34.50000000000022</v>
      </c>
    </row>
    <row r="523" spans="1:1">
      <c r="A523">
        <f t="shared" si="10"/>
        <v>34.600000000000222</v>
      </c>
    </row>
    <row r="524" spans="1:1">
      <c r="A524">
        <f t="shared" si="10"/>
        <v>34.700000000000223</v>
      </c>
    </row>
    <row r="525" spans="1:1">
      <c r="A525">
        <f t="shared" si="10"/>
        <v>34.800000000000225</v>
      </c>
    </row>
    <row r="526" spans="1:1">
      <c r="A526">
        <f t="shared" si="10"/>
        <v>34.900000000000226</v>
      </c>
    </row>
    <row r="527" spans="1:1">
      <c r="A527">
        <f t="shared" si="10"/>
        <v>35.000000000000227</v>
      </c>
    </row>
    <row r="528" spans="1:1">
      <c r="A528">
        <f t="shared" si="10"/>
        <v>35.100000000000229</v>
      </c>
    </row>
    <row r="529" spans="1:1">
      <c r="A529">
        <f t="shared" si="10"/>
        <v>35.20000000000023</v>
      </c>
    </row>
    <row r="530" spans="1:1">
      <c r="A530">
        <f t="shared" si="10"/>
        <v>35.300000000000232</v>
      </c>
    </row>
    <row r="531" spans="1:1">
      <c r="A531">
        <f t="shared" si="10"/>
        <v>35.400000000000233</v>
      </c>
    </row>
    <row r="532" spans="1:1">
      <c r="A532">
        <f t="shared" si="10"/>
        <v>35.500000000000234</v>
      </c>
    </row>
    <row r="533" spans="1:1">
      <c r="A533">
        <f t="shared" si="10"/>
        <v>35.600000000000236</v>
      </c>
    </row>
    <row r="534" spans="1:1">
      <c r="A534">
        <f t="shared" si="10"/>
        <v>35.700000000000237</v>
      </c>
    </row>
    <row r="535" spans="1:1">
      <c r="A535">
        <f t="shared" si="10"/>
        <v>35.800000000000239</v>
      </c>
    </row>
    <row r="536" spans="1:1">
      <c r="A536">
        <f t="shared" si="10"/>
        <v>35.90000000000024</v>
      </c>
    </row>
    <row r="537" spans="1:1">
      <c r="A537">
        <f t="shared" si="10"/>
        <v>36.000000000000242</v>
      </c>
    </row>
    <row r="538" spans="1:1">
      <c r="A538">
        <f t="shared" si="10"/>
        <v>36.100000000000243</v>
      </c>
    </row>
    <row r="539" spans="1:1">
      <c r="A539">
        <f t="shared" si="10"/>
        <v>36.200000000000244</v>
      </c>
    </row>
    <row r="540" spans="1:1">
      <c r="A540">
        <f t="shared" si="10"/>
        <v>36.300000000000246</v>
      </c>
    </row>
    <row r="541" spans="1:1">
      <c r="A541">
        <f t="shared" si="10"/>
        <v>36.400000000000247</v>
      </c>
    </row>
    <row r="542" spans="1:1">
      <c r="A542">
        <f t="shared" si="10"/>
        <v>36.500000000000249</v>
      </c>
    </row>
    <row r="543" spans="1:1">
      <c r="A543">
        <f t="shared" si="10"/>
        <v>36.60000000000025</v>
      </c>
    </row>
    <row r="544" spans="1:1">
      <c r="A544">
        <f t="shared" si="10"/>
        <v>36.700000000000252</v>
      </c>
    </row>
    <row r="545" spans="1:1">
      <c r="A545">
        <f t="shared" si="10"/>
        <v>36.800000000000253</v>
      </c>
    </row>
    <row r="546" spans="1:1">
      <c r="A546">
        <f t="shared" si="10"/>
        <v>36.900000000000254</v>
      </c>
    </row>
    <row r="547" spans="1:1">
      <c r="A547">
        <f t="shared" si="10"/>
        <v>37.000000000000256</v>
      </c>
    </row>
    <row r="548" spans="1:1">
      <c r="A548">
        <f t="shared" si="10"/>
        <v>37.100000000000257</v>
      </c>
    </row>
    <row r="549" spans="1:1">
      <c r="A549">
        <f t="shared" si="10"/>
        <v>37.200000000000259</v>
      </c>
    </row>
    <row r="550" spans="1:1">
      <c r="A550">
        <f t="shared" si="10"/>
        <v>37.30000000000026</v>
      </c>
    </row>
    <row r="551" spans="1:1">
      <c r="A551">
        <f t="shared" si="10"/>
        <v>37.400000000000261</v>
      </c>
    </row>
    <row r="552" spans="1:1">
      <c r="A552">
        <f t="shared" si="10"/>
        <v>37.500000000000263</v>
      </c>
    </row>
    <row r="553" spans="1:1">
      <c r="A553">
        <f t="shared" si="10"/>
        <v>37.600000000000264</v>
      </c>
    </row>
    <row r="554" spans="1:1">
      <c r="A554">
        <f t="shared" si="10"/>
        <v>37.700000000000266</v>
      </c>
    </row>
    <row r="555" spans="1:1">
      <c r="A555">
        <f t="shared" si="10"/>
        <v>37.800000000000267</v>
      </c>
    </row>
    <row r="556" spans="1:1">
      <c r="A556">
        <f t="shared" si="10"/>
        <v>37.900000000000269</v>
      </c>
    </row>
    <row r="557" spans="1:1">
      <c r="A557">
        <f t="shared" si="10"/>
        <v>38.00000000000027</v>
      </c>
    </row>
    <row r="558" spans="1:1">
      <c r="A558">
        <f t="shared" si="10"/>
        <v>38.100000000000271</v>
      </c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0"/>
  <sheetViews>
    <sheetView tabSelected="1" topLeftCell="K1" workbookViewId="0">
      <selection activeCell="AA11" sqref="AA11"/>
    </sheetView>
  </sheetViews>
  <sheetFormatPr baseColWidth="10" defaultRowHeight="15" x14ac:dyDescent="0"/>
  <cols>
    <col min="1" max="1" width="22.83203125" bestFit="1" customWidth="1"/>
    <col min="2" max="2" width="21.33203125" customWidth="1"/>
    <col min="27" max="27" width="22.83203125" bestFit="1" customWidth="1"/>
    <col min="28" max="28" width="22.83203125" customWidth="1"/>
    <col min="29" max="29" width="8.1640625" bestFit="1" customWidth="1"/>
    <col min="30" max="30" width="21.1640625" bestFit="1" customWidth="1"/>
  </cols>
  <sheetData>
    <row r="1" spans="1:34">
      <c r="A1" s="15" t="s">
        <v>29</v>
      </c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7" t="s">
        <v>36</v>
      </c>
    </row>
    <row r="2" spans="1:34" ht="17" thickBot="1">
      <c r="A2" s="18" t="s">
        <v>37</v>
      </c>
      <c r="B2" s="19">
        <v>11022.06</v>
      </c>
      <c r="C2" s="19">
        <v>5197</v>
      </c>
      <c r="D2" s="19">
        <v>4226.8100000000004</v>
      </c>
      <c r="E2" s="19">
        <v>12006.53</v>
      </c>
      <c r="F2" s="19">
        <v>1.8472</v>
      </c>
      <c r="G2" s="19">
        <v>0.68169999999999997</v>
      </c>
      <c r="H2" s="20">
        <v>106.42</v>
      </c>
    </row>
    <row r="3" spans="1:34">
      <c r="J3" s="7"/>
    </row>
    <row r="4" spans="1:34">
      <c r="A4" t="s">
        <v>46</v>
      </c>
      <c r="B4">
        <v>360</v>
      </c>
      <c r="C4">
        <v>300</v>
      </c>
      <c r="D4">
        <v>150</v>
      </c>
      <c r="E4">
        <v>17000</v>
      </c>
      <c r="J4" s="7"/>
    </row>
    <row r="5" spans="1:34">
      <c r="A5" t="s">
        <v>47</v>
      </c>
      <c r="B5" s="3">
        <f>B4*B2+C4*C2*F2+D4*D2/G2+E4*E2/H2</f>
        <v>9695946.5686364416</v>
      </c>
    </row>
    <row r="7" spans="1:34">
      <c r="A7" s="7"/>
      <c r="B7" s="39" t="s">
        <v>43</v>
      </c>
      <c r="C7" s="39"/>
      <c r="D7" s="39"/>
      <c r="E7" s="39"/>
      <c r="F7" s="39"/>
      <c r="G7" s="39"/>
      <c r="H7" s="39"/>
      <c r="I7" s="21"/>
      <c r="J7" s="39" t="s">
        <v>44</v>
      </c>
      <c r="K7" s="39"/>
      <c r="L7" s="39"/>
      <c r="M7" s="39"/>
      <c r="N7" s="39"/>
      <c r="O7" s="39"/>
      <c r="P7" s="39"/>
      <c r="Q7" s="7"/>
      <c r="R7" s="39" t="s">
        <v>45</v>
      </c>
      <c r="S7" s="39"/>
      <c r="T7" s="39"/>
      <c r="U7" s="39"/>
      <c r="V7" s="39"/>
      <c r="W7" s="39"/>
      <c r="X7" s="39"/>
      <c r="Y7" s="21"/>
      <c r="Z7" s="8" t="s">
        <v>56</v>
      </c>
      <c r="AA7" s="8" t="s">
        <v>55</v>
      </c>
      <c r="AB7" s="8"/>
      <c r="AC7" s="8" t="s">
        <v>49</v>
      </c>
      <c r="AD7" s="8" t="s">
        <v>54</v>
      </c>
      <c r="AE7" s="7"/>
    </row>
    <row r="8" spans="1:34">
      <c r="A8" s="21" t="s">
        <v>42</v>
      </c>
      <c r="B8" s="21" t="s">
        <v>38</v>
      </c>
      <c r="C8" s="21" t="s">
        <v>39</v>
      </c>
      <c r="D8" s="21" t="s">
        <v>40</v>
      </c>
      <c r="E8" s="21" t="s">
        <v>41</v>
      </c>
      <c r="F8" s="21" t="s">
        <v>34</v>
      </c>
      <c r="G8" s="21" t="s">
        <v>35</v>
      </c>
      <c r="H8" s="21" t="s">
        <v>36</v>
      </c>
      <c r="I8" s="7"/>
      <c r="J8" s="21" t="s">
        <v>38</v>
      </c>
      <c r="K8" s="21" t="s">
        <v>39</v>
      </c>
      <c r="L8" s="21" t="s">
        <v>40</v>
      </c>
      <c r="M8" s="21" t="s">
        <v>41</v>
      </c>
      <c r="N8" s="21" t="s">
        <v>34</v>
      </c>
      <c r="O8" s="21" t="s">
        <v>35</v>
      </c>
      <c r="P8" s="21" t="s">
        <v>36</v>
      </c>
      <c r="Q8" s="7"/>
      <c r="R8" s="21" t="s">
        <v>38</v>
      </c>
      <c r="S8" s="21" t="s">
        <v>39</v>
      </c>
      <c r="T8" s="21" t="s">
        <v>40</v>
      </c>
      <c r="U8" s="21" t="s">
        <v>41</v>
      </c>
      <c r="V8" s="21" t="s">
        <v>34</v>
      </c>
      <c r="W8" s="21" t="s">
        <v>35</v>
      </c>
      <c r="X8" s="21" t="s">
        <v>36</v>
      </c>
      <c r="Y8" s="21"/>
      <c r="Z8" s="7"/>
      <c r="AA8" s="21" t="s">
        <v>48</v>
      </c>
      <c r="AB8" s="21"/>
      <c r="AC8" s="7"/>
      <c r="AD8" s="21" t="s">
        <v>48</v>
      </c>
      <c r="AE8" s="7"/>
    </row>
    <row r="9" spans="1:34">
      <c r="A9" s="21"/>
      <c r="B9" s="14"/>
      <c r="C9" s="14"/>
      <c r="D9" s="14"/>
      <c r="E9" s="14"/>
      <c r="F9" s="26"/>
      <c r="G9" s="26"/>
      <c r="H9" s="26"/>
      <c r="I9" s="7"/>
      <c r="J9" s="7"/>
      <c r="K9" s="7"/>
      <c r="L9" s="27"/>
      <c r="M9" s="26"/>
      <c r="N9" s="7"/>
      <c r="O9" s="7"/>
      <c r="P9" s="27"/>
      <c r="Q9" s="7"/>
      <c r="R9" s="7"/>
      <c r="S9" s="7"/>
      <c r="T9" s="27"/>
      <c r="U9" s="26"/>
      <c r="V9" s="7"/>
      <c r="W9" s="7"/>
      <c r="X9" s="27"/>
      <c r="Y9" s="27"/>
      <c r="Z9" s="7"/>
      <c r="AA9" s="7"/>
      <c r="AB9" s="7"/>
      <c r="AC9" s="7"/>
      <c r="AD9" s="7"/>
      <c r="AE9" s="7"/>
    </row>
    <row r="10" spans="1:34">
      <c r="A10" s="28">
        <v>38936</v>
      </c>
      <c r="B10" s="14">
        <v>11219.38</v>
      </c>
      <c r="C10" s="14">
        <v>5828.8</v>
      </c>
      <c r="D10" s="14">
        <v>4956.34</v>
      </c>
      <c r="E10" s="14">
        <v>15154.06</v>
      </c>
      <c r="F10" s="29">
        <v>1.9097999999999999</v>
      </c>
      <c r="G10" s="30">
        <v>0.77759999999999996</v>
      </c>
      <c r="H10" s="30">
        <v>115</v>
      </c>
      <c r="I10" s="7"/>
      <c r="J10" s="7"/>
      <c r="K10" s="7"/>
      <c r="L10" s="27"/>
      <c r="M10" s="26"/>
      <c r="N10" s="7"/>
      <c r="O10" s="7"/>
      <c r="P10" s="27"/>
      <c r="Q10" s="7"/>
      <c r="R10" s="7"/>
      <c r="S10" s="7"/>
      <c r="T10" s="27"/>
      <c r="U10" s="26"/>
      <c r="V10" s="7"/>
      <c r="W10" s="7"/>
      <c r="X10" s="27"/>
      <c r="Y10" s="27"/>
      <c r="Z10" s="7"/>
      <c r="AA10" s="7"/>
      <c r="AB10" s="7"/>
      <c r="AC10" s="7"/>
      <c r="AD10" s="7"/>
      <c r="AE10" s="7"/>
    </row>
    <row r="11" spans="1:34">
      <c r="A11" s="28">
        <v>38937</v>
      </c>
      <c r="B11" s="14">
        <v>11173.59</v>
      </c>
      <c r="C11" s="14">
        <v>5818.1</v>
      </c>
      <c r="D11" s="14">
        <v>4967.95</v>
      </c>
      <c r="E11" s="14">
        <v>15464.66</v>
      </c>
      <c r="F11" s="29">
        <v>1.9072</v>
      </c>
      <c r="G11" s="30">
        <v>0.77890000000000004</v>
      </c>
      <c r="H11" s="30">
        <v>115.08</v>
      </c>
      <c r="I11" s="7"/>
      <c r="J11" s="7">
        <f>B11/B10</f>
        <v>0.99591866930258188</v>
      </c>
      <c r="K11" s="7">
        <f>C11/C10</f>
        <v>0.99816428767499321</v>
      </c>
      <c r="L11" s="7">
        <f t="shared" ref="K11:P11" si="0">D11/D10</f>
        <v>1.002342454311044</v>
      </c>
      <c r="M11" s="7">
        <f t="shared" si="0"/>
        <v>1.0204961574653921</v>
      </c>
      <c r="N11" s="7">
        <f t="shared" si="0"/>
        <v>0.99863860090061785</v>
      </c>
      <c r="O11" s="7">
        <f t="shared" si="0"/>
        <v>1.0016718106995885</v>
      </c>
      <c r="P11" s="7">
        <f t="shared" si="0"/>
        <v>1.000695652173913</v>
      </c>
      <c r="Q11" s="7"/>
      <c r="R11" s="7">
        <f>B$510*J11</f>
        <v>10977.075328173216</v>
      </c>
      <c r="S11" s="7">
        <f t="shared" ref="S11:X11" si="1">C$510*K11</f>
        <v>5187.4598030469397</v>
      </c>
      <c r="T11" s="7">
        <f t="shared" si="1"/>
        <v>4236.7111093064641</v>
      </c>
      <c r="U11" s="7">
        <f t="shared" si="1"/>
        <v>12252.617729492955</v>
      </c>
      <c r="V11" s="7">
        <f t="shared" si="1"/>
        <v>1.8446852235836213</v>
      </c>
      <c r="W11" s="7">
        <f t="shared" si="1"/>
        <v>0.68283967335390949</v>
      </c>
      <c r="X11" s="7">
        <f t="shared" si="1"/>
        <v>106.49403130434783</v>
      </c>
      <c r="Y11" s="7"/>
      <c r="Z11" s="7">
        <v>1</v>
      </c>
      <c r="AA11" s="5">
        <f>($B$4*R11+$C$4*S11*V11+$D$4*T11/W11+$E$4*U11/X11)-$B$5</f>
        <v>13178.323848588392</v>
      </c>
      <c r="AB11" s="5"/>
      <c r="AC11" s="7">
        <v>494</v>
      </c>
      <c r="AD11" s="5">
        <v>-460923.98832614534</v>
      </c>
      <c r="AE11" s="7"/>
    </row>
    <row r="12" spans="1:34">
      <c r="A12" s="28">
        <v>38938</v>
      </c>
      <c r="B12" s="14">
        <v>11076.18</v>
      </c>
      <c r="C12" s="14">
        <v>5860.5</v>
      </c>
      <c r="D12" s="14">
        <v>5025.1499999999996</v>
      </c>
      <c r="E12" s="14">
        <v>15656.59</v>
      </c>
      <c r="F12" s="29">
        <v>1.9086000000000001</v>
      </c>
      <c r="G12" s="30">
        <v>0.7762</v>
      </c>
      <c r="H12" s="30">
        <v>115.17</v>
      </c>
      <c r="I12" s="7"/>
      <c r="J12" s="7">
        <f t="shared" ref="J12:J75" si="2">B12/B11</f>
        <v>0.99128212150257888</v>
      </c>
      <c r="K12" s="7">
        <f t="shared" ref="K12:K75" si="3">C12/C11</f>
        <v>1.0072876024819097</v>
      </c>
      <c r="L12" s="7">
        <f t="shared" ref="L12:L75" si="4">D12/D11</f>
        <v>1.0115138034803088</v>
      </c>
      <c r="M12" s="7">
        <f t="shared" ref="M12:M75" si="5">E12/E11</f>
        <v>1.0124108774457377</v>
      </c>
      <c r="N12" s="7">
        <f t="shared" ref="N12:N75" si="6">F12/F11</f>
        <v>1.0007340604026846</v>
      </c>
      <c r="O12" s="7">
        <f t="shared" ref="O12:O75" si="7">G12/G11</f>
        <v>0.99653357298754652</v>
      </c>
      <c r="P12" s="7">
        <f t="shared" ref="P12:P75" si="8">H12/H11</f>
        <v>1.0007820646506778</v>
      </c>
      <c r="Q12" s="7"/>
      <c r="R12" s="7">
        <f t="shared" ref="R12:R75" si="9">B$510*J12</f>
        <v>10925.971020128714</v>
      </c>
      <c r="S12" s="7">
        <f t="shared" ref="S12:S75" si="10">C$510*K12</f>
        <v>5234.8736700984846</v>
      </c>
      <c r="T12" s="7">
        <f t="shared" ref="T12:T75" si="11">D$510*L12</f>
        <v>4275.4766596886047</v>
      </c>
      <c r="U12" s="7">
        <f t="shared" ref="U12:U75" si="12">E$510*M12</f>
        <v>12155.541572378574</v>
      </c>
      <c r="V12" s="7">
        <f t="shared" ref="V12:V75" si="13">F$510*N12</f>
        <v>1.8485559563758391</v>
      </c>
      <c r="W12" s="7">
        <f t="shared" ref="W12:W75" si="14">G$510*O12</f>
        <v>0.67933693670561046</v>
      </c>
      <c r="X12" s="7">
        <f t="shared" ref="X12:X75" si="15">H$510*P12</f>
        <v>106.50322732012513</v>
      </c>
      <c r="Y12" s="7"/>
      <c r="Z12" s="7">
        <v>2</v>
      </c>
      <c r="AA12" s="5">
        <f t="shared" ref="AA12:AA75" si="16">($B$4*R12+$C$4*S12*V12+$D$4*T12/W12+$E$4*U12/X12)-$B$5</f>
        <v>24792.841636443511</v>
      </c>
      <c r="AB12" s="5"/>
      <c r="AC12" s="7">
        <v>339</v>
      </c>
      <c r="AD12" s="5">
        <v>-331297.96122175828</v>
      </c>
      <c r="AE12" s="7"/>
    </row>
    <row r="13" spans="1:34">
      <c r="A13" s="28">
        <v>38939</v>
      </c>
      <c r="B13" s="14">
        <v>11124.37</v>
      </c>
      <c r="C13" s="14">
        <v>5823.4</v>
      </c>
      <c r="D13" s="14">
        <v>4976.6400000000003</v>
      </c>
      <c r="E13" s="14">
        <v>15630.91</v>
      </c>
      <c r="F13" s="29">
        <v>1.8917999999999999</v>
      </c>
      <c r="G13" s="30">
        <v>0.78280000000000005</v>
      </c>
      <c r="H13" s="30">
        <v>115.41</v>
      </c>
      <c r="I13" s="7"/>
      <c r="J13" s="7">
        <f t="shared" si="2"/>
        <v>1.0043507779758003</v>
      </c>
      <c r="K13" s="7">
        <f t="shared" si="3"/>
        <v>0.9936694821260984</v>
      </c>
      <c r="L13" s="7">
        <f t="shared" si="4"/>
        <v>0.99034655681919959</v>
      </c>
      <c r="M13" s="7">
        <f t="shared" si="5"/>
        <v>0.99835979609863956</v>
      </c>
      <c r="N13" s="7">
        <f t="shared" si="6"/>
        <v>0.99119773656082988</v>
      </c>
      <c r="O13" s="7">
        <f t="shared" si="7"/>
        <v>1.0085029631538265</v>
      </c>
      <c r="P13" s="7">
        <f t="shared" si="8"/>
        <v>1.0020838760093773</v>
      </c>
      <c r="Q13" s="7"/>
      <c r="R13" s="7">
        <f t="shared" si="9"/>
        <v>11070.014535895949</v>
      </c>
      <c r="S13" s="7">
        <f t="shared" si="10"/>
        <v>5164.1002986093335</v>
      </c>
      <c r="T13" s="7">
        <f t="shared" si="11"/>
        <v>4186.0067298289614</v>
      </c>
      <c r="U13" s="7">
        <f t="shared" si="12"/>
        <v>11986.836842652199</v>
      </c>
      <c r="V13" s="7">
        <f t="shared" si="13"/>
        <v>1.830940458975165</v>
      </c>
      <c r="W13" s="7">
        <f t="shared" si="14"/>
        <v>0.68749646998196345</v>
      </c>
      <c r="X13" s="7">
        <f t="shared" si="15"/>
        <v>106.64176608491793</v>
      </c>
      <c r="Y13" s="7"/>
      <c r="Z13" s="7">
        <v>3</v>
      </c>
      <c r="AA13" s="5">
        <f t="shared" si="16"/>
        <v>-50029.839872026816</v>
      </c>
      <c r="AB13" s="5"/>
      <c r="AC13" s="7">
        <v>349</v>
      </c>
      <c r="AD13" s="5">
        <v>-273120.82736427523</v>
      </c>
      <c r="AE13" s="7"/>
    </row>
    <row r="14" spans="1:34">
      <c r="A14" s="28">
        <v>38940</v>
      </c>
      <c r="B14" s="14">
        <v>11088.02</v>
      </c>
      <c r="C14" s="14">
        <v>5820.1</v>
      </c>
      <c r="D14" s="14">
        <v>4985.5200000000004</v>
      </c>
      <c r="E14" s="14">
        <v>15565.02</v>
      </c>
      <c r="F14" s="29">
        <v>1.897</v>
      </c>
      <c r="G14" s="30">
        <v>0.7833</v>
      </c>
      <c r="H14" s="30">
        <v>116.07</v>
      </c>
      <c r="I14" s="7"/>
      <c r="J14" s="7">
        <f t="shared" si="2"/>
        <v>0.99673239922800116</v>
      </c>
      <c r="K14" s="7">
        <f t="shared" si="3"/>
        <v>0.99943332074046098</v>
      </c>
      <c r="L14" s="7">
        <f t="shared" si="4"/>
        <v>1.0017843364197532</v>
      </c>
      <c r="M14" s="7">
        <f t="shared" si="5"/>
        <v>0.99578463441987708</v>
      </c>
      <c r="N14" s="7">
        <f t="shared" si="6"/>
        <v>1.0027487049370969</v>
      </c>
      <c r="O14" s="7">
        <f t="shared" si="7"/>
        <v>1.0006387327542157</v>
      </c>
      <c r="P14" s="7">
        <f t="shared" si="8"/>
        <v>1.005718741876787</v>
      </c>
      <c r="Q14" s="7"/>
      <c r="R14" s="7">
        <f t="shared" si="9"/>
        <v>10986.044308234981</v>
      </c>
      <c r="S14" s="7">
        <f t="shared" si="10"/>
        <v>5194.0549678881762</v>
      </c>
      <c r="T14" s="7">
        <f t="shared" si="11"/>
        <v>4234.3520510223771</v>
      </c>
      <c r="U14" s="7">
        <f t="shared" si="12"/>
        <v>11955.918086701287</v>
      </c>
      <c r="V14" s="7">
        <f t="shared" si="13"/>
        <v>1.8522774077598054</v>
      </c>
      <c r="W14" s="7">
        <f t="shared" si="14"/>
        <v>0.68213542411854877</v>
      </c>
      <c r="X14" s="7">
        <f t="shared" si="15"/>
        <v>107.02858851052767</v>
      </c>
      <c r="Y14" s="7"/>
      <c r="Z14" s="7">
        <v>4</v>
      </c>
      <c r="AA14" s="5">
        <f t="shared" si="16"/>
        <v>-24566.206464326009</v>
      </c>
      <c r="AB14" s="5"/>
      <c r="AC14" s="7">
        <v>329</v>
      </c>
      <c r="AD14" s="5">
        <v>-270561.28320158087</v>
      </c>
      <c r="AE14" s="7"/>
    </row>
    <row r="15" spans="1:34">
      <c r="A15" s="28">
        <v>38943</v>
      </c>
      <c r="B15" s="14">
        <v>11097.87</v>
      </c>
      <c r="C15" s="14">
        <v>5870.9</v>
      </c>
      <c r="D15" s="14">
        <v>5046.93</v>
      </c>
      <c r="E15" s="14">
        <v>15857.11</v>
      </c>
      <c r="F15" s="29">
        <v>1.8923000000000001</v>
      </c>
      <c r="G15" s="30">
        <v>0.78469999999999995</v>
      </c>
      <c r="H15" s="30">
        <v>116.45</v>
      </c>
      <c r="I15" s="7"/>
      <c r="J15" s="7">
        <f t="shared" si="2"/>
        <v>1.0008883461609919</v>
      </c>
      <c r="K15" s="7">
        <f t="shared" si="3"/>
        <v>1.0087283723647358</v>
      </c>
      <c r="L15" s="7">
        <f t="shared" si="4"/>
        <v>1.0123176719780485</v>
      </c>
      <c r="M15" s="7">
        <f t="shared" si="5"/>
        <v>1.0187657966388737</v>
      </c>
      <c r="N15" s="7">
        <f t="shared" si="6"/>
        <v>0.99752240379546653</v>
      </c>
      <c r="O15" s="7">
        <f t="shared" si="7"/>
        <v>1.0017873100983019</v>
      </c>
      <c r="P15" s="7">
        <f t="shared" si="8"/>
        <v>1.0032738864478332</v>
      </c>
      <c r="Q15" s="7"/>
      <c r="R15" s="7">
        <f t="shared" si="9"/>
        <v>11031.851404687222</v>
      </c>
      <c r="S15" s="7">
        <f t="shared" si="10"/>
        <v>5242.361351179532</v>
      </c>
      <c r="T15" s="7">
        <f t="shared" si="11"/>
        <v>4278.8744590935357</v>
      </c>
      <c r="U15" s="7">
        <f t="shared" si="12"/>
        <v>12231.842100318536</v>
      </c>
      <c r="V15" s="7">
        <f t="shared" si="13"/>
        <v>1.8426233842909858</v>
      </c>
      <c r="W15" s="7">
        <f t="shared" si="14"/>
        <v>0.68291840929401237</v>
      </c>
      <c r="X15" s="7">
        <f t="shared" si="15"/>
        <v>106.76840699577841</v>
      </c>
      <c r="Y15" s="7"/>
      <c r="Z15" s="7">
        <v>5</v>
      </c>
      <c r="AA15" s="5">
        <f t="shared" si="16"/>
        <v>60857.211399054155</v>
      </c>
      <c r="AB15" s="5"/>
      <c r="AC15" s="32">
        <v>487</v>
      </c>
      <c r="AD15" s="33">
        <v>-245935.49778930098</v>
      </c>
      <c r="AE15" s="26"/>
      <c r="AF15" s="11"/>
      <c r="AG15" s="13"/>
      <c r="AH15" s="12"/>
    </row>
    <row r="16" spans="1:34">
      <c r="A16" s="28">
        <v>38944</v>
      </c>
      <c r="B16" s="14">
        <v>11230.26</v>
      </c>
      <c r="C16" s="14">
        <v>5897.9</v>
      </c>
      <c r="D16" s="14">
        <v>5115.0200000000004</v>
      </c>
      <c r="E16" s="14">
        <v>15816.19</v>
      </c>
      <c r="F16" s="29">
        <v>1.8955</v>
      </c>
      <c r="G16" s="30">
        <v>0.78200000000000003</v>
      </c>
      <c r="H16" s="30">
        <v>116.02</v>
      </c>
      <c r="I16" s="7"/>
      <c r="J16" s="7">
        <f t="shared" si="2"/>
        <v>1.011929316166075</v>
      </c>
      <c r="K16" s="7">
        <f t="shared" si="3"/>
        <v>1.0045989541637568</v>
      </c>
      <c r="L16" s="7">
        <f t="shared" si="4"/>
        <v>1.013491370001169</v>
      </c>
      <c r="M16" s="7">
        <f t="shared" si="5"/>
        <v>0.99741945411238242</v>
      </c>
      <c r="N16" s="7">
        <f t="shared" si="6"/>
        <v>1.001691063784812</v>
      </c>
      <c r="O16" s="7">
        <f t="shared" si="7"/>
        <v>0.9965591945966612</v>
      </c>
      <c r="P16" s="7">
        <f t="shared" si="8"/>
        <v>0.99630742808072126</v>
      </c>
      <c r="Q16" s="7"/>
      <c r="R16" s="7">
        <f t="shared" si="9"/>
        <v>11153.545638541447</v>
      </c>
      <c r="S16" s="7">
        <f t="shared" si="10"/>
        <v>5220.9007647890439</v>
      </c>
      <c r="T16" s="7">
        <f t="shared" si="11"/>
        <v>4283.835457634641</v>
      </c>
      <c r="U16" s="7">
        <f t="shared" si="12"/>
        <v>11975.546598383944</v>
      </c>
      <c r="V16" s="7">
        <f t="shared" si="13"/>
        <v>1.8503237330233047</v>
      </c>
      <c r="W16" s="7">
        <f t="shared" si="14"/>
        <v>0.67935440295654392</v>
      </c>
      <c r="X16" s="7">
        <f t="shared" si="15"/>
        <v>106.02703649635036</v>
      </c>
      <c r="Y16" s="7"/>
      <c r="Z16" s="7">
        <v>6</v>
      </c>
      <c r="AA16" s="5">
        <f t="shared" si="16"/>
        <v>83415.333580849692</v>
      </c>
      <c r="AB16" s="5"/>
      <c r="AC16" s="14">
        <v>227</v>
      </c>
      <c r="AD16" s="34">
        <v>-211350.38794141449</v>
      </c>
      <c r="AE16" s="7"/>
    </row>
    <row r="17" spans="1:31">
      <c r="A17" s="28">
        <v>38945</v>
      </c>
      <c r="B17" s="14">
        <v>11327.12</v>
      </c>
      <c r="C17" s="14">
        <v>5896.6</v>
      </c>
      <c r="D17" s="14">
        <v>5137.3100000000004</v>
      </c>
      <c r="E17" s="14">
        <v>16071.36</v>
      </c>
      <c r="F17" s="29">
        <v>1.9</v>
      </c>
      <c r="G17" s="30">
        <v>0.77800000000000002</v>
      </c>
      <c r="H17" s="30">
        <v>115.78</v>
      </c>
      <c r="I17" s="7"/>
      <c r="J17" s="7">
        <f t="shared" si="2"/>
        <v>1.0086249116227051</v>
      </c>
      <c r="K17" s="7">
        <f t="shared" si="3"/>
        <v>0.99977958256328536</v>
      </c>
      <c r="L17" s="7">
        <f t="shared" si="4"/>
        <v>1.0043577542218798</v>
      </c>
      <c r="M17" s="7">
        <f t="shared" si="5"/>
        <v>1.0161334683005199</v>
      </c>
      <c r="N17" s="7">
        <f t="shared" si="6"/>
        <v>1.0023740437879187</v>
      </c>
      <c r="O17" s="7">
        <f t="shared" si="7"/>
        <v>0.99488491048593353</v>
      </c>
      <c r="P17" s="7">
        <f t="shared" si="8"/>
        <v>0.99793139113945872</v>
      </c>
      <c r="Q17" s="7"/>
      <c r="R17" s="7">
        <f t="shared" si="9"/>
        <v>11117.124293400153</v>
      </c>
      <c r="S17" s="7">
        <f t="shared" si="10"/>
        <v>5195.8544905813942</v>
      </c>
      <c r="T17" s="7">
        <f t="shared" si="11"/>
        <v>4245.2293991225843</v>
      </c>
      <c r="U17" s="7">
        <f t="shared" si="12"/>
        <v>12200.236971154241</v>
      </c>
      <c r="V17" s="7">
        <f t="shared" si="13"/>
        <v>1.8515853336850434</v>
      </c>
      <c r="W17" s="7">
        <f t="shared" si="14"/>
        <v>0.67821304347826084</v>
      </c>
      <c r="X17" s="7">
        <f t="shared" si="15"/>
        <v>106.1998586450612</v>
      </c>
      <c r="Y17" s="7"/>
      <c r="Z17" s="7">
        <v>7</v>
      </c>
      <c r="AA17" s="5">
        <f t="shared" si="16"/>
        <v>84263.136562280357</v>
      </c>
      <c r="AB17" s="5"/>
      <c r="AC17" s="7">
        <v>131</v>
      </c>
      <c r="AD17" s="5">
        <v>-197654.94717558846</v>
      </c>
      <c r="AE17" s="7"/>
    </row>
    <row r="18" spans="1:31">
      <c r="A18" s="28">
        <v>38946</v>
      </c>
      <c r="B18" s="14">
        <v>11334.96</v>
      </c>
      <c r="C18" s="14">
        <v>5900.4</v>
      </c>
      <c r="D18" s="14">
        <v>5144.84</v>
      </c>
      <c r="E18" s="14">
        <v>16020.84</v>
      </c>
      <c r="F18" s="29">
        <v>1.8931</v>
      </c>
      <c r="G18" s="30">
        <v>0.77749999999999997</v>
      </c>
      <c r="H18" s="30">
        <v>115.53</v>
      </c>
      <c r="I18" s="7"/>
      <c r="J18" s="7">
        <f t="shared" si="2"/>
        <v>1.0006921441637413</v>
      </c>
      <c r="K18" s="7">
        <f t="shared" si="3"/>
        <v>1.0006444391683342</v>
      </c>
      <c r="L18" s="7">
        <f t="shared" si="4"/>
        <v>1.0014657476383555</v>
      </c>
      <c r="M18" s="7">
        <f t="shared" si="5"/>
        <v>0.99685651992115165</v>
      </c>
      <c r="N18" s="7">
        <f t="shared" si="6"/>
        <v>0.99636842105263168</v>
      </c>
      <c r="O18" s="7">
        <f t="shared" si="7"/>
        <v>0.99935732647814901</v>
      </c>
      <c r="P18" s="7">
        <f t="shared" si="8"/>
        <v>0.99784073242356197</v>
      </c>
      <c r="Q18" s="7"/>
      <c r="R18" s="7">
        <f t="shared" si="9"/>
        <v>11029.688854501406</v>
      </c>
      <c r="S18" s="7">
        <f t="shared" si="10"/>
        <v>5200.3491503578334</v>
      </c>
      <c r="T18" s="7">
        <f t="shared" si="11"/>
        <v>4233.0054367752782</v>
      </c>
      <c r="U18" s="7">
        <f t="shared" si="12"/>
        <v>11968.787712128906</v>
      </c>
      <c r="V18" s="7">
        <f t="shared" si="13"/>
        <v>1.8404917473684212</v>
      </c>
      <c r="W18" s="7">
        <f t="shared" si="14"/>
        <v>0.6812618894601542</v>
      </c>
      <c r="X18" s="7">
        <f t="shared" si="15"/>
        <v>106.19021074451547</v>
      </c>
      <c r="Y18" s="7"/>
      <c r="Z18" s="7">
        <v>8</v>
      </c>
      <c r="AA18" s="5">
        <f t="shared" si="16"/>
        <v>-5792.7868299447</v>
      </c>
      <c r="AB18" s="5"/>
      <c r="AC18" s="7">
        <v>238</v>
      </c>
      <c r="AD18" s="5">
        <v>-192606.25121104345</v>
      </c>
      <c r="AE18" s="7"/>
    </row>
    <row r="19" spans="1:31">
      <c r="A19" s="28">
        <v>38947</v>
      </c>
      <c r="B19" s="14">
        <v>11381.47</v>
      </c>
      <c r="C19" s="14">
        <v>5903.4</v>
      </c>
      <c r="D19" s="14">
        <v>5135.6899999999996</v>
      </c>
      <c r="E19" s="14">
        <v>16105.98</v>
      </c>
      <c r="F19" s="29">
        <v>1.8795999999999999</v>
      </c>
      <c r="G19" s="30">
        <v>0.78</v>
      </c>
      <c r="H19" s="30">
        <v>115.74</v>
      </c>
      <c r="I19" s="7"/>
      <c r="J19" s="7">
        <f t="shared" si="2"/>
        <v>1.0041032345945642</v>
      </c>
      <c r="K19" s="7">
        <f t="shared" si="3"/>
        <v>1.0005084401057556</v>
      </c>
      <c r="L19" s="7">
        <f t="shared" si="4"/>
        <v>0.9982215190365491</v>
      </c>
      <c r="M19" s="7">
        <f t="shared" si="5"/>
        <v>1.0053143280876657</v>
      </c>
      <c r="N19" s="7">
        <f t="shared" si="6"/>
        <v>0.99286883946965288</v>
      </c>
      <c r="O19" s="7">
        <f t="shared" si="7"/>
        <v>1.0032154340836013</v>
      </c>
      <c r="P19" s="7">
        <f t="shared" si="8"/>
        <v>1.0018177096857959</v>
      </c>
      <c r="Q19" s="7"/>
      <c r="R19" s="7">
        <f t="shared" si="9"/>
        <v>11067.286097895361</v>
      </c>
      <c r="S19" s="7">
        <f t="shared" si="10"/>
        <v>5199.6423632296119</v>
      </c>
      <c r="T19" s="7">
        <f t="shared" si="11"/>
        <v>4219.2926988788768</v>
      </c>
      <c r="U19" s="7">
        <f t="shared" si="12"/>
        <v>12070.336639614403</v>
      </c>
      <c r="V19" s="7">
        <f t="shared" si="13"/>
        <v>1.8340273202683428</v>
      </c>
      <c r="W19" s="7">
        <f t="shared" si="14"/>
        <v>0.68389196141479092</v>
      </c>
      <c r="X19" s="7">
        <f t="shared" si="15"/>
        <v>106.61344066476239</v>
      </c>
      <c r="Y19" s="7"/>
      <c r="Z19" s="7">
        <v>9</v>
      </c>
      <c r="AA19" s="5">
        <f t="shared" si="16"/>
        <v>-737.76876086741686</v>
      </c>
      <c r="AB19" s="5"/>
      <c r="AC19" s="7">
        <v>306</v>
      </c>
      <c r="AD19" s="5">
        <v>-184869.71675804444</v>
      </c>
      <c r="AE19" s="7"/>
    </row>
    <row r="20" spans="1:31">
      <c r="A20" s="28">
        <v>38950</v>
      </c>
      <c r="B20" s="14">
        <v>11345.04</v>
      </c>
      <c r="C20" s="14">
        <v>5915.2</v>
      </c>
      <c r="D20" s="14">
        <v>5104.6499999999996</v>
      </c>
      <c r="E20" s="14">
        <v>15969.04</v>
      </c>
      <c r="F20" s="29">
        <v>1.897</v>
      </c>
      <c r="G20" s="30">
        <v>0.77410000000000001</v>
      </c>
      <c r="H20" s="30">
        <v>115.86</v>
      </c>
      <c r="I20" s="7"/>
      <c r="J20" s="7">
        <f t="shared" si="2"/>
        <v>0.99679918323380035</v>
      </c>
      <c r="K20" s="7">
        <f t="shared" si="3"/>
        <v>1.0019988481214215</v>
      </c>
      <c r="L20" s="7">
        <f t="shared" si="4"/>
        <v>0.99395602148883599</v>
      </c>
      <c r="M20" s="7">
        <f t="shared" si="5"/>
        <v>0.99149756798406563</v>
      </c>
      <c r="N20" s="7">
        <f t="shared" si="6"/>
        <v>1.0092572887848479</v>
      </c>
      <c r="O20" s="7">
        <f t="shared" si="7"/>
        <v>0.99243589743589744</v>
      </c>
      <c r="P20" s="7">
        <f t="shared" si="8"/>
        <v>1.0010368066355626</v>
      </c>
      <c r="Q20" s="7"/>
      <c r="R20" s="7">
        <f t="shared" si="9"/>
        <v>10986.780405553942</v>
      </c>
      <c r="S20" s="7">
        <f t="shared" si="10"/>
        <v>5207.3880136870275</v>
      </c>
      <c r="T20" s="7">
        <f t="shared" si="11"/>
        <v>4201.263251189227</v>
      </c>
      <c r="U20" s="7">
        <f t="shared" si="12"/>
        <v>11904.445294927724</v>
      </c>
      <c r="V20" s="7">
        <f t="shared" si="13"/>
        <v>1.8643000638433709</v>
      </c>
      <c r="W20" s="7">
        <f t="shared" si="14"/>
        <v>0.67654355128205124</v>
      </c>
      <c r="X20" s="7">
        <f t="shared" si="15"/>
        <v>106.53033696215657</v>
      </c>
      <c r="Y20" s="7"/>
      <c r="Z20" s="7">
        <v>10</v>
      </c>
      <c r="AA20" s="5">
        <f t="shared" si="16"/>
        <v>2917.467913037166</v>
      </c>
      <c r="AB20" s="5"/>
      <c r="AC20" s="7">
        <v>473</v>
      </c>
      <c r="AD20" s="5">
        <v>-183950.07060371526</v>
      </c>
      <c r="AE20" s="7"/>
    </row>
    <row r="21" spans="1:31">
      <c r="A21" s="28">
        <v>38951</v>
      </c>
      <c r="B21" s="14">
        <v>11339.84</v>
      </c>
      <c r="C21" s="14">
        <v>5902.6</v>
      </c>
      <c r="D21" s="14">
        <v>5128.33</v>
      </c>
      <c r="E21" s="14">
        <v>16181.17</v>
      </c>
      <c r="F21" s="29">
        <v>1.8885000000000001</v>
      </c>
      <c r="G21" s="30">
        <v>0.78039999999999998</v>
      </c>
      <c r="H21" s="30">
        <v>116.46</v>
      </c>
      <c r="I21" s="7"/>
      <c r="J21" s="7">
        <f t="shared" si="2"/>
        <v>0.99954164991925976</v>
      </c>
      <c r="K21" s="7">
        <f t="shared" si="3"/>
        <v>0.99786989450906149</v>
      </c>
      <c r="L21" s="7">
        <f t="shared" si="4"/>
        <v>1.0046389076626214</v>
      </c>
      <c r="M21" s="7">
        <f t="shared" si="5"/>
        <v>1.0132838292095203</v>
      </c>
      <c r="N21" s="7">
        <f t="shared" si="6"/>
        <v>0.99551924090669486</v>
      </c>
      <c r="O21" s="7">
        <f t="shared" si="7"/>
        <v>1.0081384834000775</v>
      </c>
      <c r="P21" s="7">
        <f t="shared" si="8"/>
        <v>1.0051786639047124</v>
      </c>
      <c r="Q21" s="7"/>
      <c r="R21" s="7">
        <f t="shared" si="9"/>
        <v>11017.008037909076</v>
      </c>
      <c r="S21" s="7">
        <f t="shared" si="10"/>
        <v>5185.9298417635928</v>
      </c>
      <c r="T21" s="7">
        <f t="shared" si="11"/>
        <v>4246.4177812974449</v>
      </c>
      <c r="U21" s="7">
        <f t="shared" si="12"/>
        <v>12166.022693918983</v>
      </c>
      <c r="V21" s="7">
        <f t="shared" si="13"/>
        <v>1.8389231418028467</v>
      </c>
      <c r="W21" s="7">
        <f t="shared" si="14"/>
        <v>0.6872480041338328</v>
      </c>
      <c r="X21" s="7">
        <f t="shared" si="15"/>
        <v>106.9711134127395</v>
      </c>
      <c r="Y21" s="7"/>
      <c r="Z21" s="7">
        <v>11</v>
      </c>
      <c r="AA21" s="5">
        <f t="shared" si="16"/>
        <v>-8593.4223458971828</v>
      </c>
      <c r="AB21" s="5"/>
      <c r="AC21" s="7">
        <v>495</v>
      </c>
      <c r="AD21" s="5">
        <v>-181811.56688836776</v>
      </c>
      <c r="AE21" s="7"/>
    </row>
    <row r="22" spans="1:31">
      <c r="A22" s="28">
        <v>38952</v>
      </c>
      <c r="B22" s="14">
        <v>11297.9</v>
      </c>
      <c r="C22" s="14">
        <v>5860</v>
      </c>
      <c r="D22" s="14">
        <v>5082.7299999999996</v>
      </c>
      <c r="E22" s="14">
        <v>16163.03</v>
      </c>
      <c r="F22" s="29">
        <v>1.8936999999999999</v>
      </c>
      <c r="G22" s="30">
        <v>0.78159999999999996</v>
      </c>
      <c r="H22" s="30">
        <v>116.53</v>
      </c>
      <c r="I22" s="7"/>
      <c r="J22" s="7">
        <f t="shared" si="2"/>
        <v>0.99630153511866126</v>
      </c>
      <c r="K22" s="7">
        <f t="shared" si="3"/>
        <v>0.99278284145969564</v>
      </c>
      <c r="L22" s="7">
        <f t="shared" si="4"/>
        <v>0.99110821651492775</v>
      </c>
      <c r="M22" s="7">
        <f t="shared" si="5"/>
        <v>0.9988789438588187</v>
      </c>
      <c r="N22" s="7">
        <f t="shared" si="6"/>
        <v>1.0027535080751919</v>
      </c>
      <c r="O22" s="7">
        <f t="shared" si="7"/>
        <v>1.0015376729882111</v>
      </c>
      <c r="P22" s="7">
        <f t="shared" si="8"/>
        <v>1.0006010647432595</v>
      </c>
      <c r="Q22" s="7"/>
      <c r="R22" s="7">
        <f t="shared" si="9"/>
        <v>10981.295298169991</v>
      </c>
      <c r="S22" s="7">
        <f t="shared" si="10"/>
        <v>5159.4924270660385</v>
      </c>
      <c r="T22" s="7">
        <f t="shared" si="11"/>
        <v>4189.2261206474623</v>
      </c>
      <c r="U22" s="7">
        <f t="shared" si="12"/>
        <v>11993.070005809222</v>
      </c>
      <c r="V22" s="7">
        <f t="shared" si="13"/>
        <v>1.8522862801164945</v>
      </c>
      <c r="W22" s="7">
        <f t="shared" si="14"/>
        <v>0.68274823167606347</v>
      </c>
      <c r="X22" s="7">
        <f t="shared" si="15"/>
        <v>106.48396530997768</v>
      </c>
      <c r="Y22" s="7"/>
      <c r="Z22" s="7">
        <v>12</v>
      </c>
      <c r="AA22" s="5">
        <f t="shared" si="16"/>
        <v>-40573.826215680689</v>
      </c>
      <c r="AB22" s="5"/>
      <c r="AC22" s="7">
        <v>477</v>
      </c>
      <c r="AD22" s="5">
        <v>-178361.69832366146</v>
      </c>
      <c r="AE22" s="7"/>
    </row>
    <row r="23" spans="1:31">
      <c r="A23" s="28">
        <v>38953</v>
      </c>
      <c r="B23" s="14">
        <v>11304.46</v>
      </c>
      <c r="C23" s="14">
        <v>5869.1</v>
      </c>
      <c r="D23" s="14">
        <v>5112.8500000000004</v>
      </c>
      <c r="E23" s="14">
        <v>15960.62</v>
      </c>
      <c r="F23" s="29">
        <v>1.8914</v>
      </c>
      <c r="G23" s="30">
        <v>0.78159999999999996</v>
      </c>
      <c r="H23" s="30">
        <v>116.32</v>
      </c>
      <c r="I23" s="7"/>
      <c r="J23" s="7">
        <f t="shared" si="2"/>
        <v>1.0005806388797918</v>
      </c>
      <c r="K23" s="7">
        <f t="shared" si="3"/>
        <v>1.0015529010238908</v>
      </c>
      <c r="L23" s="7">
        <f t="shared" si="4"/>
        <v>1.005925949243812</v>
      </c>
      <c r="M23" s="7">
        <f t="shared" si="5"/>
        <v>0.98747697677972512</v>
      </c>
      <c r="N23" s="7">
        <f t="shared" si="6"/>
        <v>0.9987854464804351</v>
      </c>
      <c r="O23" s="7">
        <f t="shared" si="7"/>
        <v>1</v>
      </c>
      <c r="P23" s="7">
        <f t="shared" si="8"/>
        <v>0.99819788895563366</v>
      </c>
      <c r="Q23" s="7"/>
      <c r="R23" s="7">
        <f t="shared" si="9"/>
        <v>11028.459836571397</v>
      </c>
      <c r="S23" s="7">
        <f t="shared" si="10"/>
        <v>5205.0704266211605</v>
      </c>
      <c r="T23" s="7">
        <f t="shared" si="11"/>
        <v>4251.8578615232373</v>
      </c>
      <c r="U23" s="7">
        <f t="shared" si="12"/>
        <v>11856.171946015074</v>
      </c>
      <c r="V23" s="7">
        <f t="shared" si="13"/>
        <v>1.8449564767386597</v>
      </c>
      <c r="W23" s="7">
        <f t="shared" si="14"/>
        <v>0.68169999999999997</v>
      </c>
      <c r="X23" s="7">
        <f t="shared" si="15"/>
        <v>106.22821934265853</v>
      </c>
      <c r="Y23" s="7"/>
      <c r="Z23" s="7">
        <v>13</v>
      </c>
      <c r="AA23" s="5">
        <f t="shared" si="16"/>
        <v>-11815.150717306882</v>
      </c>
      <c r="AB23" s="5"/>
      <c r="AC23" s="7">
        <v>237</v>
      </c>
      <c r="AD23" s="5">
        <v>-175667.17016435973</v>
      </c>
      <c r="AE23" s="7"/>
    </row>
    <row r="24" spans="1:31">
      <c r="A24" s="28">
        <v>38954</v>
      </c>
      <c r="B24" s="14">
        <v>11284.05</v>
      </c>
      <c r="C24" s="14">
        <v>5878.6</v>
      </c>
      <c r="D24" s="14">
        <v>5111.13</v>
      </c>
      <c r="E24" s="14">
        <v>15938.66</v>
      </c>
      <c r="F24" s="29">
        <v>1.8862000000000001</v>
      </c>
      <c r="G24" s="30">
        <v>0.78449999999999998</v>
      </c>
      <c r="H24" s="30">
        <v>117.3</v>
      </c>
      <c r="I24" s="7"/>
      <c r="J24" s="7">
        <f t="shared" si="2"/>
        <v>0.99819451791593761</v>
      </c>
      <c r="K24" s="7">
        <f t="shared" si="3"/>
        <v>1.0016186468112658</v>
      </c>
      <c r="L24" s="7">
        <f t="shared" si="4"/>
        <v>0.99966359271247929</v>
      </c>
      <c r="M24" s="7">
        <f t="shared" si="5"/>
        <v>0.99862411359959691</v>
      </c>
      <c r="N24" s="7">
        <f t="shared" si="6"/>
        <v>0.99725071375700547</v>
      </c>
      <c r="O24" s="7">
        <f t="shared" si="7"/>
        <v>1.0037103377686796</v>
      </c>
      <c r="P24" s="7">
        <f t="shared" si="8"/>
        <v>1.0084250343878955</v>
      </c>
      <c r="Q24" s="7"/>
      <c r="R24" s="7">
        <f t="shared" si="9"/>
        <v>11002.159868140539</v>
      </c>
      <c r="S24" s="7">
        <f t="shared" si="10"/>
        <v>5205.4121074781478</v>
      </c>
      <c r="T24" s="7">
        <f t="shared" si="11"/>
        <v>4225.3880703130353</v>
      </c>
      <c r="U24" s="7">
        <f t="shared" si="12"/>
        <v>11990.010378656969</v>
      </c>
      <c r="V24" s="7">
        <f t="shared" si="13"/>
        <v>1.8421215184519404</v>
      </c>
      <c r="W24" s="7">
        <f t="shared" si="14"/>
        <v>0.68422933725690882</v>
      </c>
      <c r="X24" s="7">
        <f t="shared" si="15"/>
        <v>107.31659215955985</v>
      </c>
      <c r="Y24" s="7"/>
      <c r="Z24" s="7">
        <v>14</v>
      </c>
      <c r="AA24" s="5">
        <f t="shared" si="16"/>
        <v>-32823.752246422693</v>
      </c>
      <c r="AB24" s="5"/>
      <c r="AC24" s="7">
        <v>376</v>
      </c>
      <c r="AD24" s="5">
        <v>-174407.68209053762</v>
      </c>
      <c r="AE24" s="7"/>
    </row>
    <row r="25" spans="1:31">
      <c r="A25" s="28">
        <v>38958</v>
      </c>
      <c r="B25" s="14">
        <v>11369.94</v>
      </c>
      <c r="C25" s="14">
        <v>5888.3</v>
      </c>
      <c r="D25" s="14">
        <v>5160.32</v>
      </c>
      <c r="E25" s="14">
        <v>15890.56</v>
      </c>
      <c r="F25" s="29">
        <v>1.8929</v>
      </c>
      <c r="G25" s="30">
        <v>0.78380000000000005</v>
      </c>
      <c r="H25" s="30">
        <v>116.92</v>
      </c>
      <c r="I25" s="7"/>
      <c r="J25" s="7">
        <f t="shared" si="2"/>
        <v>1.0076116288034882</v>
      </c>
      <c r="K25" s="7">
        <f t="shared" si="3"/>
        <v>1.001650052733644</v>
      </c>
      <c r="L25" s="7">
        <f t="shared" si="4"/>
        <v>1.0096240948674755</v>
      </c>
      <c r="M25" s="7">
        <f t="shared" si="5"/>
        <v>0.9969821804342397</v>
      </c>
      <c r="N25" s="7">
        <f t="shared" si="6"/>
        <v>1.0035521153642244</v>
      </c>
      <c r="O25" s="7">
        <f t="shared" si="7"/>
        <v>0.99910771191841952</v>
      </c>
      <c r="P25" s="7">
        <f t="shared" si="8"/>
        <v>0.99676044330775793</v>
      </c>
      <c r="Q25" s="7"/>
      <c r="R25" s="7">
        <f t="shared" si="9"/>
        <v>11105.955829369776</v>
      </c>
      <c r="S25" s="7">
        <f t="shared" si="10"/>
        <v>5205.5753240567483</v>
      </c>
      <c r="T25" s="7">
        <f t="shared" si="11"/>
        <v>4267.4892204267944</v>
      </c>
      <c r="U25" s="7">
        <f t="shared" si="12"/>
        <v>11970.296458849112</v>
      </c>
      <c r="V25" s="7">
        <f t="shared" si="13"/>
        <v>1.8537614675007952</v>
      </c>
      <c r="W25" s="7">
        <f t="shared" si="14"/>
        <v>0.6810917272147865</v>
      </c>
      <c r="X25" s="7">
        <f t="shared" si="15"/>
        <v>106.07524637681161</v>
      </c>
      <c r="Y25" s="7"/>
      <c r="Z25" s="7">
        <v>15</v>
      </c>
      <c r="AA25" s="5">
        <f t="shared" si="16"/>
        <v>55417.728922775015</v>
      </c>
      <c r="AB25" s="5"/>
      <c r="AC25" s="7">
        <v>283</v>
      </c>
      <c r="AD25" s="5">
        <v>-168470.25752221607</v>
      </c>
      <c r="AE25" s="7"/>
    </row>
    <row r="26" spans="1:31">
      <c r="A26" s="28">
        <v>38959</v>
      </c>
      <c r="B26" s="14">
        <v>11382.91</v>
      </c>
      <c r="C26" s="14">
        <v>5929.3</v>
      </c>
      <c r="D26" s="14">
        <v>5182.79</v>
      </c>
      <c r="E26" s="14">
        <v>15872.02</v>
      </c>
      <c r="F26" s="29">
        <v>1.9058999999999999</v>
      </c>
      <c r="G26" s="30">
        <v>0.7792</v>
      </c>
      <c r="H26" s="30">
        <v>117.05</v>
      </c>
      <c r="I26" s="7"/>
      <c r="J26" s="7">
        <f t="shared" si="2"/>
        <v>1.0011407272157988</v>
      </c>
      <c r="K26" s="7">
        <f t="shared" si="3"/>
        <v>1.0069629604469881</v>
      </c>
      <c r="L26" s="7">
        <f t="shared" si="4"/>
        <v>1.0043543811236513</v>
      </c>
      <c r="M26" s="7">
        <f t="shared" si="5"/>
        <v>0.99883326956381657</v>
      </c>
      <c r="N26" s="7">
        <f t="shared" si="6"/>
        <v>1.0068677690316445</v>
      </c>
      <c r="O26" s="7">
        <f t="shared" si="7"/>
        <v>0.99413115590711909</v>
      </c>
      <c r="P26" s="7">
        <f t="shared" si="8"/>
        <v>1.001111871365036</v>
      </c>
      <c r="Q26" s="7"/>
      <c r="R26" s="7">
        <f t="shared" si="9"/>
        <v>11034.633163816166</v>
      </c>
      <c r="S26" s="7">
        <f t="shared" si="10"/>
        <v>5233.1865054429973</v>
      </c>
      <c r="T26" s="7">
        <f t="shared" si="11"/>
        <v>4245.2151416772613</v>
      </c>
      <c r="U26" s="7">
        <f t="shared" si="12"/>
        <v>11992.521616016051</v>
      </c>
      <c r="V26" s="7">
        <f t="shared" si="13"/>
        <v>1.8598861429552538</v>
      </c>
      <c r="W26" s="7">
        <f t="shared" si="14"/>
        <v>0.67769920898188307</v>
      </c>
      <c r="X26" s="7">
        <f t="shared" si="15"/>
        <v>106.53832535066714</v>
      </c>
      <c r="Y26" s="7"/>
      <c r="Z26" s="7">
        <v>16</v>
      </c>
      <c r="AA26" s="5">
        <f t="shared" si="16"/>
        <v>49695.027056304738</v>
      </c>
      <c r="AB26" s="5"/>
      <c r="AC26" s="7">
        <v>365</v>
      </c>
      <c r="AD26" s="5">
        <v>-168071.41497547925</v>
      </c>
      <c r="AE26" s="7"/>
    </row>
    <row r="27" spans="1:31">
      <c r="A27" s="28">
        <v>38960</v>
      </c>
      <c r="B27" s="14">
        <v>11381.15</v>
      </c>
      <c r="C27" s="14">
        <v>5906.1</v>
      </c>
      <c r="D27" s="14">
        <v>5165.04</v>
      </c>
      <c r="E27" s="14">
        <v>16140.76</v>
      </c>
      <c r="F27" s="29">
        <v>1.9017999999999999</v>
      </c>
      <c r="G27" s="30">
        <v>0.78129999999999999</v>
      </c>
      <c r="H27" s="30">
        <v>117.3</v>
      </c>
      <c r="I27" s="7"/>
      <c r="J27" s="7">
        <f t="shared" si="2"/>
        <v>0.99984538224408348</v>
      </c>
      <c r="K27" s="7">
        <f t="shared" si="3"/>
        <v>0.99608722783465165</v>
      </c>
      <c r="L27" s="7">
        <f t="shared" si="4"/>
        <v>0.99657520370302477</v>
      </c>
      <c r="M27" s="7">
        <f t="shared" si="5"/>
        <v>1.0169316822937471</v>
      </c>
      <c r="N27" s="7">
        <f t="shared" si="6"/>
        <v>0.99784878535075294</v>
      </c>
      <c r="O27" s="7">
        <f t="shared" si="7"/>
        <v>1.0026950718685832</v>
      </c>
      <c r="P27" s="7">
        <f t="shared" si="8"/>
        <v>1.0021358393848783</v>
      </c>
      <c r="Q27" s="7"/>
      <c r="R27" s="7">
        <f t="shared" si="9"/>
        <v>11020.355793817222</v>
      </c>
      <c r="S27" s="7">
        <f t="shared" si="10"/>
        <v>5176.6653230566844</v>
      </c>
      <c r="T27" s="7">
        <f t="shared" si="11"/>
        <v>4212.3340367639821</v>
      </c>
      <c r="U27" s="7">
        <f t="shared" si="12"/>
        <v>12209.820751410343</v>
      </c>
      <c r="V27" s="7">
        <f t="shared" si="13"/>
        <v>1.8432262762999108</v>
      </c>
      <c r="W27" s="7">
        <f t="shared" si="14"/>
        <v>0.68353723049281312</v>
      </c>
      <c r="X27" s="7">
        <f t="shared" si="15"/>
        <v>106.64729602733874</v>
      </c>
      <c r="Y27" s="7"/>
      <c r="Z27" s="7">
        <v>17</v>
      </c>
      <c r="AA27" s="5">
        <f t="shared" si="16"/>
        <v>4587.677948564291</v>
      </c>
      <c r="AB27" s="5"/>
      <c r="AC27" s="7">
        <v>378</v>
      </c>
      <c r="AD27" s="5">
        <v>-163031.57794348337</v>
      </c>
      <c r="AE27" s="7"/>
    </row>
    <row r="28" spans="1:31">
      <c r="A28" s="28">
        <v>38961</v>
      </c>
      <c r="B28" s="14">
        <v>11464.15</v>
      </c>
      <c r="C28" s="14">
        <v>5949.1</v>
      </c>
      <c r="D28" s="14">
        <v>5183.45</v>
      </c>
      <c r="E28" s="14">
        <v>16134.25</v>
      </c>
      <c r="F28" s="29">
        <v>1.9034</v>
      </c>
      <c r="G28" s="30">
        <v>0.78100000000000003</v>
      </c>
      <c r="H28" s="30">
        <v>117.32</v>
      </c>
      <c r="I28" s="7"/>
      <c r="J28" s="7">
        <f t="shared" si="2"/>
        <v>1.0072927603976751</v>
      </c>
      <c r="K28" s="7">
        <f t="shared" si="3"/>
        <v>1.0072806081847581</v>
      </c>
      <c r="L28" s="7">
        <f t="shared" si="4"/>
        <v>1.0035643480011771</v>
      </c>
      <c r="M28" s="7">
        <f t="shared" si="5"/>
        <v>0.99959667326693413</v>
      </c>
      <c r="N28" s="7">
        <f t="shared" si="6"/>
        <v>1.0008413082343044</v>
      </c>
      <c r="O28" s="7">
        <f t="shared" si="7"/>
        <v>0.99961602457442733</v>
      </c>
      <c r="P28" s="7">
        <f t="shared" si="8"/>
        <v>1.0001705029838022</v>
      </c>
      <c r="Q28" s="7"/>
      <c r="R28" s="7">
        <f t="shared" si="9"/>
        <v>11102.441242668798</v>
      </c>
      <c r="S28" s="7">
        <f t="shared" si="10"/>
        <v>5234.8373207361874</v>
      </c>
      <c r="T28" s="7">
        <f t="shared" si="11"/>
        <v>4241.8758217748555</v>
      </c>
      <c r="U28" s="7">
        <f t="shared" si="12"/>
        <v>12001.687445479643</v>
      </c>
      <c r="V28" s="7">
        <f t="shared" si="13"/>
        <v>1.848754064570407</v>
      </c>
      <c r="W28" s="7">
        <f t="shared" si="14"/>
        <v>0.68143824395238706</v>
      </c>
      <c r="X28" s="7">
        <f t="shared" si="15"/>
        <v>106.43814492753623</v>
      </c>
      <c r="Y28" s="7"/>
      <c r="Z28" s="7">
        <v>18</v>
      </c>
      <c r="AA28" s="5">
        <f t="shared" si="16"/>
        <v>54918.941483329982</v>
      </c>
      <c r="AB28" s="5"/>
      <c r="AC28" s="7">
        <v>441</v>
      </c>
      <c r="AD28" s="5">
        <v>-161029.31348694302</v>
      </c>
      <c r="AE28" s="7"/>
    </row>
    <row r="29" spans="1:31">
      <c r="A29" s="28">
        <v>38965</v>
      </c>
      <c r="B29" s="14">
        <v>11469.28</v>
      </c>
      <c r="C29" s="14">
        <v>5981.7</v>
      </c>
      <c r="D29" s="14">
        <v>5172.8500000000004</v>
      </c>
      <c r="E29" s="14">
        <v>16385.96</v>
      </c>
      <c r="F29" s="29">
        <v>1.8926000000000001</v>
      </c>
      <c r="G29" s="30">
        <v>0.78080000000000005</v>
      </c>
      <c r="H29" s="30">
        <v>116.1</v>
      </c>
      <c r="I29" s="7"/>
      <c r="J29" s="7">
        <f t="shared" si="2"/>
        <v>1.000447481932808</v>
      </c>
      <c r="K29" s="7">
        <f t="shared" si="3"/>
        <v>1.0054798204770468</v>
      </c>
      <c r="L29" s="7">
        <f t="shared" si="4"/>
        <v>0.99795502995109442</v>
      </c>
      <c r="M29" s="7">
        <f t="shared" si="5"/>
        <v>1.0156009730852069</v>
      </c>
      <c r="N29" s="7">
        <f t="shared" si="6"/>
        <v>0.99432594304928024</v>
      </c>
      <c r="O29" s="7">
        <f t="shared" si="7"/>
        <v>0.99974391805377727</v>
      </c>
      <c r="P29" s="7">
        <f t="shared" si="8"/>
        <v>0.98960109103307192</v>
      </c>
      <c r="Q29" s="7"/>
      <c r="R29" s="7">
        <f t="shared" si="9"/>
        <v>11026.992172712326</v>
      </c>
      <c r="S29" s="7">
        <f t="shared" si="10"/>
        <v>5225.4786270192117</v>
      </c>
      <c r="T29" s="7">
        <f t="shared" si="11"/>
        <v>4218.1663001475854</v>
      </c>
      <c r="U29" s="7">
        <f t="shared" si="12"/>
        <v>12193.843551376731</v>
      </c>
      <c r="V29" s="7">
        <f t="shared" si="13"/>
        <v>1.8367188820006304</v>
      </c>
      <c r="W29" s="7">
        <f t="shared" si="14"/>
        <v>0.68152542893725998</v>
      </c>
      <c r="X29" s="7">
        <f t="shared" si="15"/>
        <v>105.31334810773951</v>
      </c>
      <c r="Y29" s="7"/>
      <c r="Z29" s="7">
        <v>19</v>
      </c>
      <c r="AA29" s="5">
        <f t="shared" si="16"/>
        <v>49853.606214260682</v>
      </c>
      <c r="AB29" s="5"/>
      <c r="AC29" s="7">
        <v>322</v>
      </c>
      <c r="AD29" s="5">
        <v>-160872.59080722742</v>
      </c>
      <c r="AE29" s="7"/>
    </row>
    <row r="30" spans="1:31">
      <c r="A30" s="28">
        <v>38966</v>
      </c>
      <c r="B30" s="14">
        <v>11406.2</v>
      </c>
      <c r="C30" s="14">
        <v>5929.3</v>
      </c>
      <c r="D30" s="14">
        <v>5115.5200000000004</v>
      </c>
      <c r="E30" s="14">
        <v>16284.09</v>
      </c>
      <c r="F30" s="29">
        <v>1.8806</v>
      </c>
      <c r="G30" s="30">
        <v>0.78200000000000003</v>
      </c>
      <c r="H30" s="30">
        <v>116.63</v>
      </c>
      <c r="I30" s="7"/>
      <c r="J30" s="7">
        <f t="shared" si="2"/>
        <v>0.99450009067700851</v>
      </c>
      <c r="K30" s="7">
        <f t="shared" si="3"/>
        <v>0.99123994850962105</v>
      </c>
      <c r="L30" s="7">
        <f t="shared" si="4"/>
        <v>0.98891713465497744</v>
      </c>
      <c r="M30" s="7">
        <f t="shared" si="5"/>
        <v>0.99378309235467444</v>
      </c>
      <c r="N30" s="7">
        <f t="shared" si="6"/>
        <v>0.99365951600972202</v>
      </c>
      <c r="O30" s="7">
        <f t="shared" si="7"/>
        <v>1.0015368852459017</v>
      </c>
      <c r="P30" s="7">
        <f t="shared" si="8"/>
        <v>1.0045650301464255</v>
      </c>
      <c r="Q30" s="7"/>
      <c r="R30" s="7">
        <f t="shared" si="9"/>
        <v>10961.439669447427</v>
      </c>
      <c r="S30" s="7">
        <f t="shared" si="10"/>
        <v>5151.4740124045002</v>
      </c>
      <c r="T30" s="7">
        <f t="shared" si="11"/>
        <v>4179.9648339310052</v>
      </c>
      <c r="U30" s="7">
        <f t="shared" si="12"/>
        <v>11931.88651184917</v>
      </c>
      <c r="V30" s="7">
        <f t="shared" si="13"/>
        <v>1.8354878579731584</v>
      </c>
      <c r="W30" s="7">
        <f t="shared" si="14"/>
        <v>0.68274769467213114</v>
      </c>
      <c r="X30" s="7">
        <f t="shared" si="15"/>
        <v>106.90581050818261</v>
      </c>
      <c r="Y30" s="7"/>
      <c r="Z30" s="7">
        <v>20</v>
      </c>
      <c r="AA30" s="5">
        <f t="shared" si="16"/>
        <v>-97457.070529552177</v>
      </c>
      <c r="AB30" s="5"/>
      <c r="AC30" s="7">
        <v>242</v>
      </c>
      <c r="AD30" s="5">
        <v>-159172.11129756086</v>
      </c>
      <c r="AE30" s="7"/>
    </row>
    <row r="31" spans="1:31">
      <c r="A31" s="28">
        <v>38967</v>
      </c>
      <c r="B31" s="14">
        <v>11331.44</v>
      </c>
      <c r="C31" s="14">
        <v>5858.1</v>
      </c>
      <c r="D31" s="14">
        <v>5060.09</v>
      </c>
      <c r="E31" s="14">
        <v>16012.41</v>
      </c>
      <c r="F31" s="29">
        <v>1.8740000000000001</v>
      </c>
      <c r="G31" s="30">
        <v>0.78539999999999999</v>
      </c>
      <c r="H31" s="30">
        <v>116.45</v>
      </c>
      <c r="I31" s="7"/>
      <c r="J31" s="7">
        <f t="shared" si="2"/>
        <v>0.99344566989882699</v>
      </c>
      <c r="K31" s="7">
        <f t="shared" si="3"/>
        <v>0.98799183714772409</v>
      </c>
      <c r="L31" s="7">
        <f t="shared" si="4"/>
        <v>0.98916434692856248</v>
      </c>
      <c r="M31" s="7">
        <f t="shared" si="5"/>
        <v>0.98331623075038277</v>
      </c>
      <c r="N31" s="7">
        <f t="shared" si="6"/>
        <v>0.99649048176114008</v>
      </c>
      <c r="O31" s="7">
        <f t="shared" si="7"/>
        <v>1.0043478260869565</v>
      </c>
      <c r="P31" s="7">
        <f t="shared" si="8"/>
        <v>0.99845665780673931</v>
      </c>
      <c r="Q31" s="7"/>
      <c r="R31" s="7">
        <f t="shared" si="9"/>
        <v>10949.817780365065</v>
      </c>
      <c r="S31" s="7">
        <f t="shared" si="10"/>
        <v>5134.5935776567221</v>
      </c>
      <c r="T31" s="7">
        <f t="shared" si="11"/>
        <v>4181.0097532411173</v>
      </c>
      <c r="U31" s="7">
        <f t="shared" si="12"/>
        <v>11806.215823991393</v>
      </c>
      <c r="V31" s="7">
        <f t="shared" si="13"/>
        <v>1.840717217909178</v>
      </c>
      <c r="W31" s="7">
        <f t="shared" si="14"/>
        <v>0.68466391304347818</v>
      </c>
      <c r="X31" s="7">
        <f t="shared" si="15"/>
        <v>106.25575752379319</v>
      </c>
      <c r="Y31" s="7"/>
      <c r="Z31" s="7">
        <v>21</v>
      </c>
      <c r="AA31" s="5">
        <f t="shared" si="16"/>
        <v>-113720.54559228756</v>
      </c>
      <c r="AB31" s="5"/>
      <c r="AC31" s="7">
        <v>320</v>
      </c>
      <c r="AD31" s="5">
        <v>-158971.792566441</v>
      </c>
      <c r="AE31" s="7"/>
    </row>
    <row r="32" spans="1:31">
      <c r="A32" s="28">
        <v>38968</v>
      </c>
      <c r="B32" s="14">
        <v>11392.11</v>
      </c>
      <c r="C32" s="14">
        <v>5879.3</v>
      </c>
      <c r="D32" s="14">
        <v>5073.57</v>
      </c>
      <c r="E32" s="14">
        <v>16080.46</v>
      </c>
      <c r="F32" s="29">
        <v>1.8651</v>
      </c>
      <c r="G32" s="30">
        <v>0.7893</v>
      </c>
      <c r="H32" s="30">
        <v>116.74</v>
      </c>
      <c r="I32" s="7"/>
      <c r="J32" s="7">
        <f t="shared" si="2"/>
        <v>1.0053541297487345</v>
      </c>
      <c r="K32" s="7">
        <f t="shared" si="3"/>
        <v>1.0036189208105017</v>
      </c>
      <c r="L32" s="7">
        <f t="shared" si="4"/>
        <v>1.0026639842374345</v>
      </c>
      <c r="M32" s="7">
        <f t="shared" si="5"/>
        <v>1.004249828726594</v>
      </c>
      <c r="N32" s="7">
        <f t="shared" si="6"/>
        <v>0.99525080042689429</v>
      </c>
      <c r="O32" s="7">
        <f t="shared" si="7"/>
        <v>1.0049656226126815</v>
      </c>
      <c r="P32" s="7">
        <f t="shared" si="8"/>
        <v>1.002490339201374</v>
      </c>
      <c r="Q32" s="7"/>
      <c r="R32" s="7">
        <f t="shared" si="9"/>
        <v>11081.073539338337</v>
      </c>
      <c r="S32" s="7">
        <f t="shared" si="10"/>
        <v>5215.8075314521775</v>
      </c>
      <c r="T32" s="7">
        <f t="shared" si="11"/>
        <v>4238.0701552146311</v>
      </c>
      <c r="U32" s="7">
        <f t="shared" si="12"/>
        <v>12057.555696100713</v>
      </c>
      <c r="V32" s="7">
        <f t="shared" si="13"/>
        <v>1.8384272785485591</v>
      </c>
      <c r="W32" s="7">
        <f t="shared" si="14"/>
        <v>0.68508506493506494</v>
      </c>
      <c r="X32" s="7">
        <f t="shared" si="15"/>
        <v>106.68502189781022</v>
      </c>
      <c r="Y32" s="7"/>
      <c r="Z32" s="7">
        <v>22</v>
      </c>
      <c r="AA32" s="5">
        <f t="shared" si="16"/>
        <v>19176.400146557018</v>
      </c>
      <c r="AB32" s="5"/>
      <c r="AC32" s="7">
        <v>304</v>
      </c>
      <c r="AD32" s="5">
        <v>-156008.44783278368</v>
      </c>
      <c r="AE32" s="7"/>
    </row>
    <row r="33" spans="1:31">
      <c r="A33" s="28">
        <v>38971</v>
      </c>
      <c r="B33" s="14">
        <v>11396.84</v>
      </c>
      <c r="C33" s="14">
        <v>5850.8</v>
      </c>
      <c r="D33" s="14">
        <v>5058.3100000000004</v>
      </c>
      <c r="E33" s="14">
        <v>15794.38</v>
      </c>
      <c r="F33" s="29">
        <v>1.8625</v>
      </c>
      <c r="G33" s="30">
        <v>0.78790000000000004</v>
      </c>
      <c r="H33" s="30">
        <v>117.74</v>
      </c>
      <c r="I33" s="7"/>
      <c r="J33" s="7">
        <f t="shared" si="2"/>
        <v>1.0004151996425596</v>
      </c>
      <c r="K33" s="7">
        <f t="shared" si="3"/>
        <v>0.99515248413926827</v>
      </c>
      <c r="L33" s="7">
        <f t="shared" si="4"/>
        <v>0.99699225594601049</v>
      </c>
      <c r="M33" s="7">
        <f t="shared" si="5"/>
        <v>0.98220946415711985</v>
      </c>
      <c r="N33" s="7">
        <f t="shared" si="6"/>
        <v>0.99860597287008745</v>
      </c>
      <c r="O33" s="7">
        <f t="shared" si="7"/>
        <v>0.99822627644748518</v>
      </c>
      <c r="P33" s="7">
        <f t="shared" si="8"/>
        <v>1.008566044200788</v>
      </c>
      <c r="Q33" s="7"/>
      <c r="R33" s="7">
        <f t="shared" si="9"/>
        <v>11026.636355372271</v>
      </c>
      <c r="S33" s="7">
        <f t="shared" si="10"/>
        <v>5171.8074600717773</v>
      </c>
      <c r="T33" s="7">
        <f t="shared" si="11"/>
        <v>4214.0968373551568</v>
      </c>
      <c r="U33" s="7">
        <f t="shared" si="12"/>
        <v>11792.927397686384</v>
      </c>
      <c r="V33" s="7">
        <f t="shared" si="13"/>
        <v>1.8446249530856256</v>
      </c>
      <c r="W33" s="7">
        <f t="shared" si="14"/>
        <v>0.68049085265425058</v>
      </c>
      <c r="X33" s="7">
        <f t="shared" si="15"/>
        <v>107.33159842384786</v>
      </c>
      <c r="Y33" s="7"/>
      <c r="Z33" s="7">
        <v>23</v>
      </c>
      <c r="AA33" s="5">
        <f t="shared" si="16"/>
        <v>-67580.197970708832</v>
      </c>
      <c r="AB33" s="5"/>
      <c r="AC33" s="7">
        <v>292</v>
      </c>
      <c r="AD33" s="5">
        <v>-153975.03932143562</v>
      </c>
      <c r="AE33" s="7"/>
    </row>
    <row r="34" spans="1:31">
      <c r="A34" s="28">
        <v>38972</v>
      </c>
      <c r="B34" s="14">
        <v>11498.09</v>
      </c>
      <c r="C34" s="14">
        <v>5895.5</v>
      </c>
      <c r="D34" s="14">
        <v>5125.97</v>
      </c>
      <c r="E34" s="14">
        <v>15719.34</v>
      </c>
      <c r="F34" s="29">
        <v>1.8755999999999999</v>
      </c>
      <c r="G34" s="30">
        <v>0.78810000000000002</v>
      </c>
      <c r="H34" s="30">
        <v>117.77</v>
      </c>
      <c r="I34" s="7"/>
      <c r="J34" s="7">
        <f t="shared" si="2"/>
        <v>1.0088840415413396</v>
      </c>
      <c r="K34" s="7">
        <f t="shared" si="3"/>
        <v>1.0076399808573187</v>
      </c>
      <c r="L34" s="7">
        <f t="shared" si="4"/>
        <v>1.0133760089832375</v>
      </c>
      <c r="M34" s="7">
        <f t="shared" si="5"/>
        <v>0.9952489429784519</v>
      </c>
      <c r="N34" s="7">
        <f t="shared" si="6"/>
        <v>1.0070335570469797</v>
      </c>
      <c r="O34" s="7">
        <f t="shared" si="7"/>
        <v>1.0002538393197107</v>
      </c>
      <c r="P34" s="7">
        <f t="shared" si="8"/>
        <v>1.0002547987090198</v>
      </c>
      <c r="Q34" s="7"/>
      <c r="R34" s="7">
        <f t="shared" si="9"/>
        <v>11119.980438911138</v>
      </c>
      <c r="S34" s="7">
        <f t="shared" si="10"/>
        <v>5236.7049805154847</v>
      </c>
      <c r="T34" s="7">
        <f t="shared" si="11"/>
        <v>4283.3478485304386</v>
      </c>
      <c r="U34" s="7">
        <f t="shared" si="12"/>
        <v>11949.486291339073</v>
      </c>
      <c r="V34" s="7">
        <f t="shared" si="13"/>
        <v>1.860192386577181</v>
      </c>
      <c r="W34" s="7">
        <f t="shared" si="14"/>
        <v>0.68187304226424672</v>
      </c>
      <c r="X34" s="7">
        <f t="shared" si="15"/>
        <v>106.44711567861388</v>
      </c>
      <c r="Y34" s="7"/>
      <c r="Z34" s="7">
        <v>24</v>
      </c>
      <c r="AA34" s="5">
        <f t="shared" si="16"/>
        <v>80268.093254065141</v>
      </c>
      <c r="AB34" s="5"/>
      <c r="AC34" s="7">
        <v>490</v>
      </c>
      <c r="AD34" s="5">
        <v>-152862.58320232294</v>
      </c>
      <c r="AE34" s="7"/>
    </row>
    <row r="35" spans="1:31">
      <c r="A35" s="28">
        <v>38973</v>
      </c>
      <c r="B35" s="14">
        <v>11543.32</v>
      </c>
      <c r="C35" s="14">
        <v>5892.2</v>
      </c>
      <c r="D35" s="14">
        <v>5137.93</v>
      </c>
      <c r="E35" s="14">
        <v>15750.05</v>
      </c>
      <c r="F35" s="29">
        <v>1.8746</v>
      </c>
      <c r="G35" s="30">
        <v>0.78879999999999995</v>
      </c>
      <c r="H35" s="30">
        <v>117.67</v>
      </c>
      <c r="I35" s="7"/>
      <c r="J35" s="7">
        <f t="shared" si="2"/>
        <v>1.0039336968139925</v>
      </c>
      <c r="K35" s="7">
        <f t="shared" si="3"/>
        <v>0.99944025103892797</v>
      </c>
      <c r="L35" s="7">
        <f t="shared" si="4"/>
        <v>1.0023332169326</v>
      </c>
      <c r="M35" s="7">
        <f t="shared" si="5"/>
        <v>1.0019536443642034</v>
      </c>
      <c r="N35" s="7">
        <f t="shared" si="6"/>
        <v>0.99946683727873753</v>
      </c>
      <c r="O35" s="7">
        <f t="shared" si="7"/>
        <v>1.0008882121558178</v>
      </c>
      <c r="P35" s="7">
        <f t="shared" si="8"/>
        <v>0.99915088732274782</v>
      </c>
      <c r="Q35" s="7"/>
      <c r="R35" s="7">
        <f t="shared" si="9"/>
        <v>11065.417442305634</v>
      </c>
      <c r="S35" s="7">
        <f t="shared" si="10"/>
        <v>5194.0909846493087</v>
      </c>
      <c r="T35" s="7">
        <f t="shared" si="11"/>
        <v>4236.6720646628837</v>
      </c>
      <c r="U35" s="7">
        <f t="shared" si="12"/>
        <v>12029.986489668139</v>
      </c>
      <c r="V35" s="7">
        <f t="shared" si="13"/>
        <v>1.846215141821284</v>
      </c>
      <c r="W35" s="7">
        <f t="shared" si="14"/>
        <v>0.68230549422662101</v>
      </c>
      <c r="X35" s="7">
        <f t="shared" si="15"/>
        <v>106.32963742888683</v>
      </c>
      <c r="Y35" s="7"/>
      <c r="Z35" s="7">
        <v>25</v>
      </c>
      <c r="AA35" s="5">
        <f t="shared" si="16"/>
        <v>19184.92326659523</v>
      </c>
      <c r="AB35" s="5"/>
      <c r="AC35" s="7">
        <v>485</v>
      </c>
      <c r="AD35" s="5">
        <v>-150736.99470982328</v>
      </c>
      <c r="AE35" s="7"/>
    </row>
    <row r="36" spans="1:31">
      <c r="A36" s="28">
        <v>38974</v>
      </c>
      <c r="B36" s="14">
        <v>11527.39</v>
      </c>
      <c r="C36" s="14">
        <v>5877.2</v>
      </c>
      <c r="D36" s="14">
        <v>5123.8500000000004</v>
      </c>
      <c r="E36" s="14">
        <v>15942.39</v>
      </c>
      <c r="F36" s="29">
        <v>1.8907</v>
      </c>
      <c r="G36" s="30">
        <v>0.7843</v>
      </c>
      <c r="H36" s="30">
        <v>117.41</v>
      </c>
      <c r="I36" s="7"/>
      <c r="J36" s="7">
        <f t="shared" si="2"/>
        <v>0.99861998107996652</v>
      </c>
      <c r="K36" s="7">
        <f t="shared" si="3"/>
        <v>0.99745426156613826</v>
      </c>
      <c r="L36" s="7">
        <f t="shared" si="4"/>
        <v>0.99725959676367726</v>
      </c>
      <c r="M36" s="7">
        <f t="shared" si="5"/>
        <v>1.012212024723731</v>
      </c>
      <c r="N36" s="7">
        <f t="shared" si="6"/>
        <v>1.0085884988797611</v>
      </c>
      <c r="O36" s="7">
        <f t="shared" si="7"/>
        <v>0.99429513184584184</v>
      </c>
      <c r="P36" s="7">
        <f t="shared" si="8"/>
        <v>0.99779043086598107</v>
      </c>
      <c r="Q36" s="7"/>
      <c r="R36" s="7">
        <f t="shared" si="9"/>
        <v>11006.849348662256</v>
      </c>
      <c r="S36" s="7">
        <f t="shared" si="10"/>
        <v>5183.7697973592203</v>
      </c>
      <c r="T36" s="7">
        <f t="shared" si="11"/>
        <v>4215.226836196679</v>
      </c>
      <c r="U36" s="7">
        <f t="shared" si="12"/>
        <v>12153.154041206219</v>
      </c>
      <c r="V36" s="7">
        <f t="shared" si="13"/>
        <v>1.8630646751306947</v>
      </c>
      <c r="W36" s="7">
        <f t="shared" si="14"/>
        <v>0.67781099137931033</v>
      </c>
      <c r="X36" s="7">
        <f t="shared" si="15"/>
        <v>106.18485765275771</v>
      </c>
      <c r="Y36" s="7"/>
      <c r="Z36" s="7">
        <v>26</v>
      </c>
      <c r="AA36" s="5">
        <f t="shared" si="16"/>
        <v>42358.635431889445</v>
      </c>
      <c r="AB36" s="5"/>
      <c r="AC36" s="7">
        <v>249</v>
      </c>
      <c r="AD36" s="5">
        <v>-149606.56785206869</v>
      </c>
      <c r="AE36" s="7"/>
    </row>
    <row r="37" spans="1:31">
      <c r="A37" s="28">
        <v>38975</v>
      </c>
      <c r="B37" s="14">
        <v>11560.77</v>
      </c>
      <c r="C37" s="14">
        <v>5877</v>
      </c>
      <c r="D37" s="14">
        <v>5144.88</v>
      </c>
      <c r="E37" s="14">
        <v>15866.93</v>
      </c>
      <c r="F37" s="29">
        <v>1.8779999999999999</v>
      </c>
      <c r="G37" s="30">
        <v>0.79049999999999998</v>
      </c>
      <c r="H37" s="30">
        <v>117.59</v>
      </c>
      <c r="I37" s="7"/>
      <c r="J37" s="7">
        <f t="shared" si="2"/>
        <v>1.0028957118653921</v>
      </c>
      <c r="K37" s="7">
        <f t="shared" si="3"/>
        <v>0.99996597018988642</v>
      </c>
      <c r="L37" s="7">
        <f t="shared" si="4"/>
        <v>1.0041043356070143</v>
      </c>
      <c r="M37" s="7">
        <f t="shared" si="5"/>
        <v>0.99526670718756727</v>
      </c>
      <c r="N37" s="7">
        <f t="shared" si="6"/>
        <v>0.99328291109113021</v>
      </c>
      <c r="O37" s="7">
        <f t="shared" si="7"/>
        <v>1.0079051383399209</v>
      </c>
      <c r="P37" s="7">
        <f t="shared" si="8"/>
        <v>1.001533089174687</v>
      </c>
      <c r="Q37" s="7"/>
      <c r="R37" s="7">
        <f t="shared" si="9"/>
        <v>11053.976709923063</v>
      </c>
      <c r="S37" s="7">
        <f t="shared" si="10"/>
        <v>5196.8231470768396</v>
      </c>
      <c r="T37" s="7">
        <f t="shared" si="11"/>
        <v>4244.1582467870849</v>
      </c>
      <c r="U37" s="7">
        <f t="shared" si="12"/>
        <v>11949.699577848744</v>
      </c>
      <c r="V37" s="7">
        <f t="shared" si="13"/>
        <v>1.8347921933675357</v>
      </c>
      <c r="W37" s="7">
        <f t="shared" si="14"/>
        <v>0.6870889328063241</v>
      </c>
      <c r="X37" s="7">
        <f t="shared" si="15"/>
        <v>106.58315134997019</v>
      </c>
      <c r="Y37" s="7"/>
      <c r="Z37" s="7">
        <v>27</v>
      </c>
      <c r="AA37" s="5">
        <f t="shared" si="16"/>
        <v>-23459.96218896471</v>
      </c>
      <c r="AB37" s="5"/>
      <c r="AC37" s="7">
        <v>370</v>
      </c>
      <c r="AD37" s="5">
        <v>-147593.64300494827</v>
      </c>
      <c r="AE37" s="7"/>
    </row>
    <row r="38" spans="1:31">
      <c r="A38" s="28">
        <v>38979</v>
      </c>
      <c r="B38" s="14">
        <v>11540.91</v>
      </c>
      <c r="C38" s="14">
        <v>5831.8</v>
      </c>
      <c r="D38" s="14">
        <v>5115.99</v>
      </c>
      <c r="E38" s="14">
        <v>15874.28</v>
      </c>
      <c r="F38" s="29">
        <v>1.8868</v>
      </c>
      <c r="G38" s="30">
        <v>0.78720000000000001</v>
      </c>
      <c r="H38" s="30">
        <v>117.18</v>
      </c>
      <c r="I38" s="7"/>
      <c r="J38" s="7">
        <f t="shared" si="2"/>
        <v>0.99828212134658845</v>
      </c>
      <c r="K38" s="7">
        <f t="shared" si="3"/>
        <v>0.99230900119108389</v>
      </c>
      <c r="L38" s="7">
        <f t="shared" si="4"/>
        <v>0.99438470868125195</v>
      </c>
      <c r="M38" s="7">
        <f t="shared" si="5"/>
        <v>1.0004632276060965</v>
      </c>
      <c r="N38" s="7">
        <f t="shared" si="6"/>
        <v>1.0046858359957402</v>
      </c>
      <c r="O38" s="7">
        <f t="shared" si="7"/>
        <v>0.99582542694497156</v>
      </c>
      <c r="P38" s="7">
        <f t="shared" si="8"/>
        <v>0.99651330895484314</v>
      </c>
      <c r="Q38" s="7"/>
      <c r="R38" s="7">
        <f t="shared" si="9"/>
        <v>11003.125438409379</v>
      </c>
      <c r="S38" s="7">
        <f t="shared" si="10"/>
        <v>5157.0298791900632</v>
      </c>
      <c r="T38" s="7">
        <f t="shared" si="11"/>
        <v>4203.0752305010028</v>
      </c>
      <c r="U38" s="7">
        <f t="shared" si="12"/>
        <v>12012.091756149426</v>
      </c>
      <c r="V38" s="7">
        <f t="shared" si="13"/>
        <v>1.8558556762513314</v>
      </c>
      <c r="W38" s="7">
        <f t="shared" si="14"/>
        <v>0.67885419354838705</v>
      </c>
      <c r="X38" s="7">
        <f t="shared" si="15"/>
        <v>106.0489463389744</v>
      </c>
      <c r="Y38" s="7"/>
      <c r="Z38" s="7">
        <v>28</v>
      </c>
      <c r="AA38" s="5">
        <f t="shared" si="16"/>
        <v>-9318.2243725974113</v>
      </c>
      <c r="AB38" s="5"/>
      <c r="AC38" s="7">
        <v>228</v>
      </c>
      <c r="AD38" s="5">
        <v>-146648.45062780939</v>
      </c>
      <c r="AE38" s="7"/>
    </row>
    <row r="39" spans="1:31">
      <c r="A39" s="28">
        <v>38980</v>
      </c>
      <c r="B39" s="14">
        <v>11613.19</v>
      </c>
      <c r="C39" s="14">
        <v>5866.2</v>
      </c>
      <c r="D39" s="14">
        <v>5192.74</v>
      </c>
      <c r="E39" s="14">
        <v>15718.67</v>
      </c>
      <c r="F39" s="29">
        <v>1.8892</v>
      </c>
      <c r="G39" s="30">
        <v>0.78720000000000001</v>
      </c>
      <c r="H39" s="30">
        <v>117.25</v>
      </c>
      <c r="I39" s="7"/>
      <c r="J39" s="7">
        <f t="shared" si="2"/>
        <v>1.0062629376712928</v>
      </c>
      <c r="K39" s="7">
        <f t="shared" si="3"/>
        <v>1.0058986933708289</v>
      </c>
      <c r="L39" s="7">
        <f t="shared" si="4"/>
        <v>1.0150019839757309</v>
      </c>
      <c r="M39" s="7">
        <f t="shared" si="5"/>
        <v>0.99019735068299153</v>
      </c>
      <c r="N39" s="7">
        <f t="shared" si="6"/>
        <v>1.0012719949120203</v>
      </c>
      <c r="O39" s="7">
        <f t="shared" si="7"/>
        <v>1</v>
      </c>
      <c r="P39" s="7">
        <f t="shared" si="8"/>
        <v>1.0005973715651135</v>
      </c>
      <c r="Q39" s="7"/>
      <c r="R39" s="7">
        <f t="shared" si="9"/>
        <v>11091.090474789249</v>
      </c>
      <c r="S39" s="7">
        <f t="shared" si="10"/>
        <v>5227.6555094481982</v>
      </c>
      <c r="T39" s="7">
        <f t="shared" si="11"/>
        <v>4290.2205358884594</v>
      </c>
      <c r="U39" s="7">
        <f t="shared" si="12"/>
        <v>11888.834196895859</v>
      </c>
      <c r="V39" s="7">
        <f t="shared" si="13"/>
        <v>1.8495496290014839</v>
      </c>
      <c r="W39" s="7">
        <f t="shared" si="14"/>
        <v>0.68169999999999997</v>
      </c>
      <c r="X39" s="7">
        <f t="shared" si="15"/>
        <v>106.48357228195938</v>
      </c>
      <c r="Y39" s="7"/>
      <c r="Z39" s="7">
        <v>29</v>
      </c>
      <c r="AA39" s="5">
        <f t="shared" si="16"/>
        <v>39541.597509261221</v>
      </c>
      <c r="AB39" s="5"/>
      <c r="AC39" s="7">
        <v>336</v>
      </c>
      <c r="AD39" s="5">
        <v>-139695.34302143194</v>
      </c>
      <c r="AE39" s="7"/>
    </row>
    <row r="40" spans="1:31">
      <c r="A40" s="28">
        <v>38981</v>
      </c>
      <c r="B40" s="14">
        <v>11533.23</v>
      </c>
      <c r="C40" s="14">
        <v>5896.7</v>
      </c>
      <c r="D40" s="14">
        <v>5208.32</v>
      </c>
      <c r="E40" s="14">
        <v>15834.23</v>
      </c>
      <c r="F40" s="29">
        <v>1.8969</v>
      </c>
      <c r="G40" s="30">
        <v>0.78610000000000002</v>
      </c>
      <c r="H40" s="30">
        <v>116.78</v>
      </c>
      <c r="I40" s="7"/>
      <c r="J40" s="7">
        <f t="shared" si="2"/>
        <v>0.99311472558358205</v>
      </c>
      <c r="K40" s="7">
        <f t="shared" si="3"/>
        <v>1.0051992772152329</v>
      </c>
      <c r="L40" s="7">
        <f t="shared" si="4"/>
        <v>1.0030003427862746</v>
      </c>
      <c r="M40" s="7">
        <f t="shared" si="5"/>
        <v>1.0073517670388143</v>
      </c>
      <c r="N40" s="7">
        <f t="shared" si="6"/>
        <v>1.0040757992801186</v>
      </c>
      <c r="O40" s="7">
        <f t="shared" si="7"/>
        <v>0.99860264227642281</v>
      </c>
      <c r="P40" s="7">
        <f t="shared" si="8"/>
        <v>0.99599147121535181</v>
      </c>
      <c r="Q40" s="7"/>
      <c r="R40" s="7">
        <f t="shared" si="9"/>
        <v>10946.170092265776</v>
      </c>
      <c r="S40" s="7">
        <f t="shared" si="10"/>
        <v>5224.020643687566</v>
      </c>
      <c r="T40" s="7">
        <f t="shared" si="11"/>
        <v>4239.4918788924533</v>
      </c>
      <c r="U40" s="7">
        <f t="shared" si="12"/>
        <v>12094.799211504536</v>
      </c>
      <c r="V40" s="7">
        <f t="shared" si="13"/>
        <v>1.8547288164302349</v>
      </c>
      <c r="W40" s="7">
        <f t="shared" si="14"/>
        <v>0.68074742123983745</v>
      </c>
      <c r="X40" s="7">
        <f t="shared" si="15"/>
        <v>105.99341236673774</v>
      </c>
      <c r="Y40" s="7"/>
      <c r="Z40" s="7">
        <v>30</v>
      </c>
      <c r="AA40" s="5">
        <f t="shared" si="16"/>
        <v>25424.914590887725</v>
      </c>
      <c r="AB40" s="5"/>
      <c r="AC40" s="7">
        <v>499</v>
      </c>
      <c r="AD40" s="5">
        <v>-138347.73198356852</v>
      </c>
      <c r="AE40" s="7"/>
    </row>
    <row r="41" spans="1:31">
      <c r="A41" s="28">
        <v>38982</v>
      </c>
      <c r="B41" s="14">
        <v>11508.1</v>
      </c>
      <c r="C41" s="14">
        <v>5822.3</v>
      </c>
      <c r="D41" s="14">
        <v>5141.95</v>
      </c>
      <c r="E41" s="14">
        <v>15634.67</v>
      </c>
      <c r="F41" s="29">
        <v>1.9024000000000001</v>
      </c>
      <c r="G41" s="30">
        <v>0.78110000000000002</v>
      </c>
      <c r="H41" s="30">
        <v>116.38</v>
      </c>
      <c r="I41" s="7"/>
      <c r="J41" s="7">
        <f t="shared" si="2"/>
        <v>0.99782107874376913</v>
      </c>
      <c r="K41" s="7">
        <f t="shared" si="3"/>
        <v>0.98738277341563929</v>
      </c>
      <c r="L41" s="7">
        <f t="shared" si="4"/>
        <v>0.98725692737773407</v>
      </c>
      <c r="M41" s="7">
        <f t="shared" si="5"/>
        <v>0.98739692425839465</v>
      </c>
      <c r="N41" s="7">
        <f t="shared" si="6"/>
        <v>1.0028994675523222</v>
      </c>
      <c r="O41" s="7">
        <f t="shared" si="7"/>
        <v>0.99363948607047448</v>
      </c>
      <c r="P41" s="7">
        <f t="shared" si="8"/>
        <v>0.99657475595136147</v>
      </c>
      <c r="Q41" s="7"/>
      <c r="R41" s="7">
        <f t="shared" si="9"/>
        <v>10998.043799178547</v>
      </c>
      <c r="S41" s="7">
        <f t="shared" si="10"/>
        <v>5131.4282734410772</v>
      </c>
      <c r="T41" s="7">
        <f t="shared" si="11"/>
        <v>4172.947453209481</v>
      </c>
      <c r="U41" s="7">
        <f t="shared" si="12"/>
        <v>11855.210793016144</v>
      </c>
      <c r="V41" s="7">
        <f t="shared" si="13"/>
        <v>1.8525558964626494</v>
      </c>
      <c r="W41" s="7">
        <f t="shared" si="14"/>
        <v>0.67736403765424247</v>
      </c>
      <c r="X41" s="7">
        <f t="shared" si="15"/>
        <v>106.05548552834389</v>
      </c>
      <c r="Y41" s="7"/>
      <c r="Z41" s="7">
        <v>31</v>
      </c>
      <c r="AA41" s="5">
        <f t="shared" si="16"/>
        <v>-60375.560808697715</v>
      </c>
      <c r="AB41" s="5"/>
      <c r="AC41" s="7">
        <v>135</v>
      </c>
      <c r="AD41" s="5">
        <v>-134390.70622422919</v>
      </c>
      <c r="AE41" s="7"/>
    </row>
    <row r="42" spans="1:31">
      <c r="A42" s="28">
        <v>38985</v>
      </c>
      <c r="B42" s="14">
        <v>11575.81</v>
      </c>
      <c r="C42" s="14">
        <v>5798.3</v>
      </c>
      <c r="D42" s="14">
        <v>5146.49</v>
      </c>
      <c r="E42" s="14">
        <v>15633.81</v>
      </c>
      <c r="F42" s="29">
        <v>1.8993</v>
      </c>
      <c r="G42" s="30">
        <v>0.78490000000000004</v>
      </c>
      <c r="H42" s="30">
        <v>116.49</v>
      </c>
      <c r="I42" s="7"/>
      <c r="J42" s="7">
        <f t="shared" si="2"/>
        <v>1.0058836819283807</v>
      </c>
      <c r="K42" s="7">
        <f t="shared" si="3"/>
        <v>0.99587791766140532</v>
      </c>
      <c r="L42" s="7">
        <f t="shared" si="4"/>
        <v>1.0008829335174398</v>
      </c>
      <c r="M42" s="7">
        <f t="shared" si="5"/>
        <v>0.99994499404208714</v>
      </c>
      <c r="N42" s="7">
        <f t="shared" si="6"/>
        <v>0.99837047939444912</v>
      </c>
      <c r="O42" s="7">
        <f t="shared" si="7"/>
        <v>1.004864934067341</v>
      </c>
      <c r="P42" s="7">
        <f t="shared" si="8"/>
        <v>1.0009451795841209</v>
      </c>
      <c r="Q42" s="7"/>
      <c r="R42" s="7">
        <f t="shared" si="9"/>
        <v>11086.910295235528</v>
      </c>
      <c r="S42" s="7">
        <f t="shared" si="10"/>
        <v>5175.5775380863233</v>
      </c>
      <c r="T42" s="7">
        <f t="shared" si="11"/>
        <v>4230.5419922208503</v>
      </c>
      <c r="U42" s="7">
        <f t="shared" si="12"/>
        <v>12005.869569316141</v>
      </c>
      <c r="V42" s="7">
        <f t="shared" si="13"/>
        <v>1.8441899495374263</v>
      </c>
      <c r="W42" s="7">
        <f t="shared" si="14"/>
        <v>0.68501642555370634</v>
      </c>
      <c r="X42" s="7">
        <f t="shared" si="15"/>
        <v>106.52058601134215</v>
      </c>
      <c r="Y42" s="7"/>
      <c r="Z42" s="7">
        <v>32</v>
      </c>
      <c r="AA42" s="5">
        <f t="shared" si="16"/>
        <v>1198.9224318303168</v>
      </c>
      <c r="AB42" s="5"/>
      <c r="AC42" s="7">
        <v>437</v>
      </c>
      <c r="AD42" s="5">
        <v>-133561.80156266876</v>
      </c>
      <c r="AE42" s="7"/>
    </row>
    <row r="43" spans="1:31">
      <c r="A43" s="28">
        <v>38986</v>
      </c>
      <c r="B43" s="14">
        <v>11669.39</v>
      </c>
      <c r="C43" s="14">
        <v>5873.6</v>
      </c>
      <c r="D43" s="14">
        <v>5219.59</v>
      </c>
      <c r="E43" s="14">
        <v>15557.45</v>
      </c>
      <c r="F43" s="29">
        <v>1.8951</v>
      </c>
      <c r="G43" s="30">
        <v>0.78900000000000003</v>
      </c>
      <c r="H43" s="30">
        <v>117.04</v>
      </c>
      <c r="I43" s="7"/>
      <c r="J43" s="7">
        <f t="shared" si="2"/>
        <v>1.0080840995144185</v>
      </c>
      <c r="K43" s="7">
        <f t="shared" si="3"/>
        <v>1.0129865650276806</v>
      </c>
      <c r="L43" s="7">
        <f t="shared" si="4"/>
        <v>1.0142038554432244</v>
      </c>
      <c r="M43" s="7">
        <f t="shared" si="5"/>
        <v>0.9951157139558432</v>
      </c>
      <c r="N43" s="7">
        <f t="shared" si="6"/>
        <v>0.9977886589796241</v>
      </c>
      <c r="O43" s="7">
        <f t="shared" si="7"/>
        <v>1.0052235953624666</v>
      </c>
      <c r="P43" s="7">
        <f t="shared" si="8"/>
        <v>1.0047214353163363</v>
      </c>
      <c r="Q43" s="7"/>
      <c r="R43" s="7">
        <f t="shared" si="9"/>
        <v>11111.16342989389</v>
      </c>
      <c r="S43" s="7">
        <f t="shared" si="10"/>
        <v>5264.4911784488559</v>
      </c>
      <c r="T43" s="7">
        <f t="shared" si="11"/>
        <v>4286.8469982259758</v>
      </c>
      <c r="U43" s="7">
        <f t="shared" si="12"/>
        <v>11947.88667308225</v>
      </c>
      <c r="V43" s="7">
        <f t="shared" si="13"/>
        <v>1.8431152108671616</v>
      </c>
      <c r="W43" s="7">
        <f t="shared" si="14"/>
        <v>0.68526092495859348</v>
      </c>
      <c r="X43" s="7">
        <f t="shared" si="15"/>
        <v>106.92245514636451</v>
      </c>
      <c r="Y43" s="7"/>
      <c r="Z43" s="7">
        <v>33</v>
      </c>
      <c r="AA43" s="5">
        <f t="shared" si="16"/>
        <v>52998.652428776026</v>
      </c>
      <c r="AB43" s="5"/>
      <c r="AC43" s="7">
        <v>498</v>
      </c>
      <c r="AD43" s="5">
        <v>-132380.22214366682</v>
      </c>
      <c r="AE43" s="7"/>
    </row>
    <row r="44" spans="1:31">
      <c r="A44" s="28">
        <v>38987</v>
      </c>
      <c r="B44" s="14">
        <v>11689.24</v>
      </c>
      <c r="C44" s="14">
        <v>5930.1</v>
      </c>
      <c r="D44" s="14">
        <v>5243.1</v>
      </c>
      <c r="E44" s="14">
        <v>15947.87</v>
      </c>
      <c r="F44" s="29">
        <v>1.8883000000000001</v>
      </c>
      <c r="G44" s="30">
        <v>0.78680000000000005</v>
      </c>
      <c r="H44" s="30">
        <v>117.37</v>
      </c>
      <c r="I44" s="7"/>
      <c r="J44" s="7">
        <f t="shared" si="2"/>
        <v>1.0017010315020751</v>
      </c>
      <c r="K44" s="7">
        <f t="shared" si="3"/>
        <v>1.0096193135385454</v>
      </c>
      <c r="L44" s="7">
        <f t="shared" si="4"/>
        <v>1.0045041851946226</v>
      </c>
      <c r="M44" s="7">
        <f t="shared" si="5"/>
        <v>1.0250953723135861</v>
      </c>
      <c r="N44" s="7">
        <f t="shared" si="6"/>
        <v>0.99641179884966502</v>
      </c>
      <c r="O44" s="7">
        <f t="shared" si="7"/>
        <v>0.99721166032953112</v>
      </c>
      <c r="P44" s="7">
        <f t="shared" si="8"/>
        <v>1.0028195488721805</v>
      </c>
      <c r="Q44" s="7"/>
      <c r="R44" s="7">
        <f t="shared" si="9"/>
        <v>11040.808871277761</v>
      </c>
      <c r="S44" s="7">
        <f t="shared" si="10"/>
        <v>5246.9915724598204</v>
      </c>
      <c r="T44" s="7">
        <f t="shared" si="11"/>
        <v>4245.8483350224833</v>
      </c>
      <c r="U44" s="7">
        <f t="shared" si="12"/>
        <v>12307.838340544242</v>
      </c>
      <c r="V44" s="7">
        <f t="shared" si="13"/>
        <v>1.8405718748351012</v>
      </c>
      <c r="W44" s="7">
        <f t="shared" si="14"/>
        <v>0.67979918884664137</v>
      </c>
      <c r="X44" s="7">
        <f t="shared" si="15"/>
        <v>106.72005639097745</v>
      </c>
      <c r="Y44" s="7"/>
      <c r="Z44" s="7">
        <v>34</v>
      </c>
      <c r="AA44" s="5">
        <f t="shared" si="16"/>
        <v>73425.424997648224</v>
      </c>
      <c r="AB44" s="5"/>
      <c r="AC44" s="7">
        <v>408</v>
      </c>
      <c r="AD44" s="5">
        <v>-131784.1338233836</v>
      </c>
      <c r="AE44" s="7"/>
    </row>
    <row r="45" spans="1:31">
      <c r="A45" s="28">
        <v>38988</v>
      </c>
      <c r="B45" s="14">
        <v>11718.45</v>
      </c>
      <c r="C45" s="14">
        <v>5971.3</v>
      </c>
      <c r="D45" s="14">
        <v>5250.01</v>
      </c>
      <c r="E45" s="14">
        <v>16024.85</v>
      </c>
      <c r="F45" s="29">
        <v>1.8736999999999999</v>
      </c>
      <c r="G45" s="30">
        <v>0.78810000000000002</v>
      </c>
      <c r="H45" s="30">
        <v>117.85</v>
      </c>
      <c r="I45" s="7"/>
      <c r="J45" s="7">
        <f t="shared" si="2"/>
        <v>1.0024988793112299</v>
      </c>
      <c r="K45" s="7">
        <f t="shared" si="3"/>
        <v>1.0069476062798266</v>
      </c>
      <c r="L45" s="7">
        <f t="shared" si="4"/>
        <v>1.0013179226030402</v>
      </c>
      <c r="M45" s="7">
        <f t="shared" si="5"/>
        <v>1.0048269768940929</v>
      </c>
      <c r="N45" s="7">
        <f t="shared" si="6"/>
        <v>0.99226817772599685</v>
      </c>
      <c r="O45" s="7">
        <f t="shared" si="7"/>
        <v>1.001652262328419</v>
      </c>
      <c r="P45" s="7">
        <f t="shared" si="8"/>
        <v>1.0040896310811962</v>
      </c>
      <c r="Q45" s="7"/>
      <c r="R45" s="7">
        <f t="shared" si="9"/>
        <v>11049.602797701134</v>
      </c>
      <c r="S45" s="7">
        <f t="shared" si="10"/>
        <v>5233.1067098362591</v>
      </c>
      <c r="T45" s="7">
        <f t="shared" si="11"/>
        <v>4232.3806084377566</v>
      </c>
      <c r="U45" s="7">
        <f t="shared" si="12"/>
        <v>12064.485242888235</v>
      </c>
      <c r="V45" s="7">
        <f t="shared" si="13"/>
        <v>1.8329177778954613</v>
      </c>
      <c r="W45" s="7">
        <f t="shared" si="14"/>
        <v>0.68282634722928315</v>
      </c>
      <c r="X45" s="7">
        <f t="shared" si="15"/>
        <v>106.8552185396609</v>
      </c>
      <c r="Y45" s="7"/>
      <c r="Z45" s="7">
        <v>35</v>
      </c>
      <c r="AA45" s="5">
        <f t="shared" si="16"/>
        <v>8600.1924763787538</v>
      </c>
      <c r="AB45" s="5"/>
      <c r="AC45" s="7">
        <v>459</v>
      </c>
      <c r="AD45" s="5">
        <v>-131221.91715703718</v>
      </c>
      <c r="AE45" s="7"/>
    </row>
    <row r="46" spans="1:31">
      <c r="A46" s="28">
        <v>38989</v>
      </c>
      <c r="B46" s="14">
        <v>11679.07</v>
      </c>
      <c r="C46" s="14">
        <v>5960.8</v>
      </c>
      <c r="D46" s="14">
        <v>5250.01</v>
      </c>
      <c r="E46" s="14">
        <v>16127.58</v>
      </c>
      <c r="F46" s="29">
        <v>1.8682000000000001</v>
      </c>
      <c r="G46" s="30">
        <v>0.78949999999999998</v>
      </c>
      <c r="H46" s="30">
        <v>118.09</v>
      </c>
      <c r="I46" s="7"/>
      <c r="J46" s="7">
        <f t="shared" si="2"/>
        <v>0.99663948730420826</v>
      </c>
      <c r="K46" s="7">
        <f t="shared" si="3"/>
        <v>0.99824158893373305</v>
      </c>
      <c r="L46" s="7">
        <f t="shared" si="4"/>
        <v>1</v>
      </c>
      <c r="M46" s="7">
        <f t="shared" si="5"/>
        <v>1.0064106684305938</v>
      </c>
      <c r="N46" s="7">
        <f t="shared" si="6"/>
        <v>0.99706463147782476</v>
      </c>
      <c r="O46" s="7">
        <f t="shared" si="7"/>
        <v>1.0017764243116356</v>
      </c>
      <c r="P46" s="7">
        <f t="shared" si="8"/>
        <v>1.002036487059822</v>
      </c>
      <c r="Q46" s="7"/>
      <c r="R46" s="7">
        <f t="shared" si="9"/>
        <v>10985.020227436222</v>
      </c>
      <c r="S46" s="7">
        <f t="shared" si="10"/>
        <v>5187.861537688611</v>
      </c>
      <c r="T46" s="7">
        <f t="shared" si="11"/>
        <v>4226.8100000000004</v>
      </c>
      <c r="U46" s="7">
        <f t="shared" si="12"/>
        <v>12083.499882831979</v>
      </c>
      <c r="V46" s="7">
        <f t="shared" si="13"/>
        <v>1.8417777872658379</v>
      </c>
      <c r="W46" s="7">
        <f t="shared" si="14"/>
        <v>0.68291098845324194</v>
      </c>
      <c r="X46" s="7">
        <f t="shared" si="15"/>
        <v>106.63672295290625</v>
      </c>
      <c r="Y46" s="7"/>
      <c r="Z46" s="7">
        <v>36</v>
      </c>
      <c r="AA46" s="5">
        <f t="shared" si="16"/>
        <v>-20114.120925854892</v>
      </c>
      <c r="AB46" s="5"/>
      <c r="AC46" s="7">
        <v>256</v>
      </c>
      <c r="AD46" s="5">
        <v>-130337.18871144392</v>
      </c>
      <c r="AE46" s="7"/>
    </row>
    <row r="47" spans="1:31">
      <c r="A47" s="28">
        <v>38992</v>
      </c>
      <c r="B47" s="14">
        <v>11670.35</v>
      </c>
      <c r="C47" s="14">
        <v>5957.8</v>
      </c>
      <c r="D47" s="14">
        <v>5243.13</v>
      </c>
      <c r="E47" s="14">
        <v>16254.29</v>
      </c>
      <c r="F47" s="29">
        <v>1.885</v>
      </c>
      <c r="G47" s="30">
        <v>0.78469999999999995</v>
      </c>
      <c r="H47" s="30">
        <v>117.73</v>
      </c>
      <c r="I47" s="7"/>
      <c r="J47" s="7">
        <f t="shared" si="2"/>
        <v>0.99925336520801744</v>
      </c>
      <c r="K47" s="7">
        <f t="shared" si="3"/>
        <v>0.99949671185075828</v>
      </c>
      <c r="L47" s="7">
        <f t="shared" si="4"/>
        <v>0.99868952630566421</v>
      </c>
      <c r="M47" s="7">
        <f t="shared" si="5"/>
        <v>1.007856727419737</v>
      </c>
      <c r="N47" s="7">
        <f t="shared" si="6"/>
        <v>1.0089926132105771</v>
      </c>
      <c r="O47" s="7">
        <f t="shared" si="7"/>
        <v>0.99392020265991132</v>
      </c>
      <c r="P47" s="7">
        <f t="shared" si="8"/>
        <v>0.99695147768651027</v>
      </c>
      <c r="Q47" s="7"/>
      <c r="R47" s="7">
        <f t="shared" si="9"/>
        <v>11013.830546524679</v>
      </c>
      <c r="S47" s="7">
        <f t="shared" si="10"/>
        <v>5194.3844114883905</v>
      </c>
      <c r="T47" s="7">
        <f t="shared" si="11"/>
        <v>4221.2708766840451</v>
      </c>
      <c r="U47" s="7">
        <f t="shared" si="12"/>
        <v>12100.862033466896</v>
      </c>
      <c r="V47" s="7">
        <f t="shared" si="13"/>
        <v>1.863811155122578</v>
      </c>
      <c r="W47" s="7">
        <f t="shared" si="14"/>
        <v>0.67755540215326149</v>
      </c>
      <c r="X47" s="7">
        <f t="shared" si="15"/>
        <v>106.09557625539843</v>
      </c>
      <c r="Y47" s="7"/>
      <c r="Z47" s="7">
        <v>37</v>
      </c>
      <c r="AA47" s="5">
        <f t="shared" si="16"/>
        <v>46916.213151376694</v>
      </c>
      <c r="AB47" s="5"/>
      <c r="AC47" s="7">
        <v>415</v>
      </c>
      <c r="AD47" s="5">
        <v>-127471.28949897178</v>
      </c>
      <c r="AE47" s="7"/>
    </row>
    <row r="48" spans="1:31">
      <c r="A48" s="28">
        <v>38993</v>
      </c>
      <c r="B48" s="14">
        <v>11727.34</v>
      </c>
      <c r="C48" s="14">
        <v>5937.1</v>
      </c>
      <c r="D48" s="14">
        <v>5219.79</v>
      </c>
      <c r="E48" s="14">
        <v>16242.09</v>
      </c>
      <c r="F48" s="29">
        <v>1.8891</v>
      </c>
      <c r="G48" s="30">
        <v>0.78490000000000004</v>
      </c>
      <c r="H48" s="30">
        <v>117.89</v>
      </c>
      <c r="I48" s="7"/>
      <c r="J48" s="7">
        <f t="shared" si="2"/>
        <v>1.0048833154104204</v>
      </c>
      <c r="K48" s="7">
        <f t="shared" si="3"/>
        <v>0.99652556312732887</v>
      </c>
      <c r="L48" s="7">
        <f t="shared" si="4"/>
        <v>0.99554846055695734</v>
      </c>
      <c r="M48" s="7">
        <f t="shared" si="5"/>
        <v>0.9992494289199958</v>
      </c>
      <c r="N48" s="7">
        <f t="shared" si="6"/>
        <v>1.0021750663129974</v>
      </c>
      <c r="O48" s="7">
        <f t="shared" si="7"/>
        <v>1.0002548744743216</v>
      </c>
      <c r="P48" s="7">
        <f t="shared" si="8"/>
        <v>1.0013590418754779</v>
      </c>
      <c r="Q48" s="7"/>
      <c r="R48" s="7">
        <f t="shared" si="9"/>
        <v>11075.884195452578</v>
      </c>
      <c r="S48" s="7">
        <f t="shared" si="10"/>
        <v>5178.9433515727278</v>
      </c>
      <c r="T48" s="7">
        <f t="shared" si="11"/>
        <v>4207.9941885667531</v>
      </c>
      <c r="U48" s="7">
        <f t="shared" si="12"/>
        <v>11997.518245810797</v>
      </c>
      <c r="V48" s="7">
        <f t="shared" si="13"/>
        <v>1.8512177824933687</v>
      </c>
      <c r="W48" s="7">
        <f t="shared" si="14"/>
        <v>0.68187374792914501</v>
      </c>
      <c r="X48" s="7">
        <f t="shared" si="15"/>
        <v>106.56462923638836</v>
      </c>
      <c r="Y48" s="7"/>
      <c r="Z48" s="7">
        <v>38</v>
      </c>
      <c r="AA48" s="5">
        <f t="shared" si="16"/>
        <v>7195.9736369028687</v>
      </c>
      <c r="AB48" s="5"/>
      <c r="AC48" s="7">
        <v>375</v>
      </c>
      <c r="AD48" s="5">
        <v>-125888.54076141305</v>
      </c>
      <c r="AE48" s="7"/>
    </row>
    <row r="49" spans="1:31">
      <c r="A49" s="28">
        <v>38994</v>
      </c>
      <c r="B49" s="14">
        <v>11850.61</v>
      </c>
      <c r="C49" s="14">
        <v>5966.5</v>
      </c>
      <c r="D49" s="14">
        <v>5256.55</v>
      </c>
      <c r="E49" s="14">
        <v>16082.55</v>
      </c>
      <c r="F49" s="29">
        <v>1.8841000000000001</v>
      </c>
      <c r="G49" s="30">
        <v>0.78810000000000002</v>
      </c>
      <c r="H49" s="30">
        <v>117.98</v>
      </c>
      <c r="I49" s="7"/>
      <c r="J49" s="7">
        <f t="shared" si="2"/>
        <v>1.0105113350512562</v>
      </c>
      <c r="K49" s="7">
        <f t="shared" si="3"/>
        <v>1.004951912549898</v>
      </c>
      <c r="L49" s="7">
        <f t="shared" si="4"/>
        <v>1.0070424289099753</v>
      </c>
      <c r="M49" s="7">
        <f t="shared" si="5"/>
        <v>0.99017737249331828</v>
      </c>
      <c r="N49" s="7">
        <f t="shared" si="6"/>
        <v>0.99735323699115985</v>
      </c>
      <c r="O49" s="7">
        <f t="shared" si="7"/>
        <v>1.0040769524780226</v>
      </c>
      <c r="P49" s="7">
        <f t="shared" si="8"/>
        <v>1.0007634235304097</v>
      </c>
      <c r="Q49" s="7"/>
      <c r="R49" s="7">
        <f t="shared" si="9"/>
        <v>11137.916565615049</v>
      </c>
      <c r="S49" s="7">
        <f t="shared" si="10"/>
        <v>5222.7350895218196</v>
      </c>
      <c r="T49" s="7">
        <f t="shared" si="11"/>
        <v>4256.5770089409734</v>
      </c>
      <c r="U49" s="7">
        <f t="shared" si="12"/>
        <v>11888.594328162202</v>
      </c>
      <c r="V49" s="7">
        <f t="shared" si="13"/>
        <v>1.8423108993700705</v>
      </c>
      <c r="W49" s="7">
        <f t="shared" si="14"/>
        <v>0.68447925850426805</v>
      </c>
      <c r="X49" s="7">
        <f t="shared" si="15"/>
        <v>106.5012435321062</v>
      </c>
      <c r="Y49" s="7"/>
      <c r="Z49" s="7">
        <v>39</v>
      </c>
      <c r="AA49" s="5">
        <f t="shared" si="16"/>
        <v>30767.944346090779</v>
      </c>
      <c r="AB49" s="5"/>
      <c r="AC49" s="7">
        <v>366</v>
      </c>
      <c r="AD49" s="5">
        <v>-125776.2656122297</v>
      </c>
      <c r="AE49" s="7"/>
    </row>
    <row r="50" spans="1:31">
      <c r="A50" s="28">
        <v>38995</v>
      </c>
      <c r="B50" s="14">
        <v>11866.69</v>
      </c>
      <c r="C50" s="14">
        <v>6004.5</v>
      </c>
      <c r="D50" s="14">
        <v>5288.53</v>
      </c>
      <c r="E50" s="14">
        <v>16449.330000000002</v>
      </c>
      <c r="F50" s="29">
        <v>1.8769</v>
      </c>
      <c r="G50" s="30">
        <v>0.78810000000000002</v>
      </c>
      <c r="H50" s="30">
        <v>117.69</v>
      </c>
      <c r="I50" s="7"/>
      <c r="J50" s="7">
        <f t="shared" si="2"/>
        <v>1.0013568921768583</v>
      </c>
      <c r="K50" s="7">
        <f t="shared" si="3"/>
        <v>1.0063688929858376</v>
      </c>
      <c r="L50" s="7">
        <f t="shared" si="4"/>
        <v>1.0060838382589341</v>
      </c>
      <c r="M50" s="7">
        <f t="shared" si="5"/>
        <v>1.0228060848559466</v>
      </c>
      <c r="N50" s="7">
        <f t="shared" si="6"/>
        <v>0.99617854678626394</v>
      </c>
      <c r="O50" s="7">
        <f t="shared" si="7"/>
        <v>1</v>
      </c>
      <c r="P50" s="7">
        <f t="shared" si="8"/>
        <v>0.99754195626377351</v>
      </c>
      <c r="Q50" s="7"/>
      <c r="R50" s="7">
        <f t="shared" si="9"/>
        <v>11037.015746986863</v>
      </c>
      <c r="S50" s="7">
        <f t="shared" si="10"/>
        <v>5230.0991368473979</v>
      </c>
      <c r="T50" s="7">
        <f t="shared" si="11"/>
        <v>4252.5252283912459</v>
      </c>
      <c r="U50" s="7">
        <f t="shared" si="12"/>
        <v>12280.351942005469</v>
      </c>
      <c r="V50" s="7">
        <f t="shared" si="13"/>
        <v>1.8401410116235868</v>
      </c>
      <c r="W50" s="7">
        <f t="shared" si="14"/>
        <v>0.68169999999999997</v>
      </c>
      <c r="X50" s="7">
        <f t="shared" si="15"/>
        <v>106.15841498559078</v>
      </c>
      <c r="Y50" s="7"/>
      <c r="Z50" s="7">
        <v>40</v>
      </c>
      <c r="AA50" s="5">
        <f t="shared" si="16"/>
        <v>66884.248621271923</v>
      </c>
      <c r="AB50" s="5"/>
      <c r="AC50" s="7">
        <v>298</v>
      </c>
      <c r="AD50" s="5">
        <v>-124719.97467121296</v>
      </c>
      <c r="AE50" s="7"/>
    </row>
    <row r="51" spans="1:31">
      <c r="A51" s="28">
        <v>38996</v>
      </c>
      <c r="B51" s="14">
        <v>11850.21</v>
      </c>
      <c r="C51" s="14">
        <v>6001.2</v>
      </c>
      <c r="D51" s="14">
        <v>5282.06</v>
      </c>
      <c r="E51" s="14">
        <v>16436.060000000001</v>
      </c>
      <c r="F51" s="29">
        <v>1.8696999999999999</v>
      </c>
      <c r="G51" s="30">
        <v>0.79449999999999998</v>
      </c>
      <c r="H51" s="30">
        <v>118.99</v>
      </c>
      <c r="I51" s="7"/>
      <c r="J51" s="7">
        <f t="shared" si="2"/>
        <v>0.99861123868576651</v>
      </c>
      <c r="K51" s="7">
        <f t="shared" si="3"/>
        <v>0.99945041219085684</v>
      </c>
      <c r="L51" s="7">
        <f t="shared" si="4"/>
        <v>0.99877659765568139</v>
      </c>
      <c r="M51" s="7">
        <f t="shared" si="5"/>
        <v>0.99919328021262865</v>
      </c>
      <c r="N51" s="7">
        <f t="shared" si="6"/>
        <v>0.99616388726090888</v>
      </c>
      <c r="O51" s="7">
        <f t="shared" si="7"/>
        <v>1.0081207968531911</v>
      </c>
      <c r="P51" s="7">
        <f t="shared" si="8"/>
        <v>1.0110459682215991</v>
      </c>
      <c r="Q51" s="7"/>
      <c r="R51" s="7">
        <f t="shared" si="9"/>
        <v>11006.75298946884</v>
      </c>
      <c r="S51" s="7">
        <f t="shared" si="10"/>
        <v>5194.1437921558827</v>
      </c>
      <c r="T51" s="7">
        <f t="shared" si="11"/>
        <v>4221.6389107370114</v>
      </c>
      <c r="U51" s="7">
        <f t="shared" si="12"/>
        <v>11996.844094671333</v>
      </c>
      <c r="V51" s="7">
        <f t="shared" si="13"/>
        <v>1.8401139325483509</v>
      </c>
      <c r="W51" s="7">
        <f t="shared" si="14"/>
        <v>0.6872359472148204</v>
      </c>
      <c r="X51" s="7">
        <f t="shared" si="15"/>
        <v>107.59551193814258</v>
      </c>
      <c r="Y51" s="7"/>
      <c r="Z51" s="7">
        <v>41</v>
      </c>
      <c r="AA51" s="5">
        <f t="shared" si="16"/>
        <v>-49240.594874473289</v>
      </c>
      <c r="AB51" s="5"/>
      <c r="AC51" s="7">
        <v>241</v>
      </c>
      <c r="AD51" s="5">
        <v>-123998.6752934251</v>
      </c>
      <c r="AE51" s="7"/>
    </row>
    <row r="52" spans="1:31">
      <c r="A52" s="28">
        <v>39000</v>
      </c>
      <c r="B52" s="14">
        <v>11867.17</v>
      </c>
      <c r="C52" s="14">
        <v>6072.7</v>
      </c>
      <c r="D52" s="14">
        <v>5309.79</v>
      </c>
      <c r="E52" s="14">
        <v>16477.25</v>
      </c>
      <c r="F52" s="29">
        <v>1.8556999999999999</v>
      </c>
      <c r="G52" s="30">
        <v>0.79749999999999999</v>
      </c>
      <c r="H52" s="30">
        <v>119.65</v>
      </c>
      <c r="I52" s="7"/>
      <c r="J52" s="7">
        <f t="shared" si="2"/>
        <v>1.0014311982656847</v>
      </c>
      <c r="K52" s="7">
        <f t="shared" si="3"/>
        <v>1.0119142838099047</v>
      </c>
      <c r="L52" s="7">
        <f t="shared" si="4"/>
        <v>1.0052498457041381</v>
      </c>
      <c r="M52" s="7">
        <f t="shared" si="5"/>
        <v>1.0025060750569175</v>
      </c>
      <c r="N52" s="7">
        <f t="shared" si="6"/>
        <v>0.99251216772744288</v>
      </c>
      <c r="O52" s="7">
        <f t="shared" si="7"/>
        <v>1.0037759597230962</v>
      </c>
      <c r="P52" s="7">
        <f t="shared" si="8"/>
        <v>1.0055466845953442</v>
      </c>
      <c r="Q52" s="7"/>
      <c r="R52" s="7">
        <f t="shared" si="9"/>
        <v>11037.834753156272</v>
      </c>
      <c r="S52" s="7">
        <f t="shared" si="10"/>
        <v>5258.9185329600741</v>
      </c>
      <c r="T52" s="7">
        <f t="shared" si="11"/>
        <v>4249.000100320708</v>
      </c>
      <c r="U52" s="7">
        <f t="shared" si="12"/>
        <v>12036.619265353133</v>
      </c>
      <c r="V52" s="7">
        <f t="shared" si="13"/>
        <v>1.8333684762261324</v>
      </c>
      <c r="W52" s="7">
        <f t="shared" si="14"/>
        <v>0.68427407174323462</v>
      </c>
      <c r="X52" s="7">
        <f t="shared" si="15"/>
        <v>107.01027817463654</v>
      </c>
      <c r="Y52" s="7"/>
      <c r="Z52" s="7">
        <v>42</v>
      </c>
      <c r="AA52" s="5">
        <f t="shared" si="16"/>
        <v>13736.025831952691</v>
      </c>
      <c r="AB52" s="5"/>
      <c r="AC52" s="7">
        <v>142</v>
      </c>
      <c r="AD52" s="5">
        <v>-121232.05499156378</v>
      </c>
      <c r="AE52" s="7"/>
    </row>
    <row r="53" spans="1:31">
      <c r="A53" s="28">
        <v>39001</v>
      </c>
      <c r="B53" s="14">
        <v>11852.13</v>
      </c>
      <c r="C53" s="14">
        <v>6073.5</v>
      </c>
      <c r="D53" s="14">
        <v>5313.19</v>
      </c>
      <c r="E53" s="14">
        <v>16400.57</v>
      </c>
      <c r="F53" s="29">
        <v>1.8565</v>
      </c>
      <c r="G53" s="30">
        <v>0.79690000000000005</v>
      </c>
      <c r="H53" s="30">
        <v>119.59</v>
      </c>
      <c r="I53" s="7"/>
      <c r="J53" s="7">
        <f t="shared" si="2"/>
        <v>0.99873263802574663</v>
      </c>
      <c r="K53" s="7">
        <f t="shared" si="3"/>
        <v>1.0001317371185798</v>
      </c>
      <c r="L53" s="7">
        <f t="shared" si="4"/>
        <v>1.0006403266419199</v>
      </c>
      <c r="M53" s="7">
        <f t="shared" si="5"/>
        <v>0.99534631082249769</v>
      </c>
      <c r="N53" s="7">
        <f t="shared" si="6"/>
        <v>1.000431104165544</v>
      </c>
      <c r="O53" s="7">
        <f t="shared" si="7"/>
        <v>0.99924764890282136</v>
      </c>
      <c r="P53" s="7">
        <f t="shared" si="8"/>
        <v>0.99949853740075223</v>
      </c>
      <c r="Q53" s="7"/>
      <c r="R53" s="7">
        <f t="shared" si="9"/>
        <v>11008.09106027806</v>
      </c>
      <c r="S53" s="7">
        <f t="shared" si="10"/>
        <v>5197.6846378052596</v>
      </c>
      <c r="T53" s="7">
        <f t="shared" si="11"/>
        <v>4229.5165390533339</v>
      </c>
      <c r="U53" s="7">
        <f t="shared" si="12"/>
        <v>11950.655341279644</v>
      </c>
      <c r="V53" s="7">
        <f t="shared" si="13"/>
        <v>1.847996335614593</v>
      </c>
      <c r="W53" s="7">
        <f t="shared" si="14"/>
        <v>0.68118712225705325</v>
      </c>
      <c r="X53" s="7">
        <f t="shared" si="15"/>
        <v>106.36663435018805</v>
      </c>
      <c r="Y53" s="7"/>
      <c r="Z53" s="7">
        <v>43</v>
      </c>
      <c r="AA53" s="5">
        <f t="shared" si="16"/>
        <v>-10079.307395989075</v>
      </c>
      <c r="AB53" s="5"/>
      <c r="AC53" s="7">
        <v>481</v>
      </c>
      <c r="AD53" s="5">
        <v>-120247.74087137543</v>
      </c>
      <c r="AE53" s="7"/>
    </row>
    <row r="54" spans="1:31">
      <c r="A54" s="28">
        <v>39002</v>
      </c>
      <c r="B54" s="14">
        <v>11947.7</v>
      </c>
      <c r="C54" s="14">
        <v>6121.3</v>
      </c>
      <c r="D54" s="14">
        <v>5361.51</v>
      </c>
      <c r="E54" s="14">
        <v>16368.81</v>
      </c>
      <c r="F54" s="29">
        <v>1.8566</v>
      </c>
      <c r="G54" s="30">
        <v>0.79759999999999998</v>
      </c>
      <c r="H54" s="30">
        <v>119.51</v>
      </c>
      <c r="I54" s="7"/>
      <c r="J54" s="7">
        <f t="shared" si="2"/>
        <v>1.0080635295090419</v>
      </c>
      <c r="K54" s="7">
        <f t="shared" si="3"/>
        <v>1.0078702560302957</v>
      </c>
      <c r="L54" s="7">
        <f t="shared" si="4"/>
        <v>1.0090943482164201</v>
      </c>
      <c r="M54" s="7">
        <f t="shared" si="5"/>
        <v>0.99806348193995698</v>
      </c>
      <c r="N54" s="7">
        <f t="shared" si="6"/>
        <v>1.0000538647993535</v>
      </c>
      <c r="O54" s="7">
        <f t="shared" si="7"/>
        <v>1.0008784038147822</v>
      </c>
      <c r="P54" s="7">
        <f t="shared" si="8"/>
        <v>0.99933104774646708</v>
      </c>
      <c r="Q54" s="7"/>
      <c r="R54" s="7">
        <f t="shared" si="9"/>
        <v>11110.936706060429</v>
      </c>
      <c r="S54" s="7">
        <f t="shared" si="10"/>
        <v>5237.901720589447</v>
      </c>
      <c r="T54" s="7">
        <f t="shared" si="11"/>
        <v>4265.2500819846473</v>
      </c>
      <c r="U54" s="7">
        <f t="shared" si="12"/>
        <v>11983.279137816553</v>
      </c>
      <c r="V54" s="7">
        <f t="shared" si="13"/>
        <v>1.8472994990573659</v>
      </c>
      <c r="W54" s="7">
        <f t="shared" si="14"/>
        <v>0.68229880788053698</v>
      </c>
      <c r="X54" s="7">
        <f t="shared" si="15"/>
        <v>106.34881010117903</v>
      </c>
      <c r="Y54" s="7"/>
      <c r="Z54" s="7">
        <v>44</v>
      </c>
      <c r="AA54" s="5">
        <f t="shared" si="16"/>
        <v>60019.883420201018</v>
      </c>
      <c r="AB54" s="5"/>
      <c r="AC54" s="7">
        <v>141</v>
      </c>
      <c r="AD54" s="5">
        <v>-119907.88626748323</v>
      </c>
      <c r="AE54" s="7"/>
    </row>
    <row r="55" spans="1:31">
      <c r="A55" s="28">
        <v>39003</v>
      </c>
      <c r="B55" s="14">
        <v>11960.51</v>
      </c>
      <c r="C55" s="14">
        <v>6157.3</v>
      </c>
      <c r="D55" s="14">
        <v>5353.23</v>
      </c>
      <c r="E55" s="14">
        <v>16536.54</v>
      </c>
      <c r="F55" s="29">
        <v>1.8554999999999999</v>
      </c>
      <c r="G55" s="30">
        <v>0.8004</v>
      </c>
      <c r="H55" s="30">
        <v>119.87</v>
      </c>
      <c r="I55" s="7"/>
      <c r="J55" s="7">
        <f t="shared" si="2"/>
        <v>1.0010721728868317</v>
      </c>
      <c r="K55" s="7">
        <f t="shared" si="3"/>
        <v>1.0058811036871254</v>
      </c>
      <c r="L55" s="7">
        <f t="shared" si="4"/>
        <v>0.99845565894682642</v>
      </c>
      <c r="M55" s="7">
        <f t="shared" si="5"/>
        <v>1.0102469269299357</v>
      </c>
      <c r="N55" s="7">
        <f t="shared" si="6"/>
        <v>0.99940751912097381</v>
      </c>
      <c r="O55" s="7">
        <f t="shared" si="7"/>
        <v>1.0035105315947843</v>
      </c>
      <c r="P55" s="7">
        <f t="shared" si="8"/>
        <v>1.0030123002259226</v>
      </c>
      <c r="Q55" s="7"/>
      <c r="R55" s="7">
        <f t="shared" si="9"/>
        <v>11033.877553889031</v>
      </c>
      <c r="S55" s="7">
        <f t="shared" si="10"/>
        <v>5227.5640958619906</v>
      </c>
      <c r="T55" s="7">
        <f t="shared" si="11"/>
        <v>4220.282363793036</v>
      </c>
      <c r="U55" s="7">
        <f t="shared" si="12"/>
        <v>12129.560035592081</v>
      </c>
      <c r="V55" s="7">
        <f t="shared" si="13"/>
        <v>1.8461055693202628</v>
      </c>
      <c r="W55" s="7">
        <f t="shared" si="14"/>
        <v>0.68409312938816447</v>
      </c>
      <c r="X55" s="7">
        <f t="shared" si="15"/>
        <v>106.74056899004269</v>
      </c>
      <c r="Y55" s="7"/>
      <c r="Z55" s="7">
        <v>45</v>
      </c>
      <c r="AA55" s="5">
        <f t="shared" si="16"/>
        <v>28624.639366382733</v>
      </c>
      <c r="AB55" s="5"/>
      <c r="AC55" s="7">
        <v>427</v>
      </c>
      <c r="AD55" s="5">
        <v>-119907.6052969899</v>
      </c>
      <c r="AE55" s="7"/>
    </row>
    <row r="56" spans="1:31">
      <c r="A56" s="28">
        <v>39006</v>
      </c>
      <c r="B56" s="14">
        <v>11980.59</v>
      </c>
      <c r="C56" s="14">
        <v>6172.4</v>
      </c>
      <c r="D56" s="14">
        <v>5361.97</v>
      </c>
      <c r="E56" s="14">
        <v>16692.759999999998</v>
      </c>
      <c r="F56" s="29">
        <v>1.8602000000000001</v>
      </c>
      <c r="G56" s="30">
        <v>0.79900000000000004</v>
      </c>
      <c r="H56" s="30">
        <v>119.25</v>
      </c>
      <c r="I56" s="7"/>
      <c r="J56" s="7">
        <f t="shared" si="2"/>
        <v>1.0016788581757801</v>
      </c>
      <c r="K56" s="7">
        <f t="shared" si="3"/>
        <v>1.0024523736053139</v>
      </c>
      <c r="L56" s="7">
        <f t="shared" si="4"/>
        <v>1.0016326591609179</v>
      </c>
      <c r="M56" s="7">
        <f t="shared" si="5"/>
        <v>1.0094469580698258</v>
      </c>
      <c r="N56" s="7">
        <f t="shared" si="6"/>
        <v>1.0025330099703584</v>
      </c>
      <c r="O56" s="7">
        <f t="shared" si="7"/>
        <v>0.99825087456271866</v>
      </c>
      <c r="P56" s="7">
        <f t="shared" si="8"/>
        <v>0.99482773004087754</v>
      </c>
      <c r="Q56" s="7"/>
      <c r="R56" s="7">
        <f t="shared" si="9"/>
        <v>11040.564475544938</v>
      </c>
      <c r="S56" s="7">
        <f t="shared" si="10"/>
        <v>5209.7449856268167</v>
      </c>
      <c r="T56" s="7">
        <f t="shared" si="11"/>
        <v>4233.7109400679601</v>
      </c>
      <c r="U56" s="7">
        <f t="shared" si="12"/>
        <v>12119.955185474106</v>
      </c>
      <c r="V56" s="7">
        <f t="shared" si="13"/>
        <v>1.851878976017246</v>
      </c>
      <c r="W56" s="7">
        <f t="shared" si="14"/>
        <v>0.68050762118940533</v>
      </c>
      <c r="X56" s="7">
        <f t="shared" si="15"/>
        <v>105.86956703095019</v>
      </c>
      <c r="Y56" s="7"/>
      <c r="Z56" s="7">
        <v>46</v>
      </c>
      <c r="AA56" s="5">
        <f t="shared" si="16"/>
        <v>52373.135724877939</v>
      </c>
      <c r="AB56" s="5"/>
      <c r="AC56" s="7">
        <v>98</v>
      </c>
      <c r="AD56" s="5">
        <v>-119744.37805575877</v>
      </c>
      <c r="AE56" s="7"/>
    </row>
    <row r="57" spans="1:31">
      <c r="A57" s="28">
        <v>39007</v>
      </c>
      <c r="B57" s="14">
        <v>11950.02</v>
      </c>
      <c r="C57" s="14">
        <v>6108.6</v>
      </c>
      <c r="D57" s="14">
        <v>5302.99</v>
      </c>
      <c r="E57" s="14">
        <v>16611.59</v>
      </c>
      <c r="F57" s="29">
        <v>1.8693</v>
      </c>
      <c r="G57" s="30">
        <v>0.79749999999999999</v>
      </c>
      <c r="H57" s="30">
        <v>118.7</v>
      </c>
      <c r="I57" s="7"/>
      <c r="J57" s="7">
        <f t="shared" si="2"/>
        <v>0.99744837274291165</v>
      </c>
      <c r="K57" s="7">
        <f t="shared" si="3"/>
        <v>0.98966366405288064</v>
      </c>
      <c r="L57" s="7">
        <f t="shared" si="4"/>
        <v>0.98900031145269363</v>
      </c>
      <c r="M57" s="7">
        <f t="shared" si="5"/>
        <v>0.99513741286641644</v>
      </c>
      <c r="N57" s="7">
        <f t="shared" si="6"/>
        <v>1.004891947102462</v>
      </c>
      <c r="O57" s="7">
        <f t="shared" si="7"/>
        <v>0.99812265331664574</v>
      </c>
      <c r="P57" s="7">
        <f t="shared" si="8"/>
        <v>0.99538784067085961</v>
      </c>
      <c r="Q57" s="7"/>
      <c r="R57" s="7">
        <f t="shared" si="9"/>
        <v>10993.935811274736</v>
      </c>
      <c r="S57" s="7">
        <f t="shared" si="10"/>
        <v>5143.2820620828206</v>
      </c>
      <c r="T57" s="7">
        <f t="shared" si="11"/>
        <v>4180.3164064513603</v>
      </c>
      <c r="U57" s="7">
        <f t="shared" si="12"/>
        <v>11948.147201703016</v>
      </c>
      <c r="V57" s="7">
        <f t="shared" si="13"/>
        <v>1.8562364046876678</v>
      </c>
      <c r="W57" s="7">
        <f t="shared" si="14"/>
        <v>0.68042021276595732</v>
      </c>
      <c r="X57" s="7">
        <f t="shared" si="15"/>
        <v>105.92917400419289</v>
      </c>
      <c r="Y57" s="7"/>
      <c r="Z57" s="7">
        <v>47</v>
      </c>
      <c r="AA57" s="5">
        <f t="shared" si="16"/>
        <v>-34932.824919499457</v>
      </c>
      <c r="AB57" s="5"/>
      <c r="AC57" s="7">
        <v>296</v>
      </c>
      <c r="AD57" s="5">
        <v>-119669.08817132935</v>
      </c>
      <c r="AE57" s="7"/>
    </row>
    <row r="58" spans="1:31">
      <c r="A58" s="28">
        <v>39008</v>
      </c>
      <c r="B58" s="14">
        <v>11992.68</v>
      </c>
      <c r="C58" s="14">
        <v>6150.4</v>
      </c>
      <c r="D58" s="14">
        <v>5361.29</v>
      </c>
      <c r="E58" s="14">
        <v>16653</v>
      </c>
      <c r="F58" s="29">
        <v>1.867</v>
      </c>
      <c r="G58" s="30">
        <v>0.79910000000000003</v>
      </c>
      <c r="H58" s="30">
        <v>119.08</v>
      </c>
      <c r="I58" s="7"/>
      <c r="J58" s="7">
        <f t="shared" si="2"/>
        <v>1.0035698685023122</v>
      </c>
      <c r="K58" s="7">
        <f t="shared" si="3"/>
        <v>1.006842811773565</v>
      </c>
      <c r="L58" s="7">
        <f t="shared" si="4"/>
        <v>1.0109937978385779</v>
      </c>
      <c r="M58" s="7">
        <f t="shared" si="5"/>
        <v>1.0024928378318994</v>
      </c>
      <c r="N58" s="7">
        <f t="shared" si="6"/>
        <v>0.99876959289573641</v>
      </c>
      <c r="O58" s="7">
        <f t="shared" si="7"/>
        <v>1.0020062695924765</v>
      </c>
      <c r="P58" s="7">
        <f t="shared" si="8"/>
        <v>1.0032013479359729</v>
      </c>
      <c r="Q58" s="7"/>
      <c r="R58" s="7">
        <f t="shared" si="9"/>
        <v>11061.407304824595</v>
      </c>
      <c r="S58" s="7">
        <f t="shared" si="10"/>
        <v>5232.5620927872178</v>
      </c>
      <c r="T58" s="7">
        <f t="shared" si="11"/>
        <v>4273.2786946420802</v>
      </c>
      <c r="U58" s="7">
        <f t="shared" si="12"/>
        <v>12036.460332213835</v>
      </c>
      <c r="V58" s="7">
        <f t="shared" si="13"/>
        <v>1.8449271919970043</v>
      </c>
      <c r="W58" s="7">
        <f t="shared" si="14"/>
        <v>0.68306767398119117</v>
      </c>
      <c r="X58" s="7">
        <f t="shared" si="15"/>
        <v>106.76068744734624</v>
      </c>
      <c r="Y58" s="7"/>
      <c r="Z58" s="7">
        <v>48</v>
      </c>
      <c r="AA58" s="5">
        <f t="shared" si="16"/>
        <v>37291.965940995142</v>
      </c>
      <c r="AB58" s="5"/>
      <c r="AC58" s="7">
        <v>429</v>
      </c>
      <c r="AD58" s="5">
        <v>-119593.20616926812</v>
      </c>
      <c r="AE58" s="7"/>
    </row>
    <row r="59" spans="1:31">
      <c r="A59" s="28">
        <v>39009</v>
      </c>
      <c r="B59" s="14">
        <v>12011.73</v>
      </c>
      <c r="C59" s="14">
        <v>6156</v>
      </c>
      <c r="D59" s="14">
        <v>5359.74</v>
      </c>
      <c r="E59" s="14">
        <v>16551.36</v>
      </c>
      <c r="F59" s="29">
        <v>1.8757999999999999</v>
      </c>
      <c r="G59" s="30">
        <v>0.79379999999999995</v>
      </c>
      <c r="H59" s="30">
        <v>118.31</v>
      </c>
      <c r="I59" s="7"/>
      <c r="J59" s="7">
        <f t="shared" si="2"/>
        <v>1.0015884689660692</v>
      </c>
      <c r="K59" s="7">
        <f t="shared" si="3"/>
        <v>1.000910509885536</v>
      </c>
      <c r="L59" s="7">
        <f t="shared" si="4"/>
        <v>0.99971089047598616</v>
      </c>
      <c r="M59" s="7">
        <f t="shared" si="5"/>
        <v>0.99389659520807061</v>
      </c>
      <c r="N59" s="7">
        <f t="shared" si="6"/>
        <v>1.0047134440278522</v>
      </c>
      <c r="O59" s="7">
        <f t="shared" si="7"/>
        <v>0.99336753848079073</v>
      </c>
      <c r="P59" s="7">
        <f t="shared" si="8"/>
        <v>0.99353375881760164</v>
      </c>
      <c r="Q59" s="7"/>
      <c r="R59" s="7">
        <f t="shared" si="9"/>
        <v>11039.568200252152</v>
      </c>
      <c r="S59" s="7">
        <f t="shared" si="10"/>
        <v>5201.7319198751302</v>
      </c>
      <c r="T59" s="7">
        <f t="shared" si="11"/>
        <v>4225.587988972803</v>
      </c>
      <c r="U59" s="7">
        <f t="shared" si="12"/>
        <v>11933.249287263558</v>
      </c>
      <c r="V59" s="7">
        <f t="shared" si="13"/>
        <v>1.8559066738082486</v>
      </c>
      <c r="W59" s="7">
        <f t="shared" si="14"/>
        <v>0.67717865098235497</v>
      </c>
      <c r="X59" s="7">
        <f t="shared" si="15"/>
        <v>105.73186261336917</v>
      </c>
      <c r="Y59" s="7"/>
      <c r="Z59" s="7">
        <v>49</v>
      </c>
      <c r="AA59" s="5">
        <f t="shared" si="16"/>
        <v>29151.653417941183</v>
      </c>
      <c r="AB59" s="5"/>
      <c r="AC59" s="7">
        <v>240</v>
      </c>
      <c r="AD59" s="5">
        <v>-119455.99854234979</v>
      </c>
      <c r="AE59" s="7"/>
    </row>
    <row r="60" spans="1:31">
      <c r="A60" s="28">
        <v>39010</v>
      </c>
      <c r="B60" s="14">
        <v>12002.37</v>
      </c>
      <c r="C60" s="14">
        <v>6155.2</v>
      </c>
      <c r="D60" s="14">
        <v>5375.35</v>
      </c>
      <c r="E60" s="14">
        <v>16651.63</v>
      </c>
      <c r="F60" s="29">
        <v>1.8805000000000001</v>
      </c>
      <c r="G60" s="30">
        <v>0.79349999999999998</v>
      </c>
      <c r="H60" s="30">
        <v>118.77</v>
      </c>
      <c r="I60" s="7"/>
      <c r="J60" s="7">
        <f t="shared" si="2"/>
        <v>0.99922076170543306</v>
      </c>
      <c r="K60" s="7">
        <f t="shared" si="3"/>
        <v>0.99987004548408054</v>
      </c>
      <c r="L60" s="7">
        <f t="shared" si="4"/>
        <v>1.0029124547086241</v>
      </c>
      <c r="M60" s="7">
        <f t="shared" si="5"/>
        <v>1.0060581124451404</v>
      </c>
      <c r="N60" s="7">
        <f t="shared" si="6"/>
        <v>1.0025055976116857</v>
      </c>
      <c r="O60" s="7">
        <f t="shared" si="7"/>
        <v>0.99962207105064249</v>
      </c>
      <c r="P60" s="7">
        <f t="shared" si="8"/>
        <v>1.0038880906094159</v>
      </c>
      <c r="Q60" s="7"/>
      <c r="R60" s="7">
        <f t="shared" si="9"/>
        <v>11013.471188762986</v>
      </c>
      <c r="S60" s="7">
        <f t="shared" si="10"/>
        <v>5196.3246263807669</v>
      </c>
      <c r="T60" s="7">
        <f t="shared" si="11"/>
        <v>4239.1203926869603</v>
      </c>
      <c r="U60" s="7">
        <f t="shared" si="12"/>
        <v>12079.266908815953</v>
      </c>
      <c r="V60" s="7">
        <f t="shared" si="13"/>
        <v>1.8518283399083058</v>
      </c>
      <c r="W60" s="7">
        <f t="shared" si="14"/>
        <v>0.681442365835223</v>
      </c>
      <c r="X60" s="7">
        <f t="shared" si="15"/>
        <v>106.83377060265404</v>
      </c>
      <c r="Y60" s="7"/>
      <c r="Z60" s="7">
        <v>50</v>
      </c>
      <c r="AA60" s="5">
        <f t="shared" si="16"/>
        <v>10956.209314648062</v>
      </c>
      <c r="AB60" s="5"/>
      <c r="AC60" s="7">
        <v>451</v>
      </c>
      <c r="AD60" s="5">
        <v>-118883.45425200276</v>
      </c>
      <c r="AE60" s="7"/>
    </row>
    <row r="61" spans="1:31">
      <c r="A61" s="28">
        <v>39013</v>
      </c>
      <c r="B61" s="14">
        <v>12116.91</v>
      </c>
      <c r="C61" s="14">
        <v>6166.1</v>
      </c>
      <c r="D61" s="14">
        <v>5411.81</v>
      </c>
      <c r="E61" s="14">
        <v>16788.82</v>
      </c>
      <c r="F61" s="29">
        <v>1.8720000000000001</v>
      </c>
      <c r="G61" s="30">
        <v>0.79669999999999996</v>
      </c>
      <c r="H61" s="30">
        <v>119.31</v>
      </c>
      <c r="I61" s="7"/>
      <c r="J61" s="7">
        <f t="shared" si="2"/>
        <v>1.0095431152347412</v>
      </c>
      <c r="K61" s="7">
        <f t="shared" si="3"/>
        <v>1.0017708604107098</v>
      </c>
      <c r="L61" s="7">
        <f t="shared" si="4"/>
        <v>1.0067828141423349</v>
      </c>
      <c r="M61" s="7">
        <f t="shared" si="5"/>
        <v>1.0082388330752003</v>
      </c>
      <c r="N61" s="7">
        <f t="shared" si="6"/>
        <v>0.99547992555171505</v>
      </c>
      <c r="O61" s="7">
        <f t="shared" si="7"/>
        <v>1.0040327662255828</v>
      </c>
      <c r="P61" s="7">
        <f t="shared" si="8"/>
        <v>1.0045466026774439</v>
      </c>
      <c r="Q61" s="7"/>
      <c r="R61" s="7">
        <f t="shared" si="9"/>
        <v>11127.244788704231</v>
      </c>
      <c r="S61" s="7">
        <f t="shared" si="10"/>
        <v>5206.2031615544593</v>
      </c>
      <c r="T61" s="7">
        <f t="shared" si="11"/>
        <v>4255.4796666449629</v>
      </c>
      <c r="U61" s="7">
        <f t="shared" si="12"/>
        <v>12105.449796482386</v>
      </c>
      <c r="V61" s="7">
        <f t="shared" si="13"/>
        <v>1.8388505184791279</v>
      </c>
      <c r="W61" s="7">
        <f t="shared" si="14"/>
        <v>0.68444913673597974</v>
      </c>
      <c r="X61" s="7">
        <f t="shared" si="15"/>
        <v>106.90384945693359</v>
      </c>
      <c r="Y61" s="7"/>
      <c r="Z61" s="7">
        <v>51</v>
      </c>
      <c r="AA61" s="5">
        <f t="shared" si="16"/>
        <v>39522.811440272257</v>
      </c>
      <c r="AB61" s="5"/>
      <c r="AC61" s="7">
        <v>469</v>
      </c>
      <c r="AD61" s="5">
        <v>-117834.55356246419</v>
      </c>
      <c r="AE61" s="7"/>
    </row>
    <row r="62" spans="1:31">
      <c r="A62" s="28">
        <v>39014</v>
      </c>
      <c r="B62" s="14">
        <v>12127.88</v>
      </c>
      <c r="C62" s="14">
        <v>6182.5</v>
      </c>
      <c r="D62" s="14">
        <v>5404.54</v>
      </c>
      <c r="E62" s="14">
        <v>16780.47</v>
      </c>
      <c r="F62" s="29">
        <v>1.8715999999999999</v>
      </c>
      <c r="G62" s="30">
        <v>0.79710000000000003</v>
      </c>
      <c r="H62" s="30">
        <v>119.47</v>
      </c>
      <c r="I62" s="7"/>
      <c r="J62" s="7">
        <f t="shared" si="2"/>
        <v>1.0009053463300461</v>
      </c>
      <c r="K62" s="7">
        <f t="shared" si="3"/>
        <v>1.0026597038646794</v>
      </c>
      <c r="L62" s="7">
        <f t="shared" si="4"/>
        <v>0.99865664167810764</v>
      </c>
      <c r="M62" s="7">
        <f t="shared" si="5"/>
        <v>0.99950264521270715</v>
      </c>
      <c r="N62" s="7">
        <f t="shared" si="6"/>
        <v>0.99978632478632468</v>
      </c>
      <c r="O62" s="7">
        <f t="shared" si="7"/>
        <v>1.0005020710430528</v>
      </c>
      <c r="P62" s="7">
        <f t="shared" si="8"/>
        <v>1.0013410443382784</v>
      </c>
      <c r="Q62" s="7"/>
      <c r="R62" s="7">
        <f t="shared" si="9"/>
        <v>11032.038781570547</v>
      </c>
      <c r="S62" s="7">
        <f t="shared" si="10"/>
        <v>5210.8224809847388</v>
      </c>
      <c r="T62" s="7">
        <f t="shared" si="11"/>
        <v>4221.1318796114429</v>
      </c>
      <c r="U62" s="7">
        <f t="shared" si="12"/>
        <v>12000.558494825726</v>
      </c>
      <c r="V62" s="7">
        <f t="shared" si="13"/>
        <v>1.8468052991452988</v>
      </c>
      <c r="W62" s="7">
        <f t="shared" si="14"/>
        <v>0.68204226183004901</v>
      </c>
      <c r="X62" s="7">
        <f t="shared" si="15"/>
        <v>106.56271393847959</v>
      </c>
      <c r="Y62" s="7"/>
      <c r="Z62" s="7">
        <v>52</v>
      </c>
      <c r="AA62" s="5">
        <f t="shared" si="16"/>
        <v>5398.4316818546504</v>
      </c>
      <c r="AB62" s="5"/>
      <c r="AC62" s="7">
        <v>488</v>
      </c>
      <c r="AD62" s="5">
        <v>-116795.53248549625</v>
      </c>
      <c r="AE62" s="7"/>
    </row>
    <row r="63" spans="1:31">
      <c r="A63" s="28">
        <v>39015</v>
      </c>
      <c r="B63" s="14">
        <v>12134.68</v>
      </c>
      <c r="C63" s="14">
        <v>6214.6</v>
      </c>
      <c r="D63" s="14">
        <v>5422.28</v>
      </c>
      <c r="E63" s="14">
        <v>16699.3</v>
      </c>
      <c r="F63" s="29">
        <v>1.8769</v>
      </c>
      <c r="G63" s="30">
        <v>0.7944</v>
      </c>
      <c r="H63" s="30">
        <v>119.13</v>
      </c>
      <c r="I63" s="7"/>
      <c r="J63" s="7">
        <f t="shared" si="2"/>
        <v>1.000560691563571</v>
      </c>
      <c r="K63" s="7">
        <f t="shared" si="3"/>
        <v>1.0051920744035585</v>
      </c>
      <c r="L63" s="7">
        <f t="shared" si="4"/>
        <v>1.0032824255163251</v>
      </c>
      <c r="M63" s="7">
        <f t="shared" si="5"/>
        <v>0.99516282916986221</v>
      </c>
      <c r="N63" s="7">
        <f t="shared" si="6"/>
        <v>1.002831801667023</v>
      </c>
      <c r="O63" s="7">
        <f t="shared" si="7"/>
        <v>0.99661272111403831</v>
      </c>
      <c r="P63" s="7">
        <f t="shared" si="8"/>
        <v>0.99715409726291115</v>
      </c>
      <c r="Q63" s="7"/>
      <c r="R63" s="7">
        <f t="shared" si="9"/>
        <v>11028.239976055173</v>
      </c>
      <c r="S63" s="7">
        <f t="shared" si="10"/>
        <v>5223.9832106752938</v>
      </c>
      <c r="T63" s="7">
        <f t="shared" si="11"/>
        <v>4240.6841889966581</v>
      </c>
      <c r="U63" s="7">
        <f t="shared" si="12"/>
        <v>11948.452363312826</v>
      </c>
      <c r="V63" s="7">
        <f t="shared" si="13"/>
        <v>1.852430904039325</v>
      </c>
      <c r="W63" s="7">
        <f t="shared" si="14"/>
        <v>0.67939089198343994</v>
      </c>
      <c r="X63" s="7">
        <f t="shared" si="15"/>
        <v>106.117139030719</v>
      </c>
      <c r="Y63" s="7"/>
      <c r="Z63" s="7">
        <v>53</v>
      </c>
      <c r="AA63" s="5">
        <f t="shared" si="16"/>
        <v>27769.854077067226</v>
      </c>
      <c r="AB63" s="5"/>
      <c r="AC63" s="7">
        <v>445</v>
      </c>
      <c r="AD63" s="5">
        <v>-115140.56635625474</v>
      </c>
      <c r="AE63" s="7"/>
    </row>
    <row r="64" spans="1:31">
      <c r="A64" s="28">
        <v>39016</v>
      </c>
      <c r="B64" s="14">
        <v>12163.66</v>
      </c>
      <c r="C64" s="14">
        <v>6184.8</v>
      </c>
      <c r="D64" s="14">
        <v>5433.79</v>
      </c>
      <c r="E64" s="14">
        <v>16811.599999999999</v>
      </c>
      <c r="F64" s="29">
        <v>1.8873</v>
      </c>
      <c r="G64" s="30">
        <v>0.7893</v>
      </c>
      <c r="H64" s="30">
        <v>118.6</v>
      </c>
      <c r="I64" s="7"/>
      <c r="J64" s="7">
        <f t="shared" si="2"/>
        <v>1.0023881964748966</v>
      </c>
      <c r="K64" s="7">
        <f t="shared" si="3"/>
        <v>0.99520484021497757</v>
      </c>
      <c r="L64" s="7">
        <f t="shared" si="4"/>
        <v>1.0021227232824568</v>
      </c>
      <c r="M64" s="7">
        <f t="shared" si="5"/>
        <v>1.0067248327774219</v>
      </c>
      <c r="N64" s="7">
        <f t="shared" si="6"/>
        <v>1.0055410517342427</v>
      </c>
      <c r="O64" s="7">
        <f t="shared" si="7"/>
        <v>0.99358006042296076</v>
      </c>
      <c r="P64" s="7">
        <f t="shared" si="8"/>
        <v>0.99555107865357173</v>
      </c>
      <c r="Q64" s="7"/>
      <c r="R64" s="7">
        <f t="shared" si="9"/>
        <v>11048.382844838099</v>
      </c>
      <c r="S64" s="7">
        <f t="shared" si="10"/>
        <v>5172.0795545972387</v>
      </c>
      <c r="T64" s="7">
        <f t="shared" si="11"/>
        <v>4235.7823479975214</v>
      </c>
      <c r="U64" s="7">
        <f t="shared" si="12"/>
        <v>12087.2719064871</v>
      </c>
      <c r="V64" s="7">
        <f t="shared" si="13"/>
        <v>1.857435430763493</v>
      </c>
      <c r="W64" s="7">
        <f t="shared" si="14"/>
        <v>0.67732352719033229</v>
      </c>
      <c r="X64" s="7">
        <f t="shared" si="15"/>
        <v>105.94654579031311</v>
      </c>
      <c r="Y64" s="7"/>
      <c r="Z64" s="7">
        <v>54</v>
      </c>
      <c r="AA64" s="5">
        <f t="shared" si="16"/>
        <v>41071.133482497185</v>
      </c>
      <c r="AB64" s="5"/>
      <c r="AC64" s="7">
        <v>334</v>
      </c>
      <c r="AD64" s="5">
        <v>-115065.67747162096</v>
      </c>
      <c r="AE64" s="7"/>
    </row>
    <row r="65" spans="1:31">
      <c r="A65" s="28">
        <v>39017</v>
      </c>
      <c r="B65" s="14">
        <v>12090.26</v>
      </c>
      <c r="C65" s="14">
        <v>6160.9</v>
      </c>
      <c r="D65" s="14">
        <v>5396.03</v>
      </c>
      <c r="E65" s="14">
        <v>16669.07</v>
      </c>
      <c r="F65" s="29">
        <v>1.8967000000000001</v>
      </c>
      <c r="G65" s="30">
        <v>0.78600000000000003</v>
      </c>
      <c r="H65" s="30">
        <v>117.61</v>
      </c>
      <c r="I65" s="7"/>
      <c r="J65" s="7">
        <f t="shared" si="2"/>
        <v>0.99396563205482569</v>
      </c>
      <c r="K65" s="7">
        <f t="shared" si="3"/>
        <v>0.99613568749191561</v>
      </c>
      <c r="L65" s="7">
        <f t="shared" si="4"/>
        <v>0.99305089081469833</v>
      </c>
      <c r="M65" s="7">
        <f t="shared" si="5"/>
        <v>0.99152192533726724</v>
      </c>
      <c r="N65" s="7">
        <f t="shared" si="6"/>
        <v>1.0049806602024056</v>
      </c>
      <c r="O65" s="7">
        <f t="shared" si="7"/>
        <v>0.99581908019764354</v>
      </c>
      <c r="P65" s="7">
        <f t="shared" si="8"/>
        <v>0.9916526138279933</v>
      </c>
      <c r="Q65" s="7"/>
      <c r="R65" s="7">
        <f t="shared" si="9"/>
        <v>10955.548834446212</v>
      </c>
      <c r="S65" s="7">
        <f t="shared" si="10"/>
        <v>5176.9171678954854</v>
      </c>
      <c r="T65" s="7">
        <f t="shared" si="11"/>
        <v>4197.4374358044752</v>
      </c>
      <c r="U65" s="7">
        <f t="shared" si="12"/>
        <v>11904.737742219661</v>
      </c>
      <c r="V65" s="7">
        <f t="shared" si="13"/>
        <v>1.8564002755258837</v>
      </c>
      <c r="W65" s="7">
        <f t="shared" si="14"/>
        <v>0.67884986697073357</v>
      </c>
      <c r="X65" s="7">
        <f t="shared" si="15"/>
        <v>105.53167116357506</v>
      </c>
      <c r="Y65" s="7"/>
      <c r="Z65" s="7">
        <v>55</v>
      </c>
      <c r="AA65" s="5">
        <f t="shared" si="16"/>
        <v>-23622.559775801376</v>
      </c>
      <c r="AB65" s="5"/>
      <c r="AC65" s="7">
        <v>225</v>
      </c>
      <c r="AD65" s="5">
        <v>-114708.39750647731</v>
      </c>
      <c r="AE65" s="7"/>
    </row>
    <row r="66" spans="1:31">
      <c r="A66" s="28">
        <v>39020</v>
      </c>
      <c r="B66" s="14">
        <v>12086.49</v>
      </c>
      <c r="C66" s="14">
        <v>6126.8</v>
      </c>
      <c r="D66" s="14">
        <v>5362.23</v>
      </c>
      <c r="E66" s="14">
        <v>16351.85</v>
      </c>
      <c r="F66" s="29">
        <v>1.9025000000000001</v>
      </c>
      <c r="G66" s="30">
        <v>0.7863</v>
      </c>
      <c r="H66" s="30">
        <v>117.48</v>
      </c>
      <c r="I66" s="7"/>
      <c r="J66" s="7">
        <f t="shared" si="2"/>
        <v>0.99968817874884408</v>
      </c>
      <c r="K66" s="7">
        <f t="shared" si="3"/>
        <v>0.99446509438556063</v>
      </c>
      <c r="L66" s="7">
        <f t="shared" si="4"/>
        <v>0.99373613564046159</v>
      </c>
      <c r="M66" s="7">
        <f t="shared" si="5"/>
        <v>0.98096954419172755</v>
      </c>
      <c r="N66" s="7">
        <f t="shared" si="6"/>
        <v>1.0030579427426582</v>
      </c>
      <c r="O66" s="7">
        <f t="shared" si="7"/>
        <v>1.000381679389313</v>
      </c>
      <c r="P66" s="7">
        <f t="shared" si="8"/>
        <v>0.99889465181532189</v>
      </c>
      <c r="Q66" s="7"/>
      <c r="R66" s="7">
        <f t="shared" si="9"/>
        <v>11018.623087460484</v>
      </c>
      <c r="S66" s="7">
        <f t="shared" si="10"/>
        <v>5168.2350955217589</v>
      </c>
      <c r="T66" s="7">
        <f t="shared" si="11"/>
        <v>4200.33383548646</v>
      </c>
      <c r="U66" s="7">
        <f t="shared" si="12"/>
        <v>11778.040261424303</v>
      </c>
      <c r="V66" s="7">
        <f t="shared" si="13"/>
        <v>1.8528486318342383</v>
      </c>
      <c r="W66" s="7">
        <f t="shared" si="14"/>
        <v>0.68196019083969461</v>
      </c>
      <c r="X66" s="7">
        <f t="shared" si="15"/>
        <v>106.30236884618655</v>
      </c>
      <c r="Y66" s="7"/>
      <c r="Z66" s="7">
        <v>56</v>
      </c>
      <c r="AA66" s="5">
        <f t="shared" si="16"/>
        <v>-49015.973877001554</v>
      </c>
      <c r="AB66" s="5"/>
      <c r="AC66" s="7">
        <v>302</v>
      </c>
      <c r="AD66" s="5">
        <v>-114025.16146930307</v>
      </c>
      <c r="AE66" s="7"/>
    </row>
    <row r="67" spans="1:31">
      <c r="A67" s="28">
        <v>39021</v>
      </c>
      <c r="B67" s="14">
        <v>12080.73</v>
      </c>
      <c r="C67" s="14">
        <v>6129.2</v>
      </c>
      <c r="D67" s="14">
        <v>5348.73</v>
      </c>
      <c r="E67" s="14">
        <v>16399.39</v>
      </c>
      <c r="F67" s="29">
        <v>1.9073</v>
      </c>
      <c r="G67" s="30">
        <v>0.78349999999999997</v>
      </c>
      <c r="H67" s="30">
        <v>117.15</v>
      </c>
      <c r="I67" s="7"/>
      <c r="J67" s="7">
        <f t="shared" si="2"/>
        <v>0.99952343484336637</v>
      </c>
      <c r="K67" s="7">
        <f t="shared" si="3"/>
        <v>1.0003917216165046</v>
      </c>
      <c r="L67" s="7">
        <f t="shared" si="4"/>
        <v>0.99748239072177058</v>
      </c>
      <c r="M67" s="7">
        <f t="shared" si="5"/>
        <v>1.0029073162975441</v>
      </c>
      <c r="N67" s="7">
        <f t="shared" si="6"/>
        <v>1.0025229960578186</v>
      </c>
      <c r="O67" s="7">
        <f t="shared" si="7"/>
        <v>0.99643901818644276</v>
      </c>
      <c r="P67" s="7">
        <f t="shared" si="8"/>
        <v>0.9971910112359551</v>
      </c>
      <c r="Q67" s="7"/>
      <c r="R67" s="7">
        <f t="shared" si="9"/>
        <v>11016.807270249674</v>
      </c>
      <c r="S67" s="7">
        <f t="shared" si="10"/>
        <v>5199.0357772409743</v>
      </c>
      <c r="T67" s="7">
        <f t="shared" si="11"/>
        <v>4216.1685439266876</v>
      </c>
      <c r="U67" s="7">
        <f t="shared" si="12"/>
        <v>12041.436780345954</v>
      </c>
      <c r="V67" s="7">
        <f t="shared" si="13"/>
        <v>1.8518604783180024</v>
      </c>
      <c r="W67" s="7">
        <f t="shared" si="14"/>
        <v>0.67927247869769802</v>
      </c>
      <c r="X67" s="7">
        <f t="shared" si="15"/>
        <v>106.12106741573034</v>
      </c>
      <c r="Y67" s="7"/>
      <c r="Z67" s="7">
        <v>57</v>
      </c>
      <c r="AA67" s="5">
        <f t="shared" si="16"/>
        <v>18474.647925117984</v>
      </c>
      <c r="AB67" s="5"/>
      <c r="AC67" s="7">
        <v>21</v>
      </c>
      <c r="AD67" s="5">
        <v>-113720.54559228756</v>
      </c>
      <c r="AE67" s="7"/>
    </row>
    <row r="68" spans="1:31">
      <c r="A68" s="28">
        <v>39022</v>
      </c>
      <c r="B68" s="14">
        <v>12031.02</v>
      </c>
      <c r="C68" s="14">
        <v>6149.6</v>
      </c>
      <c r="D68" s="14">
        <v>5370.86</v>
      </c>
      <c r="E68" s="14">
        <v>16375.26</v>
      </c>
      <c r="F68" s="29">
        <v>1.907</v>
      </c>
      <c r="G68" s="30">
        <v>0.78280000000000005</v>
      </c>
      <c r="H68" s="30">
        <v>116.97</v>
      </c>
      <c r="I68" s="7"/>
      <c r="J68" s="7">
        <f t="shared" si="2"/>
        <v>0.99588518243516744</v>
      </c>
      <c r="K68" s="7">
        <f t="shared" si="3"/>
        <v>1.0033283299614959</v>
      </c>
      <c r="L68" s="7">
        <f t="shared" si="4"/>
        <v>1.0041374307545903</v>
      </c>
      <c r="M68" s="7">
        <f t="shared" si="5"/>
        <v>0.9985286038078246</v>
      </c>
      <c r="N68" s="7">
        <f t="shared" si="6"/>
        <v>0.99984270958947208</v>
      </c>
      <c r="O68" s="7">
        <f t="shared" si="7"/>
        <v>0.99910657306955974</v>
      </c>
      <c r="P68" s="7">
        <f t="shared" si="8"/>
        <v>0.99846350832266317</v>
      </c>
      <c r="Q68" s="7"/>
      <c r="R68" s="7">
        <f t="shared" si="9"/>
        <v>10976.706233911362</v>
      </c>
      <c r="S68" s="7">
        <f t="shared" si="10"/>
        <v>5214.2973308098944</v>
      </c>
      <c r="T68" s="7">
        <f t="shared" si="11"/>
        <v>4244.2981336878102</v>
      </c>
      <c r="U68" s="7">
        <f t="shared" si="12"/>
        <v>11988.863637476761</v>
      </c>
      <c r="V68" s="7">
        <f t="shared" si="13"/>
        <v>1.8469094531536727</v>
      </c>
      <c r="W68" s="7">
        <f t="shared" si="14"/>
        <v>0.68109095086151883</v>
      </c>
      <c r="X68" s="7">
        <f t="shared" si="15"/>
        <v>106.25648655569782</v>
      </c>
      <c r="Y68" s="7"/>
      <c r="Z68" s="7">
        <v>58</v>
      </c>
      <c r="AA68" s="5">
        <f t="shared" si="16"/>
        <v>-2388.1419230084866</v>
      </c>
      <c r="AB68" s="5"/>
      <c r="AC68" s="7">
        <v>358</v>
      </c>
      <c r="AD68" s="5">
        <v>-112764.62022961676</v>
      </c>
      <c r="AE68" s="7"/>
    </row>
    <row r="69" spans="1:31">
      <c r="A69" s="28">
        <v>39023</v>
      </c>
      <c r="B69" s="14">
        <v>12018.54</v>
      </c>
      <c r="C69" s="14">
        <v>6149.3</v>
      </c>
      <c r="D69" s="14">
        <v>5310.07</v>
      </c>
      <c r="E69" s="14">
        <v>16350.02</v>
      </c>
      <c r="F69" s="29">
        <v>1.9072</v>
      </c>
      <c r="G69" s="30">
        <v>0.78320000000000001</v>
      </c>
      <c r="H69" s="30">
        <v>117.11</v>
      </c>
      <c r="I69" s="7"/>
      <c r="J69" s="7">
        <f t="shared" si="2"/>
        <v>0.99896268146840417</v>
      </c>
      <c r="K69" s="7">
        <f t="shared" si="3"/>
        <v>0.99995121633927408</v>
      </c>
      <c r="L69" s="7">
        <f t="shared" si="4"/>
        <v>0.98868151469224663</v>
      </c>
      <c r="M69" s="7">
        <f t="shared" si="5"/>
        <v>0.99845865042753523</v>
      </c>
      <c r="N69" s="7">
        <f t="shared" si="6"/>
        <v>1.0001048767697955</v>
      </c>
      <c r="O69" s="7">
        <f t="shared" si="7"/>
        <v>1.0005109862033725</v>
      </c>
      <c r="P69" s="7">
        <f t="shared" si="8"/>
        <v>1.0011968880909634</v>
      </c>
      <c r="Q69" s="7"/>
      <c r="R69" s="7">
        <f t="shared" si="9"/>
        <v>11010.626612905638</v>
      </c>
      <c r="S69" s="7">
        <f t="shared" si="10"/>
        <v>5196.7464713152076</v>
      </c>
      <c r="T69" s="7">
        <f t="shared" si="11"/>
        <v>4178.968913116335</v>
      </c>
      <c r="U69" s="7">
        <f t="shared" si="12"/>
        <v>11988.023740117715</v>
      </c>
      <c r="V69" s="7">
        <f t="shared" si="13"/>
        <v>1.8473937283691664</v>
      </c>
      <c r="W69" s="7">
        <f t="shared" si="14"/>
        <v>0.68204833929483899</v>
      </c>
      <c r="X69" s="7">
        <f t="shared" si="15"/>
        <v>106.54737283064033</v>
      </c>
      <c r="Y69" s="7"/>
      <c r="Z69" s="7">
        <v>59</v>
      </c>
      <c r="AA69" s="5">
        <f t="shared" si="16"/>
        <v>-20196.57572077401</v>
      </c>
      <c r="AB69" s="5"/>
      <c r="AC69" s="7">
        <v>371</v>
      </c>
      <c r="AD69" s="5">
        <v>-109271.63931369409</v>
      </c>
      <c r="AE69" s="7"/>
    </row>
    <row r="70" spans="1:31">
      <c r="A70" s="28">
        <v>39027</v>
      </c>
      <c r="B70" s="14">
        <v>12105.55</v>
      </c>
      <c r="C70" s="14">
        <v>6224.5</v>
      </c>
      <c r="D70" s="14">
        <v>5402.36</v>
      </c>
      <c r="E70" s="14">
        <v>16364.76</v>
      </c>
      <c r="F70" s="29">
        <v>1.8965000000000001</v>
      </c>
      <c r="G70" s="30">
        <v>0.78659999999999997</v>
      </c>
      <c r="H70" s="30">
        <v>118.36</v>
      </c>
      <c r="I70" s="7"/>
      <c r="J70" s="7">
        <f t="shared" si="2"/>
        <v>1.0072396480770542</v>
      </c>
      <c r="K70" s="7">
        <f t="shared" si="3"/>
        <v>1.0122290341990146</v>
      </c>
      <c r="L70" s="7">
        <f t="shared" si="4"/>
        <v>1.0173801851952988</v>
      </c>
      <c r="M70" s="7">
        <f t="shared" si="5"/>
        <v>1.0009015279492013</v>
      </c>
      <c r="N70" s="7">
        <f t="shared" si="6"/>
        <v>0.99438968120805371</v>
      </c>
      <c r="O70" s="7">
        <f t="shared" si="7"/>
        <v>1.0043411644535241</v>
      </c>
      <c r="P70" s="7">
        <f t="shared" si="8"/>
        <v>1.0106737255571685</v>
      </c>
      <c r="Q70" s="7"/>
      <c r="R70" s="7">
        <f t="shared" si="9"/>
        <v>11101.855835484175</v>
      </c>
      <c r="S70" s="7">
        <f t="shared" si="10"/>
        <v>5260.5542907322788</v>
      </c>
      <c r="T70" s="7">
        <f t="shared" si="11"/>
        <v>4300.2727405853411</v>
      </c>
      <c r="U70" s="7">
        <f t="shared" si="12"/>
        <v>12017.354222367925</v>
      </c>
      <c r="V70" s="7">
        <f t="shared" si="13"/>
        <v>1.8368366191275167</v>
      </c>
      <c r="W70" s="7">
        <f t="shared" si="14"/>
        <v>0.68465937180796732</v>
      </c>
      <c r="X70" s="7">
        <f t="shared" si="15"/>
        <v>107.55589787379387</v>
      </c>
      <c r="Y70" s="7"/>
      <c r="Z70" s="7">
        <v>60</v>
      </c>
      <c r="AA70" s="5">
        <f t="shared" si="16"/>
        <v>41120.35642484203</v>
      </c>
      <c r="AB70" s="5"/>
      <c r="AC70" s="7">
        <v>254</v>
      </c>
      <c r="AD70" s="5">
        <v>-108772.43040234409</v>
      </c>
      <c r="AE70" s="7"/>
    </row>
    <row r="71" spans="1:31">
      <c r="A71" s="28">
        <v>39028</v>
      </c>
      <c r="B71" s="14">
        <v>12156.77</v>
      </c>
      <c r="C71" s="14">
        <v>6244</v>
      </c>
      <c r="D71" s="14">
        <v>5437.78</v>
      </c>
      <c r="E71" s="14">
        <v>16393.41</v>
      </c>
      <c r="F71" s="29">
        <v>1.909</v>
      </c>
      <c r="G71" s="30">
        <v>0.78120000000000001</v>
      </c>
      <c r="H71" s="30">
        <v>117.45</v>
      </c>
      <c r="I71" s="7"/>
      <c r="J71" s="7">
        <f t="shared" si="2"/>
        <v>1.0042311171322247</v>
      </c>
      <c r="K71" s="7">
        <f t="shared" si="3"/>
        <v>1.0031327817495381</v>
      </c>
      <c r="L71" s="7">
        <f t="shared" si="4"/>
        <v>1.0065563938723077</v>
      </c>
      <c r="M71" s="7">
        <f t="shared" si="5"/>
        <v>1.0017507131176993</v>
      </c>
      <c r="N71" s="7">
        <f t="shared" si="6"/>
        <v>1.0065910888478777</v>
      </c>
      <c r="O71" s="7">
        <f t="shared" si="7"/>
        <v>0.99313501144164762</v>
      </c>
      <c r="P71" s="7">
        <f t="shared" si="8"/>
        <v>0.99231159175397099</v>
      </c>
      <c r="Q71" s="7"/>
      <c r="R71" s="7">
        <f t="shared" si="9"/>
        <v>11068.695626898409</v>
      </c>
      <c r="S71" s="7">
        <f t="shared" si="10"/>
        <v>5213.2810667523499</v>
      </c>
      <c r="T71" s="7">
        <f t="shared" si="11"/>
        <v>4254.5226311834094</v>
      </c>
      <c r="U71" s="7">
        <f t="shared" si="12"/>
        <v>12027.54998956905</v>
      </c>
      <c r="V71" s="7">
        <f t="shared" si="13"/>
        <v>1.8593750593197997</v>
      </c>
      <c r="W71" s="7">
        <f t="shared" si="14"/>
        <v>0.67702013729977117</v>
      </c>
      <c r="X71" s="7">
        <f t="shared" si="15"/>
        <v>105.60179959445759</v>
      </c>
      <c r="Y71" s="7"/>
      <c r="Z71" s="7">
        <v>61</v>
      </c>
      <c r="AA71" s="5">
        <f t="shared" si="16"/>
        <v>75665.990419143811</v>
      </c>
      <c r="AB71" s="5"/>
      <c r="AC71" s="7">
        <v>465</v>
      </c>
      <c r="AD71" s="5">
        <v>-108513.44217654131</v>
      </c>
      <c r="AE71" s="7"/>
    </row>
    <row r="72" spans="1:31">
      <c r="A72" s="28">
        <v>39029</v>
      </c>
      <c r="B72" s="14">
        <v>12176.54</v>
      </c>
      <c r="C72" s="14">
        <v>6239</v>
      </c>
      <c r="D72" s="14">
        <v>5437.16</v>
      </c>
      <c r="E72" s="14">
        <v>16215.74</v>
      </c>
      <c r="F72" s="29">
        <v>1.9033</v>
      </c>
      <c r="G72" s="30">
        <v>0.78390000000000004</v>
      </c>
      <c r="H72" s="30">
        <v>117.92</v>
      </c>
      <c r="I72" s="7"/>
      <c r="J72" s="7">
        <f t="shared" si="2"/>
        <v>1.0016262543422307</v>
      </c>
      <c r="K72" s="7">
        <f t="shared" si="3"/>
        <v>0.99919923126201149</v>
      </c>
      <c r="L72" s="7">
        <f t="shared" si="4"/>
        <v>0.99988598288272057</v>
      </c>
      <c r="M72" s="7">
        <f t="shared" si="5"/>
        <v>0.98916210843259578</v>
      </c>
      <c r="N72" s="7">
        <f t="shared" si="6"/>
        <v>0.99701414353064433</v>
      </c>
      <c r="O72" s="7">
        <f t="shared" si="7"/>
        <v>1.0034562211981568</v>
      </c>
      <c r="P72" s="7">
        <f t="shared" si="8"/>
        <v>1.0040017028522776</v>
      </c>
      <c r="Q72" s="7"/>
      <c r="R72" s="7">
        <f t="shared" si="9"/>
        <v>11039.984672935327</v>
      </c>
      <c r="S72" s="7">
        <f t="shared" si="10"/>
        <v>5192.8384048686739</v>
      </c>
      <c r="T72" s="7">
        <f t="shared" si="11"/>
        <v>4226.3280713085123</v>
      </c>
      <c r="U72" s="7">
        <f t="shared" si="12"/>
        <v>11876.404529759215</v>
      </c>
      <c r="V72" s="7">
        <f t="shared" si="13"/>
        <v>1.8416845259298062</v>
      </c>
      <c r="W72" s="7">
        <f t="shared" si="14"/>
        <v>0.68405610599078348</v>
      </c>
      <c r="X72" s="7">
        <f t="shared" si="15"/>
        <v>106.84586121753939</v>
      </c>
      <c r="Y72" s="7"/>
      <c r="Z72" s="7">
        <v>62</v>
      </c>
      <c r="AA72" s="5">
        <f t="shared" si="16"/>
        <v>-36103.237810919061</v>
      </c>
      <c r="AB72" s="5"/>
      <c r="AC72" s="7">
        <v>132</v>
      </c>
      <c r="AD72" s="5">
        <v>-108349.01844381727</v>
      </c>
      <c r="AE72" s="7"/>
    </row>
    <row r="73" spans="1:31">
      <c r="A73" s="28">
        <v>39030</v>
      </c>
      <c r="B73" s="14">
        <v>12103.3</v>
      </c>
      <c r="C73" s="14">
        <v>6231.5</v>
      </c>
      <c r="D73" s="14">
        <v>5448.6</v>
      </c>
      <c r="E73" s="14">
        <v>16198.57</v>
      </c>
      <c r="F73" s="29">
        <v>1.8988</v>
      </c>
      <c r="G73" s="30">
        <v>0.78159999999999996</v>
      </c>
      <c r="H73" s="30">
        <v>118.29</v>
      </c>
      <c r="I73" s="7"/>
      <c r="J73" s="7">
        <f t="shared" si="2"/>
        <v>0.99398515506046858</v>
      </c>
      <c r="K73" s="7">
        <f t="shared" si="3"/>
        <v>0.99879788427632632</v>
      </c>
      <c r="L73" s="7">
        <f t="shared" si="4"/>
        <v>1.0021040396089136</v>
      </c>
      <c r="M73" s="7">
        <f t="shared" si="5"/>
        <v>0.9989411522385041</v>
      </c>
      <c r="N73" s="7">
        <f t="shared" si="6"/>
        <v>0.99763568538853575</v>
      </c>
      <c r="O73" s="7">
        <f t="shared" si="7"/>
        <v>0.99706595228983275</v>
      </c>
      <c r="P73" s="7">
        <f t="shared" si="8"/>
        <v>1.0031377204884668</v>
      </c>
      <c r="Q73" s="7"/>
      <c r="R73" s="7">
        <f t="shared" si="9"/>
        <v>10955.764018185788</v>
      </c>
      <c r="S73" s="7">
        <f t="shared" si="10"/>
        <v>5190.7526045840677</v>
      </c>
      <c r="T73" s="7">
        <f t="shared" si="11"/>
        <v>4235.7033756593528</v>
      </c>
      <c r="U73" s="7">
        <f t="shared" si="12"/>
        <v>11993.816912586168</v>
      </c>
      <c r="V73" s="7">
        <f t="shared" si="13"/>
        <v>1.8428326380497031</v>
      </c>
      <c r="W73" s="7">
        <f t="shared" si="14"/>
        <v>0.6796998596759789</v>
      </c>
      <c r="X73" s="7">
        <f t="shared" si="15"/>
        <v>106.75391621438264</v>
      </c>
      <c r="Y73" s="7"/>
      <c r="Z73" s="7">
        <v>63</v>
      </c>
      <c r="AA73" s="5">
        <f t="shared" si="16"/>
        <v>-37453.810707334429</v>
      </c>
      <c r="AB73" s="5"/>
      <c r="AC73" s="7">
        <v>233</v>
      </c>
      <c r="AD73" s="5">
        <v>-106897.26824861951</v>
      </c>
      <c r="AE73" s="7"/>
    </row>
    <row r="74" spans="1:31">
      <c r="A74" s="28">
        <v>39031</v>
      </c>
      <c r="B74" s="14">
        <v>12108.43</v>
      </c>
      <c r="C74" s="14">
        <v>6208.4</v>
      </c>
      <c r="D74" s="14">
        <v>5447.5</v>
      </c>
      <c r="E74" s="14">
        <v>16112.43</v>
      </c>
      <c r="F74" s="29">
        <v>1.9119999999999999</v>
      </c>
      <c r="G74" s="30">
        <v>0.77769999999999995</v>
      </c>
      <c r="H74" s="30">
        <v>117.47</v>
      </c>
      <c r="I74" s="7"/>
      <c r="J74" s="7">
        <f t="shared" si="2"/>
        <v>1.0004238513463271</v>
      </c>
      <c r="K74" s="7">
        <f t="shared" si="3"/>
        <v>0.99629302736098846</v>
      </c>
      <c r="L74" s="7">
        <f t="shared" si="4"/>
        <v>0.99979811327680501</v>
      </c>
      <c r="M74" s="7">
        <f t="shared" si="5"/>
        <v>0.99468224664275928</v>
      </c>
      <c r="N74" s="7">
        <f t="shared" si="6"/>
        <v>1.0069517590056878</v>
      </c>
      <c r="O74" s="7">
        <f t="shared" si="7"/>
        <v>0.99501023541453426</v>
      </c>
      <c r="P74" s="7">
        <f t="shared" si="8"/>
        <v>0.99306788401386414</v>
      </c>
      <c r="Q74" s="7"/>
      <c r="R74" s="7">
        <f t="shared" si="9"/>
        <v>11026.731714970298</v>
      </c>
      <c r="S74" s="7">
        <f t="shared" si="10"/>
        <v>5177.7348631950572</v>
      </c>
      <c r="T74" s="7">
        <f t="shared" si="11"/>
        <v>4225.9566631795324</v>
      </c>
      <c r="U74" s="7">
        <f t="shared" si="12"/>
        <v>11942.68223478369</v>
      </c>
      <c r="V74" s="7">
        <f t="shared" si="13"/>
        <v>1.8600412892353064</v>
      </c>
      <c r="W74" s="7">
        <f t="shared" si="14"/>
        <v>0.67829847748208794</v>
      </c>
      <c r="X74" s="7">
        <f t="shared" si="15"/>
        <v>105.68228421675542</v>
      </c>
      <c r="Y74" s="7"/>
      <c r="Z74" s="7">
        <v>64</v>
      </c>
      <c r="AA74" s="5">
        <f t="shared" si="16"/>
        <v>18545.750869875774</v>
      </c>
      <c r="AB74" s="5"/>
      <c r="AC74" s="7">
        <v>194</v>
      </c>
      <c r="AD74" s="5">
        <v>-103213.03734848462</v>
      </c>
      <c r="AE74" s="7"/>
    </row>
    <row r="75" spans="1:31">
      <c r="A75" s="28">
        <v>39034</v>
      </c>
      <c r="B75" s="14">
        <v>12131.88</v>
      </c>
      <c r="C75" s="14">
        <v>6194.2</v>
      </c>
      <c r="D75" s="14">
        <v>5490.56</v>
      </c>
      <c r="E75" s="14">
        <v>16022.49</v>
      </c>
      <c r="F75" s="29">
        <v>1.9032</v>
      </c>
      <c r="G75" s="30">
        <v>0.78039999999999998</v>
      </c>
      <c r="H75" s="30">
        <v>118.11</v>
      </c>
      <c r="I75" s="7"/>
      <c r="J75" s="7">
        <f t="shared" si="2"/>
        <v>1.0019366672640466</v>
      </c>
      <c r="K75" s="7">
        <f t="shared" si="3"/>
        <v>0.99771277623864441</v>
      </c>
      <c r="L75" s="7">
        <f t="shared" si="4"/>
        <v>1.0079045433685176</v>
      </c>
      <c r="M75" s="7">
        <f t="shared" si="5"/>
        <v>0.99441797419756051</v>
      </c>
      <c r="N75" s="7">
        <f t="shared" si="6"/>
        <v>0.99539748953974905</v>
      </c>
      <c r="O75" s="7">
        <f t="shared" si="7"/>
        <v>1.0034717757490035</v>
      </c>
      <c r="P75" s="7">
        <f t="shared" si="8"/>
        <v>1.0054481995403082</v>
      </c>
      <c r="Q75" s="7"/>
      <c r="R75" s="7">
        <f t="shared" si="9"/>
        <v>11043.406062784357</v>
      </c>
      <c r="S75" s="7">
        <f t="shared" si="10"/>
        <v>5185.1132981122346</v>
      </c>
      <c r="T75" s="7">
        <f t="shared" si="11"/>
        <v>4260.2210029554844</v>
      </c>
      <c r="U75" s="7">
        <f t="shared" si="12"/>
        <v>11939.509239742238</v>
      </c>
      <c r="V75" s="7">
        <f t="shared" si="13"/>
        <v>1.8386982426778244</v>
      </c>
      <c r="W75" s="7">
        <f t="shared" si="14"/>
        <v>0.68406670952809567</v>
      </c>
      <c r="X75" s="7">
        <f t="shared" si="15"/>
        <v>106.9997973950796</v>
      </c>
      <c r="Y75" s="7"/>
      <c r="Z75" s="7">
        <v>65</v>
      </c>
      <c r="AA75" s="5">
        <f t="shared" si="16"/>
        <v>-29059.923007281497</v>
      </c>
      <c r="AB75" s="5"/>
      <c r="AC75" s="7">
        <v>350</v>
      </c>
      <c r="AD75" s="5">
        <v>-102291.42406397499</v>
      </c>
      <c r="AE75" s="7"/>
    </row>
    <row r="76" spans="1:31">
      <c r="A76" s="28">
        <v>39035</v>
      </c>
      <c r="B76" s="14">
        <v>12218.01</v>
      </c>
      <c r="C76" s="14">
        <v>6186.6</v>
      </c>
      <c r="D76" s="14">
        <v>5476.28</v>
      </c>
      <c r="E76" s="14">
        <v>16289.55</v>
      </c>
      <c r="F76" s="29">
        <v>1.8935999999999999</v>
      </c>
      <c r="G76" s="30">
        <v>0.78069999999999995</v>
      </c>
      <c r="H76" s="30">
        <v>117.73</v>
      </c>
      <c r="I76" s="7"/>
      <c r="J76" s="7">
        <f t="shared" ref="J76:J139" si="17">B76/B75</f>
        <v>1.0070994767505119</v>
      </c>
      <c r="K76" s="7">
        <f t="shared" ref="K76:K139" si="18">C76/C75</f>
        <v>0.99877304575247816</v>
      </c>
      <c r="L76" s="7">
        <f t="shared" ref="L76:L139" si="19">D76/D75</f>
        <v>0.99739917239771525</v>
      </c>
      <c r="M76" s="7">
        <f t="shared" ref="M76:M139" si="20">E76/E75</f>
        <v>1.0166678212936939</v>
      </c>
      <c r="N76" s="7">
        <f t="shared" ref="N76:N139" si="21">F76/F75</f>
        <v>0.99495586380832279</v>
      </c>
      <c r="O76" s="7">
        <f t="shared" ref="O76:O139" si="22">G76/G75</f>
        <v>1.0003844182470527</v>
      </c>
      <c r="P76" s="7">
        <f t="shared" ref="P76:P139" si="23">H76/H75</f>
        <v>0.99678266023198714</v>
      </c>
      <c r="Q76" s="7"/>
      <c r="R76" s="7">
        <f t="shared" ref="R76:R139" si="24">B$510*J76</f>
        <v>11100.310858712746</v>
      </c>
      <c r="S76" s="7">
        <f t="shared" ref="S76:S139" si="25">C$510*K76</f>
        <v>5190.6235187756292</v>
      </c>
      <c r="T76" s="7">
        <f t="shared" ref="T76:T139" si="26">D$510*L76</f>
        <v>4215.8167958823869</v>
      </c>
      <c r="U76" s="7">
        <f t="shared" ref="U76:U139" si="27">E$510*M76</f>
        <v>12206.652696397376</v>
      </c>
      <c r="V76" s="7">
        <f t="shared" ref="V76:V139" si="28">F$510*N76</f>
        <v>1.8378824716267339</v>
      </c>
      <c r="W76" s="7">
        <f t="shared" ref="W76:W139" si="29">G$510*O76</f>
        <v>0.68196205791901576</v>
      </c>
      <c r="X76" s="7">
        <f t="shared" ref="X76:X139" si="30">H$510*P76</f>
        <v>106.07761070188808</v>
      </c>
      <c r="Y76" s="7"/>
      <c r="Z76" s="7">
        <v>66</v>
      </c>
      <c r="AA76" s="5">
        <f t="shared" ref="AA76:AA139" si="31">($B$4*R76+$C$4*S76*V76+$D$4*T76/W76+$E$4*U76/X76)-$B$5</f>
        <v>45614.560108818114</v>
      </c>
      <c r="AB76" s="5"/>
      <c r="AC76" s="7">
        <v>364</v>
      </c>
      <c r="AD76" s="5">
        <v>-101366.40012266487</v>
      </c>
      <c r="AE76" s="7"/>
    </row>
    <row r="77" spans="1:31">
      <c r="A77" s="28">
        <v>39036</v>
      </c>
      <c r="B77" s="14">
        <v>12251.71</v>
      </c>
      <c r="C77" s="14">
        <v>6229.8</v>
      </c>
      <c r="D77" s="14">
        <v>5511.53</v>
      </c>
      <c r="E77" s="14">
        <v>16243.47</v>
      </c>
      <c r="F77" s="29">
        <v>1.8875</v>
      </c>
      <c r="G77" s="30">
        <v>0.78080000000000005</v>
      </c>
      <c r="H77" s="30">
        <v>118.1</v>
      </c>
      <c r="I77" s="7"/>
      <c r="J77" s="7">
        <f t="shared" si="17"/>
        <v>1.0027582233113248</v>
      </c>
      <c r="K77" s="7">
        <f t="shared" si="18"/>
        <v>1.0069828338667441</v>
      </c>
      <c r="L77" s="7">
        <f t="shared" si="19"/>
        <v>1.0064368512932136</v>
      </c>
      <c r="M77" s="7">
        <f t="shared" si="20"/>
        <v>0.99717119257438047</v>
      </c>
      <c r="N77" s="7">
        <f t="shared" si="21"/>
        <v>0.99677862272919304</v>
      </c>
      <c r="O77" s="7">
        <f t="shared" si="22"/>
        <v>1.0001280901754837</v>
      </c>
      <c r="P77" s="7">
        <f t="shared" si="23"/>
        <v>1.0031427843370424</v>
      </c>
      <c r="Q77" s="7"/>
      <c r="R77" s="7">
        <f t="shared" si="24"/>
        <v>11052.461302830819</v>
      </c>
      <c r="S77" s="7">
        <f t="shared" si="25"/>
        <v>5233.2897876054694</v>
      </c>
      <c r="T77" s="7">
        <f t="shared" si="26"/>
        <v>4254.0173474146686</v>
      </c>
      <c r="U77" s="7">
        <f t="shared" si="27"/>
        <v>11972.565838780078</v>
      </c>
      <c r="V77" s="7">
        <f t="shared" si="28"/>
        <v>1.8412494719053654</v>
      </c>
      <c r="W77" s="7">
        <f t="shared" si="29"/>
        <v>0.68178731907262713</v>
      </c>
      <c r="X77" s="7">
        <f t="shared" si="30"/>
        <v>106.75445510914805</v>
      </c>
      <c r="Y77" s="7"/>
      <c r="Z77" s="7">
        <v>67</v>
      </c>
      <c r="AA77" s="5">
        <f t="shared" si="31"/>
        <v>16161.850303558633</v>
      </c>
      <c r="AB77" s="5"/>
      <c r="AC77" s="7">
        <v>472</v>
      </c>
      <c r="AD77" s="5">
        <v>-100209.07824352756</v>
      </c>
      <c r="AE77" s="7"/>
    </row>
    <row r="78" spans="1:31">
      <c r="A78" s="28">
        <v>39037</v>
      </c>
      <c r="B78" s="14">
        <v>12305.82</v>
      </c>
      <c r="C78" s="14">
        <v>6254.9</v>
      </c>
      <c r="D78" s="14">
        <v>5505.72</v>
      </c>
      <c r="E78" s="14">
        <v>16163.87</v>
      </c>
      <c r="F78" s="29">
        <v>1.8891</v>
      </c>
      <c r="G78" s="30">
        <v>0.78080000000000005</v>
      </c>
      <c r="H78" s="30">
        <v>118.12</v>
      </c>
      <c r="I78" s="7"/>
      <c r="J78" s="7">
        <f t="shared" si="17"/>
        <v>1.0044165263461182</v>
      </c>
      <c r="K78" s="7">
        <f t="shared" si="18"/>
        <v>1.0040290217984524</v>
      </c>
      <c r="L78" s="7">
        <f t="shared" si="19"/>
        <v>0.99894584625321836</v>
      </c>
      <c r="M78" s="7">
        <f t="shared" si="20"/>
        <v>0.99509956924228637</v>
      </c>
      <c r="N78" s="7">
        <f t="shared" si="21"/>
        <v>1.0008476821192054</v>
      </c>
      <c r="O78" s="7">
        <f t="shared" si="22"/>
        <v>1</v>
      </c>
      <c r="P78" s="7">
        <f t="shared" si="23"/>
        <v>1.000169348010161</v>
      </c>
      <c r="Q78" s="7"/>
      <c r="R78" s="7">
        <f t="shared" si="24"/>
        <v>11070.739218378496</v>
      </c>
      <c r="S78" s="7">
        <f t="shared" si="25"/>
        <v>5217.9388262865577</v>
      </c>
      <c r="T78" s="7">
        <f t="shared" si="26"/>
        <v>4222.3542924015665</v>
      </c>
      <c r="U78" s="7">
        <f t="shared" si="27"/>
        <v>11947.69283109459</v>
      </c>
      <c r="V78" s="7">
        <f t="shared" si="28"/>
        <v>1.8487658384105961</v>
      </c>
      <c r="W78" s="7">
        <f t="shared" si="29"/>
        <v>0.68169999999999997</v>
      </c>
      <c r="X78" s="7">
        <f t="shared" si="30"/>
        <v>106.43802201524133</v>
      </c>
      <c r="Y78" s="7"/>
      <c r="Z78" s="7">
        <v>68</v>
      </c>
      <c r="AA78" s="5">
        <f t="shared" si="31"/>
        <v>20876.619906999171</v>
      </c>
      <c r="AB78" s="5"/>
      <c r="AC78" s="7">
        <v>461</v>
      </c>
      <c r="AD78" s="5">
        <v>-99238.019878393039</v>
      </c>
      <c r="AE78" s="7"/>
    </row>
    <row r="79" spans="1:31">
      <c r="A79" s="28">
        <v>39038</v>
      </c>
      <c r="B79" s="14">
        <v>12342.55</v>
      </c>
      <c r="C79" s="14">
        <v>6192</v>
      </c>
      <c r="D79" s="14">
        <v>5439.71</v>
      </c>
      <c r="E79" s="14">
        <v>16091.73</v>
      </c>
      <c r="F79" s="29">
        <v>1.8945000000000001</v>
      </c>
      <c r="G79" s="30">
        <v>0.77949999999999997</v>
      </c>
      <c r="H79" s="30">
        <v>117.68</v>
      </c>
      <c r="I79" s="7"/>
      <c r="J79" s="7">
        <f t="shared" si="17"/>
        <v>1.0029847665576126</v>
      </c>
      <c r="K79" s="7">
        <f t="shared" si="18"/>
        <v>0.98994388399494804</v>
      </c>
      <c r="L79" s="7">
        <f t="shared" si="19"/>
        <v>0.9880106507414107</v>
      </c>
      <c r="M79" s="7">
        <f t="shared" si="20"/>
        <v>0.99553695989883606</v>
      </c>
      <c r="N79" s="7">
        <f t="shared" si="21"/>
        <v>1.0028585040495475</v>
      </c>
      <c r="O79" s="7">
        <f t="shared" si="22"/>
        <v>0.99833504098360648</v>
      </c>
      <c r="P79" s="7">
        <f t="shared" si="23"/>
        <v>0.99627497460209957</v>
      </c>
      <c r="Q79" s="7"/>
      <c r="R79" s="7">
        <f t="shared" si="24"/>
        <v>11054.958276083998</v>
      </c>
      <c r="S79" s="7">
        <f t="shared" si="25"/>
        <v>5144.7383651217451</v>
      </c>
      <c r="T79" s="7">
        <f t="shared" si="26"/>
        <v>4176.1332986603029</v>
      </c>
      <c r="U79" s="7">
        <f t="shared" si="27"/>
        <v>11952.944375134173</v>
      </c>
      <c r="V79" s="7">
        <f t="shared" si="28"/>
        <v>1.8524802286803239</v>
      </c>
      <c r="W79" s="7">
        <f t="shared" si="29"/>
        <v>0.6805649974385245</v>
      </c>
      <c r="X79" s="7">
        <f t="shared" si="30"/>
        <v>106.02358279715544</v>
      </c>
      <c r="Y79" s="7"/>
      <c r="Z79" s="7">
        <v>69</v>
      </c>
      <c r="AA79" s="5">
        <f t="shared" si="31"/>
        <v>-20007.407050764188</v>
      </c>
      <c r="AB79" s="5"/>
      <c r="AC79" s="7">
        <v>453</v>
      </c>
      <c r="AD79" s="5">
        <v>-98702.643624931574</v>
      </c>
      <c r="AE79" s="7"/>
    </row>
    <row r="80" spans="1:31">
      <c r="A80" s="28">
        <v>39041</v>
      </c>
      <c r="B80" s="14">
        <v>12316.54</v>
      </c>
      <c r="C80" s="14">
        <v>6204.5</v>
      </c>
      <c r="D80" s="14">
        <v>5454.74</v>
      </c>
      <c r="E80" s="14">
        <v>15725.94</v>
      </c>
      <c r="F80" s="29">
        <v>1.8973</v>
      </c>
      <c r="G80" s="30">
        <v>0.7802</v>
      </c>
      <c r="H80" s="30">
        <v>118.18</v>
      </c>
      <c r="I80" s="7"/>
      <c r="J80" s="7">
        <f t="shared" si="17"/>
        <v>0.9978926558936364</v>
      </c>
      <c r="K80" s="7">
        <f t="shared" si="18"/>
        <v>1.0020187338501292</v>
      </c>
      <c r="L80" s="7">
        <f t="shared" si="19"/>
        <v>1.0027630149401345</v>
      </c>
      <c r="M80" s="7">
        <f t="shared" si="20"/>
        <v>0.97726844783003453</v>
      </c>
      <c r="N80" s="7">
        <f t="shared" si="21"/>
        <v>1.0014779625230932</v>
      </c>
      <c r="O80" s="7">
        <f t="shared" si="22"/>
        <v>1.0008980115458628</v>
      </c>
      <c r="P80" s="7">
        <f t="shared" si="23"/>
        <v>1.0042488103331066</v>
      </c>
      <c r="Q80" s="7"/>
      <c r="R80" s="7">
        <f t="shared" si="24"/>
        <v>10998.832726819013</v>
      </c>
      <c r="S80" s="7">
        <f t="shared" si="25"/>
        <v>5207.4913598191215</v>
      </c>
      <c r="T80" s="7">
        <f t="shared" si="26"/>
        <v>4238.4887391791108</v>
      </c>
      <c r="U80" s="7">
        <f t="shared" si="27"/>
        <v>11733.602936924744</v>
      </c>
      <c r="V80" s="7">
        <f t="shared" si="28"/>
        <v>1.8499300923726576</v>
      </c>
      <c r="W80" s="7">
        <f t="shared" si="29"/>
        <v>0.6823121744708146</v>
      </c>
      <c r="X80" s="7">
        <f t="shared" si="30"/>
        <v>106.87215839564921</v>
      </c>
      <c r="Y80" s="7"/>
      <c r="Z80" s="7">
        <v>70</v>
      </c>
      <c r="AA80" s="5">
        <f t="shared" si="31"/>
        <v>-48078.59184785001</v>
      </c>
      <c r="AB80" s="5"/>
      <c r="AC80" s="7">
        <v>20</v>
      </c>
      <c r="AD80" s="5">
        <v>-97457.070529552177</v>
      </c>
      <c r="AE80" s="7"/>
    </row>
    <row r="81" spans="1:31">
      <c r="A81" s="28">
        <v>39042</v>
      </c>
      <c r="B81" s="14">
        <v>12321.59</v>
      </c>
      <c r="C81" s="14">
        <v>6202.6</v>
      </c>
      <c r="D81" s="14">
        <v>5459.35</v>
      </c>
      <c r="E81" s="14">
        <v>15734.14</v>
      </c>
      <c r="F81" s="29">
        <v>1.8992</v>
      </c>
      <c r="G81" s="30">
        <v>0.77959999999999996</v>
      </c>
      <c r="H81" s="30">
        <v>117.9</v>
      </c>
      <c r="I81" s="7"/>
      <c r="J81" s="7">
        <f t="shared" si="17"/>
        <v>1.0004100177484909</v>
      </c>
      <c r="K81" s="7">
        <f t="shared" si="18"/>
        <v>0.99969377065033449</v>
      </c>
      <c r="L81" s="7">
        <f t="shared" si="19"/>
        <v>1.0008451365234641</v>
      </c>
      <c r="M81" s="7">
        <f t="shared" si="20"/>
        <v>1.0005214314692794</v>
      </c>
      <c r="N81" s="7">
        <f t="shared" si="21"/>
        <v>1.0010014230748958</v>
      </c>
      <c r="O81" s="7">
        <f t="shared" si="22"/>
        <v>0.99923096641886688</v>
      </c>
      <c r="P81" s="7">
        <f t="shared" si="23"/>
        <v>0.99763073278050429</v>
      </c>
      <c r="Q81" s="7"/>
      <c r="R81" s="7">
        <f t="shared" si="24"/>
        <v>11026.579240224932</v>
      </c>
      <c r="S81" s="7">
        <f t="shared" si="25"/>
        <v>5195.4085260697884</v>
      </c>
      <c r="T81" s="7">
        <f t="shared" si="26"/>
        <v>4230.3822315087436</v>
      </c>
      <c r="U81" s="7">
        <f t="shared" si="27"/>
        <v>12012.790582578848</v>
      </c>
      <c r="V81" s="7">
        <f t="shared" si="28"/>
        <v>1.8490498287039474</v>
      </c>
      <c r="W81" s="7">
        <f t="shared" si="29"/>
        <v>0.68117574980774154</v>
      </c>
      <c r="X81" s="7">
        <f t="shared" si="30"/>
        <v>106.16786258250127</v>
      </c>
      <c r="Y81" s="7"/>
      <c r="Z81" s="7">
        <v>71</v>
      </c>
      <c r="AA81" s="5">
        <f t="shared" si="31"/>
        <v>10688.067470245063</v>
      </c>
      <c r="AB81" s="5"/>
      <c r="AC81" s="7">
        <v>318</v>
      </c>
      <c r="AD81" s="5">
        <v>-97017.199107993394</v>
      </c>
      <c r="AE81" s="7"/>
    </row>
    <row r="82" spans="1:31">
      <c r="A82" s="28">
        <v>39043</v>
      </c>
      <c r="B82" s="14">
        <v>12326.95</v>
      </c>
      <c r="C82" s="14">
        <v>6160.3</v>
      </c>
      <c r="D82" s="14">
        <v>5452.49</v>
      </c>
      <c r="E82" s="14">
        <v>15914.23</v>
      </c>
      <c r="F82" s="29">
        <v>1.9139999999999999</v>
      </c>
      <c r="G82" s="30">
        <v>0.77310000000000001</v>
      </c>
      <c r="H82" s="30">
        <v>116.62</v>
      </c>
      <c r="I82" s="7"/>
      <c r="J82" s="7">
        <f t="shared" si="17"/>
        <v>1.0004350087935081</v>
      </c>
      <c r="K82" s="7">
        <f t="shared" si="18"/>
        <v>0.99318027923773899</v>
      </c>
      <c r="L82" s="7">
        <f t="shared" si="19"/>
        <v>0.99874344015313166</v>
      </c>
      <c r="M82" s="7">
        <f t="shared" si="20"/>
        <v>1.0114458114647511</v>
      </c>
      <c r="N82" s="7">
        <f t="shared" si="21"/>
        <v>1.0077927548441448</v>
      </c>
      <c r="O82" s="7">
        <f t="shared" si="22"/>
        <v>0.99166239096972808</v>
      </c>
      <c r="P82" s="7">
        <f t="shared" si="23"/>
        <v>0.98914334181509755</v>
      </c>
      <c r="Q82" s="7"/>
      <c r="R82" s="7">
        <f t="shared" si="24"/>
        <v>11026.854693022573</v>
      </c>
      <c r="S82" s="7">
        <f t="shared" si="25"/>
        <v>5161.5579111985298</v>
      </c>
      <c r="T82" s="7">
        <f t="shared" si="26"/>
        <v>4221.4987602736592</v>
      </c>
      <c r="U82" s="7">
        <f t="shared" si="27"/>
        <v>12143.954478725878</v>
      </c>
      <c r="V82" s="7">
        <f t="shared" si="28"/>
        <v>1.8615947767481043</v>
      </c>
      <c r="W82" s="7">
        <f t="shared" si="29"/>
        <v>0.67601625192406356</v>
      </c>
      <c r="X82" s="7">
        <f t="shared" si="30"/>
        <v>105.26463443596268</v>
      </c>
      <c r="Y82" s="7"/>
      <c r="Z82" s="7">
        <v>72</v>
      </c>
      <c r="AA82" s="5">
        <f t="shared" si="31"/>
        <v>54261.611237181351</v>
      </c>
      <c r="AB82" s="5"/>
      <c r="AC82" s="7">
        <v>175</v>
      </c>
      <c r="AD82" s="5">
        <v>-96724.82504558377</v>
      </c>
      <c r="AE82" s="7"/>
    </row>
    <row r="83" spans="1:31">
      <c r="A83" s="28">
        <v>39045</v>
      </c>
      <c r="B83" s="14">
        <v>12280.17</v>
      </c>
      <c r="C83" s="14">
        <v>6122.1</v>
      </c>
      <c r="D83" s="14">
        <v>5389.46</v>
      </c>
      <c r="E83" s="14">
        <v>15734.6</v>
      </c>
      <c r="F83" s="29">
        <v>1.9319999999999999</v>
      </c>
      <c r="G83" s="30">
        <v>0.76380000000000003</v>
      </c>
      <c r="H83" s="30">
        <v>115.86</v>
      </c>
      <c r="I83" s="7"/>
      <c r="J83" s="7">
        <f t="shared" si="17"/>
        <v>0.99620506289065824</v>
      </c>
      <c r="K83" s="7">
        <f t="shared" si="18"/>
        <v>0.99379900329529414</v>
      </c>
      <c r="L83" s="7">
        <f t="shared" si="19"/>
        <v>0.98844014386087831</v>
      </c>
      <c r="M83" s="7">
        <f t="shared" si="20"/>
        <v>0.98871261757559126</v>
      </c>
      <c r="N83" s="7">
        <f t="shared" si="21"/>
        <v>1.0094043887147335</v>
      </c>
      <c r="O83" s="7">
        <f t="shared" si="22"/>
        <v>0.98797050834303457</v>
      </c>
      <c r="P83" s="7">
        <f t="shared" si="23"/>
        <v>0.99348310752872571</v>
      </c>
      <c r="Q83" s="7"/>
      <c r="R83" s="7">
        <f t="shared" si="24"/>
        <v>10980.231975484608</v>
      </c>
      <c r="S83" s="7">
        <f t="shared" si="25"/>
        <v>5164.7734201256435</v>
      </c>
      <c r="T83" s="7">
        <f t="shared" si="26"/>
        <v>4177.9486844725998</v>
      </c>
      <c r="U83" s="7">
        <f t="shared" si="27"/>
        <v>11871.007704299864</v>
      </c>
      <c r="V83" s="7">
        <f t="shared" si="28"/>
        <v>1.8645717868338556</v>
      </c>
      <c r="W83" s="7">
        <f t="shared" si="29"/>
        <v>0.67349949553744659</v>
      </c>
      <c r="X83" s="7">
        <f t="shared" si="30"/>
        <v>105.72647230320699</v>
      </c>
      <c r="Y83" s="7"/>
      <c r="Z83" s="7">
        <v>73</v>
      </c>
      <c r="AA83" s="5">
        <f t="shared" si="31"/>
        <v>-14767.964272858575</v>
      </c>
      <c r="AB83" s="5"/>
      <c r="AC83" s="7">
        <v>193</v>
      </c>
      <c r="AD83" s="5">
        <v>-96637.46223439835</v>
      </c>
      <c r="AE83" s="7"/>
    </row>
    <row r="84" spans="1:31">
      <c r="A84" s="28">
        <v>39048</v>
      </c>
      <c r="B84" s="14">
        <v>12121.71</v>
      </c>
      <c r="C84" s="14">
        <v>6050.1</v>
      </c>
      <c r="D84" s="14">
        <v>5308.65</v>
      </c>
      <c r="E84" s="14">
        <v>15885.38</v>
      </c>
      <c r="F84" s="29">
        <v>1.9370000000000001</v>
      </c>
      <c r="G84" s="30">
        <v>0.76200000000000001</v>
      </c>
      <c r="H84" s="30">
        <v>116.09</v>
      </c>
      <c r="I84" s="7"/>
      <c r="J84" s="7">
        <f t="shared" si="17"/>
        <v>0.98709626983991261</v>
      </c>
      <c r="K84" s="7">
        <f t="shared" si="18"/>
        <v>0.98823932964178962</v>
      </c>
      <c r="L84" s="7">
        <f t="shared" si="19"/>
        <v>0.98500591896034106</v>
      </c>
      <c r="M84" s="7">
        <f t="shared" si="20"/>
        <v>1.0095827030874631</v>
      </c>
      <c r="N84" s="7">
        <f t="shared" si="21"/>
        <v>1.0025879917184266</v>
      </c>
      <c r="O84" s="7">
        <f t="shared" si="22"/>
        <v>0.99764336213668492</v>
      </c>
      <c r="P84" s="7">
        <f t="shared" si="23"/>
        <v>1.0019851544968066</v>
      </c>
      <c r="Q84" s="7"/>
      <c r="R84" s="7">
        <f t="shared" si="24"/>
        <v>10879.834311951707</v>
      </c>
      <c r="S84" s="7">
        <f t="shared" si="25"/>
        <v>5135.8797961483806</v>
      </c>
      <c r="T84" s="7">
        <f t="shared" si="26"/>
        <v>4163.4328683207596</v>
      </c>
      <c r="U84" s="7">
        <f t="shared" si="27"/>
        <v>12121.585012100719</v>
      </c>
      <c r="V84" s="7">
        <f t="shared" si="28"/>
        <v>1.8519805383022776</v>
      </c>
      <c r="W84" s="7">
        <f t="shared" si="29"/>
        <v>0.68009347996857805</v>
      </c>
      <c r="X84" s="7">
        <f t="shared" si="30"/>
        <v>106.63126014155016</v>
      </c>
      <c r="Y84" s="7"/>
      <c r="Z84" s="7">
        <v>74</v>
      </c>
      <c r="AA84" s="5">
        <f t="shared" si="31"/>
        <v>-74944.230179270729</v>
      </c>
      <c r="AB84" s="5"/>
      <c r="AC84" s="7">
        <v>351</v>
      </c>
      <c r="AD84" s="5">
        <v>-95101.474882954732</v>
      </c>
      <c r="AE84" s="7"/>
    </row>
    <row r="85" spans="1:31">
      <c r="A85" s="28">
        <v>39049</v>
      </c>
      <c r="B85" s="14">
        <v>12136.44</v>
      </c>
      <c r="C85" s="14">
        <v>6025.9</v>
      </c>
      <c r="D85" s="14">
        <v>5306.24</v>
      </c>
      <c r="E85" s="14">
        <v>15855.26</v>
      </c>
      <c r="F85" s="29">
        <v>1.9474</v>
      </c>
      <c r="G85" s="30">
        <v>0.76039999999999996</v>
      </c>
      <c r="H85" s="30">
        <v>116.24</v>
      </c>
      <c r="I85" s="7"/>
      <c r="J85" s="7">
        <f t="shared" si="17"/>
        <v>1.0012151750866833</v>
      </c>
      <c r="K85" s="7">
        <f t="shared" si="18"/>
        <v>0.99600006611460956</v>
      </c>
      <c r="L85" s="7">
        <f t="shared" si="19"/>
        <v>0.99954602394205683</v>
      </c>
      <c r="M85" s="7">
        <f t="shared" si="20"/>
        <v>0.99810391693494271</v>
      </c>
      <c r="N85" s="7">
        <f t="shared" si="21"/>
        <v>1.0053691275167784</v>
      </c>
      <c r="O85" s="7">
        <f t="shared" si="22"/>
        <v>0.99790026246719155</v>
      </c>
      <c r="P85" s="7">
        <f t="shared" si="23"/>
        <v>1.0012921009561546</v>
      </c>
      <c r="Q85" s="7"/>
      <c r="R85" s="7">
        <f t="shared" si="24"/>
        <v>11035.453732715929</v>
      </c>
      <c r="S85" s="7">
        <f t="shared" si="25"/>
        <v>5176.2123435976255</v>
      </c>
      <c r="T85" s="7">
        <f t="shared" si="26"/>
        <v>4224.8911294585259</v>
      </c>
      <c r="U85" s="7">
        <f t="shared" si="27"/>
        <v>11983.764621796898</v>
      </c>
      <c r="V85" s="7">
        <f t="shared" si="28"/>
        <v>1.8571178523489931</v>
      </c>
      <c r="W85" s="7">
        <f t="shared" si="29"/>
        <v>0.68026860892388441</v>
      </c>
      <c r="X85" s="7">
        <f t="shared" si="30"/>
        <v>106.55750538375398</v>
      </c>
      <c r="Y85" s="7"/>
      <c r="Z85" s="7">
        <v>75</v>
      </c>
      <c r="AA85" s="5">
        <f t="shared" si="31"/>
        <v>4130.0359792355448</v>
      </c>
      <c r="AB85" s="5"/>
      <c r="AC85" s="7">
        <v>321</v>
      </c>
      <c r="AD85" s="5">
        <v>-94846.021153222769</v>
      </c>
      <c r="AE85" s="7"/>
    </row>
    <row r="86" spans="1:31">
      <c r="A86" s="28">
        <v>39050</v>
      </c>
      <c r="B86" s="14">
        <v>12226.73</v>
      </c>
      <c r="C86" s="14">
        <v>6084.4</v>
      </c>
      <c r="D86" s="14">
        <v>5381.25</v>
      </c>
      <c r="E86" s="14">
        <v>16076.2</v>
      </c>
      <c r="F86" s="29">
        <v>1.9494</v>
      </c>
      <c r="G86" s="30">
        <v>0.76029999999999998</v>
      </c>
      <c r="H86" s="30">
        <v>116.16</v>
      </c>
      <c r="I86" s="7"/>
      <c r="J86" s="7">
        <f t="shared" si="17"/>
        <v>1.0074395786573327</v>
      </c>
      <c r="K86" s="7">
        <f t="shared" si="18"/>
        <v>1.009708093396837</v>
      </c>
      <c r="L86" s="7">
        <f t="shared" si="19"/>
        <v>1.0141361868290919</v>
      </c>
      <c r="M86" s="7">
        <f t="shared" si="20"/>
        <v>1.0139348077546506</v>
      </c>
      <c r="N86" s="7">
        <f t="shared" si="21"/>
        <v>1.0010270103728047</v>
      </c>
      <c r="O86" s="7">
        <f t="shared" si="22"/>
        <v>0.99986849026827984</v>
      </c>
      <c r="P86" s="7">
        <f t="shared" si="23"/>
        <v>0.9993117687543015</v>
      </c>
      <c r="Q86" s="7"/>
      <c r="R86" s="7">
        <f t="shared" si="24"/>
        <v>11104.059482335841</v>
      </c>
      <c r="S86" s="7">
        <f t="shared" si="25"/>
        <v>5247.452961383362</v>
      </c>
      <c r="T86" s="7">
        <f t="shared" si="26"/>
        <v>4286.5609758510745</v>
      </c>
      <c r="U86" s="7">
        <f t="shared" si="27"/>
        <v>12173.838687350446</v>
      </c>
      <c r="V86" s="7">
        <f t="shared" si="28"/>
        <v>1.8490970935606448</v>
      </c>
      <c r="W86" s="7">
        <f t="shared" si="29"/>
        <v>0.68161034981588631</v>
      </c>
      <c r="X86" s="7">
        <f t="shared" si="30"/>
        <v>106.34675843083276</v>
      </c>
      <c r="Y86" s="7"/>
      <c r="Z86" s="7">
        <v>76</v>
      </c>
      <c r="AA86" s="5">
        <f t="shared" si="31"/>
        <v>101802.80455273204</v>
      </c>
      <c r="AB86" s="5"/>
      <c r="AC86" s="7">
        <v>335</v>
      </c>
      <c r="AD86" s="5">
        <v>-93068.308321049437</v>
      </c>
      <c r="AE86" s="7"/>
    </row>
    <row r="87" spans="1:31">
      <c r="A87" s="28">
        <v>39051</v>
      </c>
      <c r="B87" s="14">
        <v>12221.93</v>
      </c>
      <c r="C87" s="14">
        <v>6048.8</v>
      </c>
      <c r="D87" s="14">
        <v>5327.64</v>
      </c>
      <c r="E87" s="14">
        <v>16274.33</v>
      </c>
      <c r="F87" s="29">
        <v>1.9670000000000001</v>
      </c>
      <c r="G87" s="30">
        <v>0.75439999999999996</v>
      </c>
      <c r="H87" s="30">
        <v>115.65</v>
      </c>
      <c r="I87" s="7"/>
      <c r="J87" s="7">
        <f t="shared" si="17"/>
        <v>0.99960741751882976</v>
      </c>
      <c r="K87" s="7">
        <f t="shared" si="18"/>
        <v>0.99414897113930722</v>
      </c>
      <c r="L87" s="7">
        <f t="shared" si="19"/>
        <v>0.990037630662021</v>
      </c>
      <c r="M87" s="7">
        <f t="shared" si="20"/>
        <v>1.0123244299025889</v>
      </c>
      <c r="N87" s="7">
        <f t="shared" si="21"/>
        <v>1.0090284190007182</v>
      </c>
      <c r="O87" s="7">
        <f t="shared" si="22"/>
        <v>0.99223990530053929</v>
      </c>
      <c r="P87" s="7">
        <f t="shared" si="23"/>
        <v>0.99560950413223148</v>
      </c>
      <c r="Q87" s="7"/>
      <c r="R87" s="7">
        <f t="shared" si="24"/>
        <v>11017.732932337593</v>
      </c>
      <c r="S87" s="7">
        <f t="shared" si="25"/>
        <v>5166.5922030109796</v>
      </c>
      <c r="T87" s="7">
        <f t="shared" si="26"/>
        <v>4184.7009576585369</v>
      </c>
      <c r="U87" s="7">
        <f t="shared" si="27"/>
        <v>12154.503637358332</v>
      </c>
      <c r="V87" s="7">
        <f t="shared" si="28"/>
        <v>1.8638772955781264</v>
      </c>
      <c r="W87" s="7">
        <f t="shared" si="29"/>
        <v>0.67640994344337757</v>
      </c>
      <c r="X87" s="7">
        <f t="shared" si="30"/>
        <v>105.95276342975208</v>
      </c>
      <c r="Y87" s="7"/>
      <c r="Z87" s="7">
        <v>77</v>
      </c>
      <c r="AA87" s="5">
        <f t="shared" si="31"/>
        <v>37576.843271672726</v>
      </c>
      <c r="AB87" s="5"/>
      <c r="AC87" s="7">
        <v>416</v>
      </c>
      <c r="AD87" s="5">
        <v>-92190.664115158841</v>
      </c>
      <c r="AE87" s="7"/>
    </row>
    <row r="88" spans="1:31">
      <c r="A88" s="28">
        <v>39052</v>
      </c>
      <c r="B88" s="14">
        <v>12194.13</v>
      </c>
      <c r="C88" s="14">
        <v>6021.5</v>
      </c>
      <c r="D88" s="14">
        <v>5254.05</v>
      </c>
      <c r="E88" s="14">
        <v>16321.78</v>
      </c>
      <c r="F88" s="29">
        <v>1.9806999999999999</v>
      </c>
      <c r="G88" s="30">
        <v>0.74990000000000001</v>
      </c>
      <c r="H88" s="30">
        <v>115.17</v>
      </c>
      <c r="I88" s="7"/>
      <c r="J88" s="7">
        <f t="shared" si="17"/>
        <v>0.99772540016184019</v>
      </c>
      <c r="K88" s="7">
        <f t="shared" si="18"/>
        <v>0.99548670810739315</v>
      </c>
      <c r="L88" s="7">
        <f t="shared" si="19"/>
        <v>0.98618712976101985</v>
      </c>
      <c r="M88" s="7">
        <f t="shared" si="20"/>
        <v>1.002915634622132</v>
      </c>
      <c r="N88" s="7">
        <f t="shared" si="21"/>
        <v>1.0069649211997966</v>
      </c>
      <c r="O88" s="7">
        <f t="shared" si="22"/>
        <v>0.99403499469777312</v>
      </c>
      <c r="P88" s="7">
        <f t="shared" si="23"/>
        <v>0.99584954604409859</v>
      </c>
      <c r="Q88" s="7"/>
      <c r="R88" s="7">
        <f t="shared" si="24"/>
        <v>10996.989224107812</v>
      </c>
      <c r="S88" s="7">
        <f t="shared" si="25"/>
        <v>5173.5444220341224</v>
      </c>
      <c r="T88" s="7">
        <f t="shared" si="26"/>
        <v>4168.4256219451763</v>
      </c>
      <c r="U88" s="7">
        <f t="shared" si="27"/>
        <v>12041.536654559666</v>
      </c>
      <c r="V88" s="7">
        <f t="shared" si="28"/>
        <v>1.8600656024402642</v>
      </c>
      <c r="W88" s="7">
        <f t="shared" si="29"/>
        <v>0.67763365588547186</v>
      </c>
      <c r="X88" s="7">
        <f t="shared" si="30"/>
        <v>105.97830869001298</v>
      </c>
      <c r="Y88" s="7"/>
      <c r="Z88" s="7">
        <v>78</v>
      </c>
      <c r="AA88" s="5">
        <f t="shared" si="31"/>
        <v>4210.8993624262512</v>
      </c>
      <c r="AB88" s="5"/>
      <c r="AC88" s="7">
        <v>284</v>
      </c>
      <c r="AD88" s="5">
        <v>-90158.643541384488</v>
      </c>
      <c r="AE88" s="7"/>
    </row>
    <row r="89" spans="1:31">
      <c r="A89" s="28">
        <v>39055</v>
      </c>
      <c r="B89" s="14">
        <v>12283.85</v>
      </c>
      <c r="C89" s="14">
        <v>6050.4</v>
      </c>
      <c r="D89" s="14">
        <v>5296.08</v>
      </c>
      <c r="E89" s="14">
        <v>16303.59</v>
      </c>
      <c r="F89" s="29">
        <v>1.9789000000000001</v>
      </c>
      <c r="G89" s="30">
        <v>0.75049999999999994</v>
      </c>
      <c r="H89" s="30">
        <v>115.43</v>
      </c>
      <c r="I89" s="7"/>
      <c r="J89" s="7">
        <f t="shared" si="17"/>
        <v>1.0073576384703133</v>
      </c>
      <c r="K89" s="7">
        <f t="shared" si="18"/>
        <v>1.004799468570954</v>
      </c>
      <c r="L89" s="7">
        <f t="shared" si="19"/>
        <v>1.0079995432095241</v>
      </c>
      <c r="M89" s="7">
        <f t="shared" si="20"/>
        <v>0.99888553821948334</v>
      </c>
      <c r="N89" s="7">
        <f t="shared" si="21"/>
        <v>0.99909123037310055</v>
      </c>
      <c r="O89" s="7">
        <f t="shared" si="22"/>
        <v>1.0008001066808907</v>
      </c>
      <c r="P89" s="7">
        <f t="shared" si="23"/>
        <v>1.0022575323434924</v>
      </c>
      <c r="Q89" s="7"/>
      <c r="R89" s="7">
        <f t="shared" si="24"/>
        <v>11103.156332678102</v>
      </c>
      <c r="S89" s="7">
        <f t="shared" si="25"/>
        <v>5221.9428381632479</v>
      </c>
      <c r="T89" s="7">
        <f t="shared" si="26"/>
        <v>4260.6225492334488</v>
      </c>
      <c r="U89" s="7">
        <f t="shared" si="27"/>
        <v>11993.149181198374</v>
      </c>
      <c r="V89" s="7">
        <f t="shared" si="28"/>
        <v>1.8455213207451913</v>
      </c>
      <c r="W89" s="7">
        <f t="shared" si="29"/>
        <v>0.68224543272436311</v>
      </c>
      <c r="X89" s="7">
        <f t="shared" si="30"/>
        <v>106.66024659199446</v>
      </c>
      <c r="Y89" s="7"/>
      <c r="Z89" s="7">
        <v>79</v>
      </c>
      <c r="AA89" s="5">
        <f t="shared" si="31"/>
        <v>40624.926920823753</v>
      </c>
      <c r="AB89" s="5"/>
      <c r="AC89" s="7">
        <v>389</v>
      </c>
      <c r="AD89" s="5">
        <v>-89510.899996239692</v>
      </c>
      <c r="AE89" s="7"/>
    </row>
    <row r="90" spans="1:31">
      <c r="A90" s="28">
        <v>39056</v>
      </c>
      <c r="B90" s="14">
        <v>12331.6</v>
      </c>
      <c r="C90" s="14">
        <v>6086.4</v>
      </c>
      <c r="D90" s="14">
        <v>5359.69</v>
      </c>
      <c r="E90" s="14">
        <v>16265.76</v>
      </c>
      <c r="F90" s="29">
        <v>1.9710000000000001</v>
      </c>
      <c r="G90" s="30">
        <v>0.75139999999999996</v>
      </c>
      <c r="H90" s="30">
        <v>115.09</v>
      </c>
      <c r="I90" s="7"/>
      <c r="J90" s="7">
        <f t="shared" si="17"/>
        <v>1.0038872177696732</v>
      </c>
      <c r="K90" s="7">
        <f t="shared" si="18"/>
        <v>1.0059500198333995</v>
      </c>
      <c r="L90" s="7">
        <f t="shared" si="19"/>
        <v>1.0120107702300569</v>
      </c>
      <c r="M90" s="7">
        <f t="shared" si="20"/>
        <v>0.99767965215023191</v>
      </c>
      <c r="N90" s="7">
        <f t="shared" si="21"/>
        <v>0.99600788316741629</v>
      </c>
      <c r="O90" s="7">
        <f t="shared" si="22"/>
        <v>1.001199200532978</v>
      </c>
      <c r="P90" s="7">
        <f t="shared" si="23"/>
        <v>0.99705449189985274</v>
      </c>
      <c r="Q90" s="7"/>
      <c r="R90" s="7">
        <f t="shared" si="24"/>
        <v>11064.905147490403</v>
      </c>
      <c r="S90" s="7">
        <f t="shared" si="25"/>
        <v>5227.9222530741772</v>
      </c>
      <c r="T90" s="7">
        <f t="shared" si="26"/>
        <v>4277.5772437161077</v>
      </c>
      <c r="U90" s="7">
        <f t="shared" si="27"/>
        <v>11978.670673931325</v>
      </c>
      <c r="V90" s="7">
        <f t="shared" si="28"/>
        <v>1.8398257617868514</v>
      </c>
      <c r="W90" s="7">
        <f t="shared" si="29"/>
        <v>0.68251749500333103</v>
      </c>
      <c r="X90" s="7">
        <f t="shared" si="30"/>
        <v>106.10653902798234</v>
      </c>
      <c r="Y90" s="7"/>
      <c r="Z90" s="7">
        <v>80</v>
      </c>
      <c r="AA90" s="5">
        <f t="shared" si="31"/>
        <v>32240.488383403048</v>
      </c>
      <c r="AB90" s="5"/>
      <c r="AC90" s="7">
        <v>430</v>
      </c>
      <c r="AD90" s="5">
        <v>-88599.650778701529</v>
      </c>
      <c r="AE90" s="7"/>
    </row>
    <row r="91" spans="1:31">
      <c r="A91" s="28">
        <v>39057</v>
      </c>
      <c r="B91" s="14">
        <v>12309.25</v>
      </c>
      <c r="C91" s="14">
        <v>6090.3</v>
      </c>
      <c r="D91" s="14">
        <v>5350.62</v>
      </c>
      <c r="E91" s="14">
        <v>16371.28</v>
      </c>
      <c r="F91" s="29">
        <v>1.9702999999999999</v>
      </c>
      <c r="G91" s="30">
        <v>0.75090000000000001</v>
      </c>
      <c r="H91" s="30">
        <v>114.9</v>
      </c>
      <c r="I91" s="7"/>
      <c r="J91" s="7">
        <f t="shared" si="17"/>
        <v>0.99818758311978983</v>
      </c>
      <c r="K91" s="7">
        <f t="shared" si="18"/>
        <v>1.0006407728706626</v>
      </c>
      <c r="L91" s="7">
        <f t="shared" si="19"/>
        <v>0.99830773794753058</v>
      </c>
      <c r="M91" s="7">
        <f t="shared" si="20"/>
        <v>1.0064872468301511</v>
      </c>
      <c r="N91" s="7">
        <f t="shared" si="21"/>
        <v>0.99964485032978179</v>
      </c>
      <c r="O91" s="7">
        <f t="shared" si="22"/>
        <v>0.99933457545914306</v>
      </c>
      <c r="P91" s="7">
        <f t="shared" si="23"/>
        <v>0.99834911808150151</v>
      </c>
      <c r="Q91" s="7"/>
      <c r="R91" s="7">
        <f t="shared" si="24"/>
        <v>11002.08343240131</v>
      </c>
      <c r="S91" s="7">
        <f t="shared" si="25"/>
        <v>5200.3300966088336</v>
      </c>
      <c r="T91" s="7">
        <f t="shared" si="26"/>
        <v>4219.6571298340023</v>
      </c>
      <c r="U91" s="7">
        <f t="shared" si="27"/>
        <v>12084.419323683614</v>
      </c>
      <c r="V91" s="7">
        <f t="shared" si="28"/>
        <v>1.8465439675291728</v>
      </c>
      <c r="W91" s="7">
        <f t="shared" si="29"/>
        <v>0.68124638009049776</v>
      </c>
      <c r="X91" s="7">
        <f t="shared" si="30"/>
        <v>106.2443131462334</v>
      </c>
      <c r="Y91" s="7"/>
      <c r="Z91" s="7">
        <v>81</v>
      </c>
      <c r="AA91" s="5">
        <f t="shared" si="31"/>
        <v>8309.2573004774749</v>
      </c>
      <c r="AB91" s="5"/>
      <c r="AC91" s="7">
        <v>418</v>
      </c>
      <c r="AD91" s="5">
        <v>-87939.12030344829</v>
      </c>
      <c r="AE91" s="7"/>
    </row>
    <row r="92" spans="1:31">
      <c r="A92" s="28">
        <v>39058</v>
      </c>
      <c r="B92" s="14">
        <v>12278.41</v>
      </c>
      <c r="C92" s="14">
        <v>6131.5</v>
      </c>
      <c r="D92" s="14">
        <v>5379.21</v>
      </c>
      <c r="E92" s="14">
        <v>16473.36</v>
      </c>
      <c r="F92" s="29">
        <v>1.9643999999999999</v>
      </c>
      <c r="G92" s="30">
        <v>0.752</v>
      </c>
      <c r="H92" s="30">
        <v>115.16</v>
      </c>
      <c r="I92" s="7"/>
      <c r="J92" s="7">
        <f t="shared" si="17"/>
        <v>0.9974945670938522</v>
      </c>
      <c r="K92" s="7">
        <f t="shared" si="18"/>
        <v>1.0067648555900366</v>
      </c>
      <c r="L92" s="7">
        <f t="shared" si="19"/>
        <v>1.005343306009397</v>
      </c>
      <c r="M92" s="7">
        <f t="shared" si="20"/>
        <v>1.0062353096398082</v>
      </c>
      <c r="N92" s="7">
        <f t="shared" si="21"/>
        <v>0.99700553215246412</v>
      </c>
      <c r="O92" s="7">
        <f t="shared" si="22"/>
        <v>1.0014649087761354</v>
      </c>
      <c r="P92" s="7">
        <f t="shared" si="23"/>
        <v>1.0022628372497824</v>
      </c>
      <c r="Q92" s="7"/>
      <c r="R92" s="7">
        <f t="shared" si="24"/>
        <v>10994.444968182464</v>
      </c>
      <c r="S92" s="7">
        <f t="shared" si="25"/>
        <v>5232.1569545014199</v>
      </c>
      <c r="T92" s="7">
        <f t="shared" si="26"/>
        <v>4249.3951392735798</v>
      </c>
      <c r="U92" s="7">
        <f t="shared" si="27"/>
        <v>12081.394432249648</v>
      </c>
      <c r="V92" s="7">
        <f t="shared" si="28"/>
        <v>1.8416686189920317</v>
      </c>
      <c r="W92" s="7">
        <f t="shared" si="29"/>
        <v>0.68269862831269146</v>
      </c>
      <c r="X92" s="7">
        <f t="shared" si="30"/>
        <v>106.66081114012184</v>
      </c>
      <c r="Y92" s="7"/>
      <c r="Z92" s="7">
        <v>82</v>
      </c>
      <c r="AA92" s="5">
        <f t="shared" si="31"/>
        <v>12062.618795109913</v>
      </c>
      <c r="AB92" s="5"/>
      <c r="AC92" s="7">
        <v>444</v>
      </c>
      <c r="AD92" s="5">
        <v>-83999.917677663267</v>
      </c>
      <c r="AE92" s="7"/>
    </row>
    <row r="93" spans="1:31">
      <c r="A93" s="28">
        <v>39059</v>
      </c>
      <c r="B93" s="14">
        <v>12307.48</v>
      </c>
      <c r="C93" s="14">
        <v>6152.4</v>
      </c>
      <c r="D93" s="14">
        <v>5384.16</v>
      </c>
      <c r="E93" s="14">
        <v>16417.82</v>
      </c>
      <c r="F93" s="29">
        <v>1.9666999999999999</v>
      </c>
      <c r="G93" s="30">
        <v>0.751</v>
      </c>
      <c r="H93" s="30">
        <v>115.49</v>
      </c>
      <c r="I93" s="7"/>
      <c r="J93" s="7">
        <f t="shared" si="17"/>
        <v>1.0023675703938866</v>
      </c>
      <c r="K93" s="7">
        <f t="shared" si="18"/>
        <v>1.0034086275788958</v>
      </c>
      <c r="L93" s="7">
        <f t="shared" si="19"/>
        <v>1.0009202094731382</v>
      </c>
      <c r="M93" s="7">
        <f t="shared" si="20"/>
        <v>0.99662849594739622</v>
      </c>
      <c r="N93" s="7">
        <f t="shared" si="21"/>
        <v>1.0011708409692526</v>
      </c>
      <c r="O93" s="7">
        <f t="shared" si="22"/>
        <v>0.99867021276595747</v>
      </c>
      <c r="P93" s="7">
        <f t="shared" si="23"/>
        <v>1.0028655783258076</v>
      </c>
      <c r="Q93" s="7"/>
      <c r="R93" s="7">
        <f t="shared" si="24"/>
        <v>11048.15550293564</v>
      </c>
      <c r="S93" s="7">
        <f t="shared" si="25"/>
        <v>5214.7146375275215</v>
      </c>
      <c r="T93" s="7">
        <f t="shared" si="26"/>
        <v>4230.6995506031553</v>
      </c>
      <c r="U93" s="7">
        <f t="shared" si="27"/>
        <v>11966.049935447292</v>
      </c>
      <c r="V93" s="7">
        <f t="shared" si="28"/>
        <v>1.8493627774384034</v>
      </c>
      <c r="W93" s="7">
        <f t="shared" si="29"/>
        <v>0.68079348404255313</v>
      </c>
      <c r="X93" s="7">
        <f t="shared" si="30"/>
        <v>106.72495484543245</v>
      </c>
      <c r="Y93" s="7"/>
      <c r="Z93" s="7">
        <v>83</v>
      </c>
      <c r="AA93" s="5">
        <f t="shared" si="31"/>
        <v>12761.629001284018</v>
      </c>
      <c r="AB93" s="5"/>
      <c r="AC93" s="7">
        <v>299</v>
      </c>
      <c r="AD93" s="5">
        <v>-83773.299078030512</v>
      </c>
      <c r="AE93" s="7"/>
    </row>
    <row r="94" spans="1:31">
      <c r="A94" s="28">
        <v>39062</v>
      </c>
      <c r="B94" s="14">
        <v>12328.48</v>
      </c>
      <c r="C94" s="14">
        <v>6159.8</v>
      </c>
      <c r="D94" s="14">
        <v>5427.56</v>
      </c>
      <c r="E94" s="14">
        <v>16527.990000000002</v>
      </c>
      <c r="F94" s="29">
        <v>1.9539</v>
      </c>
      <c r="G94" s="30">
        <v>0.75670000000000004</v>
      </c>
      <c r="H94" s="30">
        <v>117.06</v>
      </c>
      <c r="I94" s="7"/>
      <c r="J94" s="7">
        <f t="shared" si="17"/>
        <v>1.0017062794333202</v>
      </c>
      <c r="K94" s="7">
        <f t="shared" si="18"/>
        <v>1.0012027826539238</v>
      </c>
      <c r="L94" s="7">
        <f t="shared" si="19"/>
        <v>1.008060681703367</v>
      </c>
      <c r="M94" s="7">
        <f t="shared" si="20"/>
        <v>1.0067103915136115</v>
      </c>
      <c r="N94" s="7">
        <f t="shared" si="21"/>
        <v>0.99349163573498755</v>
      </c>
      <c r="O94" s="7">
        <f t="shared" si="22"/>
        <v>1.0075898801597869</v>
      </c>
      <c r="P94" s="7">
        <f t="shared" si="23"/>
        <v>1.0135942505844662</v>
      </c>
      <c r="Q94" s="7"/>
      <c r="R94" s="7">
        <f t="shared" si="24"/>
        <v>11040.866714290822</v>
      </c>
      <c r="S94" s="7">
        <f t="shared" si="25"/>
        <v>5203.2508614524422</v>
      </c>
      <c r="T94" s="7">
        <f t="shared" si="26"/>
        <v>4260.8809700306092</v>
      </c>
      <c r="U94" s="7">
        <f t="shared" si="27"/>
        <v>12087.098517019922</v>
      </c>
      <c r="V94" s="7">
        <f t="shared" si="28"/>
        <v>1.8351777495296691</v>
      </c>
      <c r="W94" s="7">
        <f t="shared" si="29"/>
        <v>0.6868740213049267</v>
      </c>
      <c r="X94" s="7">
        <f t="shared" si="30"/>
        <v>107.8667001471989</v>
      </c>
      <c r="Y94" s="7"/>
      <c r="Z94" s="7">
        <v>84</v>
      </c>
      <c r="AA94" s="5">
        <f t="shared" si="31"/>
        <v>-21123.464041516185</v>
      </c>
      <c r="AB94" s="5"/>
      <c r="AC94" s="7">
        <v>466</v>
      </c>
      <c r="AD94" s="5">
        <v>-81282.182227035984</v>
      </c>
      <c r="AE94" s="7"/>
    </row>
    <row r="95" spans="1:31">
      <c r="A95" s="28">
        <v>39063</v>
      </c>
      <c r="B95" s="14">
        <v>12315.58</v>
      </c>
      <c r="C95" s="14">
        <v>6156.4</v>
      </c>
      <c r="D95" s="14">
        <v>5426.82</v>
      </c>
      <c r="E95" s="14">
        <v>16637.78</v>
      </c>
      <c r="F95" s="29">
        <v>1.9663999999999999</v>
      </c>
      <c r="G95" s="30">
        <v>0.75529999999999997</v>
      </c>
      <c r="H95" s="30">
        <v>117.08</v>
      </c>
      <c r="I95" s="7"/>
      <c r="J95" s="7">
        <f t="shared" si="17"/>
        <v>0.99895364229815842</v>
      </c>
      <c r="K95" s="7">
        <f t="shared" si="18"/>
        <v>0.99944803402707871</v>
      </c>
      <c r="L95" s="7">
        <f t="shared" si="19"/>
        <v>0.99986365880800931</v>
      </c>
      <c r="M95" s="7">
        <f t="shared" si="20"/>
        <v>1.0066426710083922</v>
      </c>
      <c r="N95" s="7">
        <f t="shared" si="21"/>
        <v>1.0063974614872819</v>
      </c>
      <c r="O95" s="7">
        <f t="shared" si="22"/>
        <v>0.99814986123959293</v>
      </c>
      <c r="P95" s="7">
        <f t="shared" si="23"/>
        <v>1.0001708525542456</v>
      </c>
      <c r="Q95" s="7"/>
      <c r="R95" s="7">
        <f t="shared" si="24"/>
        <v>11010.526982628839</v>
      </c>
      <c r="S95" s="7">
        <f t="shared" si="25"/>
        <v>5194.131432838728</v>
      </c>
      <c r="T95" s="7">
        <f t="shared" si="26"/>
        <v>4226.2337116862818</v>
      </c>
      <c r="U95" s="7">
        <f t="shared" si="27"/>
        <v>12086.285428742392</v>
      </c>
      <c r="V95" s="7">
        <f t="shared" si="28"/>
        <v>1.8590173908593071</v>
      </c>
      <c r="W95" s="7">
        <f t="shared" si="29"/>
        <v>0.68043876040703044</v>
      </c>
      <c r="X95" s="7">
        <f t="shared" si="30"/>
        <v>106.43818212882282</v>
      </c>
      <c r="Y95" s="7"/>
      <c r="Z95" s="7">
        <v>85</v>
      </c>
      <c r="AA95" s="5">
        <f t="shared" si="31"/>
        <v>26680.353307971731</v>
      </c>
      <c r="AB95" s="5"/>
      <c r="AC95" s="7">
        <v>392</v>
      </c>
      <c r="AD95" s="5">
        <v>-80975.96144435741</v>
      </c>
      <c r="AE95" s="7"/>
    </row>
    <row r="96" spans="1:31">
      <c r="A96" s="28">
        <v>39064</v>
      </c>
      <c r="B96" s="14">
        <v>12317.5</v>
      </c>
      <c r="C96" s="14">
        <v>6192.5</v>
      </c>
      <c r="D96" s="14">
        <v>5475.85</v>
      </c>
      <c r="E96" s="14">
        <v>16692.93</v>
      </c>
      <c r="F96" s="29">
        <v>1.9672000000000001</v>
      </c>
      <c r="G96" s="30">
        <v>0.75629999999999997</v>
      </c>
      <c r="H96" s="30">
        <v>117.26</v>
      </c>
      <c r="I96" s="7"/>
      <c r="J96" s="7">
        <f t="shared" si="17"/>
        <v>1.0001559000875313</v>
      </c>
      <c r="K96" s="7">
        <f t="shared" si="18"/>
        <v>1.0058638165161458</v>
      </c>
      <c r="L96" s="7">
        <f t="shared" si="19"/>
        <v>1.0090347570031806</v>
      </c>
      <c r="M96" s="7">
        <f t="shared" si="20"/>
        <v>1.0033147451162356</v>
      </c>
      <c r="N96" s="7">
        <f t="shared" si="21"/>
        <v>1.000406834825061</v>
      </c>
      <c r="O96" s="7">
        <f t="shared" si="22"/>
        <v>1.0013239772275917</v>
      </c>
      <c r="P96" s="7">
        <f t="shared" si="23"/>
        <v>1.0015374103177315</v>
      </c>
      <c r="Q96" s="7"/>
      <c r="R96" s="7">
        <f t="shared" si="24"/>
        <v>11023.778340118775</v>
      </c>
      <c r="S96" s="7">
        <f t="shared" si="25"/>
        <v>5227.4742544344099</v>
      </c>
      <c r="T96" s="7">
        <f t="shared" si="26"/>
        <v>4264.9982012486144</v>
      </c>
      <c r="U96" s="7">
        <f t="shared" si="27"/>
        <v>12046.328586680438</v>
      </c>
      <c r="V96" s="7">
        <f t="shared" si="28"/>
        <v>1.8479515052888527</v>
      </c>
      <c r="W96" s="7">
        <f t="shared" si="29"/>
        <v>0.68260255527604918</v>
      </c>
      <c r="X96" s="7">
        <f t="shared" si="30"/>
        <v>106.58361120601299</v>
      </c>
      <c r="Y96" s="7"/>
      <c r="Z96" s="7">
        <v>86</v>
      </c>
      <c r="AA96" s="5">
        <f t="shared" si="31"/>
        <v>29250.411354625598</v>
      </c>
      <c r="AB96" s="5"/>
      <c r="AC96" s="7">
        <v>435</v>
      </c>
      <c r="AD96" s="5">
        <v>-80451.122465815395</v>
      </c>
      <c r="AE96" s="7"/>
    </row>
    <row r="97" spans="1:31">
      <c r="A97" s="28">
        <v>39065</v>
      </c>
      <c r="B97" s="14">
        <v>12416.76</v>
      </c>
      <c r="C97" s="14">
        <v>6228</v>
      </c>
      <c r="D97" s="14">
        <v>5509.58</v>
      </c>
      <c r="E97" s="14">
        <v>16829.2</v>
      </c>
      <c r="F97" s="29">
        <v>1.9626999999999999</v>
      </c>
      <c r="G97" s="30">
        <v>0.75919999999999999</v>
      </c>
      <c r="H97" s="30">
        <v>117.63</v>
      </c>
      <c r="I97" s="7"/>
      <c r="J97" s="7">
        <f t="shared" si="17"/>
        <v>1.0080584534199311</v>
      </c>
      <c r="K97" s="7">
        <f t="shared" si="18"/>
        <v>1.0057327412192167</v>
      </c>
      <c r="L97" s="7">
        <f t="shared" si="19"/>
        <v>1.0061597742816184</v>
      </c>
      <c r="M97" s="7">
        <f t="shared" si="20"/>
        <v>1.0081633362147928</v>
      </c>
      <c r="N97" s="7">
        <f t="shared" si="21"/>
        <v>0.99771248474989827</v>
      </c>
      <c r="O97" s="7">
        <f t="shared" si="22"/>
        <v>1.0038344572259685</v>
      </c>
      <c r="P97" s="7">
        <f t="shared" si="23"/>
        <v>1.0031553812041616</v>
      </c>
      <c r="Q97" s="7"/>
      <c r="R97" s="7">
        <f t="shared" si="24"/>
        <v>11110.880757101684</v>
      </c>
      <c r="S97" s="7">
        <f t="shared" si="25"/>
        <v>5226.7930561162693</v>
      </c>
      <c r="T97" s="7">
        <f t="shared" si="26"/>
        <v>4252.8461955312878</v>
      </c>
      <c r="U97" s="7">
        <f t="shared" si="27"/>
        <v>12104.543341162997</v>
      </c>
      <c r="V97" s="7">
        <f t="shared" si="28"/>
        <v>1.8429745018300121</v>
      </c>
      <c r="W97" s="7">
        <f t="shared" si="29"/>
        <v>0.68431394949094271</v>
      </c>
      <c r="X97" s="7">
        <f t="shared" si="30"/>
        <v>106.75579566774688</v>
      </c>
      <c r="Y97" s="7"/>
      <c r="Z97" s="7">
        <v>87</v>
      </c>
      <c r="AA97" s="5">
        <f t="shared" si="31"/>
        <v>53589.198329130188</v>
      </c>
      <c r="AB97" s="5"/>
      <c r="AC97" s="7">
        <v>406</v>
      </c>
      <c r="AD97" s="5">
        <v>-80326.998808423057</v>
      </c>
      <c r="AE97" s="7"/>
    </row>
    <row r="98" spans="1:31">
      <c r="A98" s="28">
        <v>39066</v>
      </c>
      <c r="B98" s="14">
        <v>12445.52</v>
      </c>
      <c r="C98" s="14">
        <v>6260</v>
      </c>
      <c r="D98" s="14">
        <v>5541.62</v>
      </c>
      <c r="E98" s="14">
        <v>16914.310000000001</v>
      </c>
      <c r="F98" s="29">
        <v>1.952</v>
      </c>
      <c r="G98" s="30">
        <v>0.76390000000000002</v>
      </c>
      <c r="H98" s="30">
        <v>117.7</v>
      </c>
      <c r="I98" s="7"/>
      <c r="J98" s="7">
        <f t="shared" si="17"/>
        <v>1.002316224200194</v>
      </c>
      <c r="K98" s="7">
        <f t="shared" si="18"/>
        <v>1.0051380860629415</v>
      </c>
      <c r="L98" s="7">
        <f t="shared" si="19"/>
        <v>1.0058153253061033</v>
      </c>
      <c r="M98" s="7">
        <f t="shared" si="20"/>
        <v>1.0050572813918666</v>
      </c>
      <c r="N98" s="7">
        <f t="shared" si="21"/>
        <v>0.99454832628521939</v>
      </c>
      <c r="O98" s="7">
        <f t="shared" si="22"/>
        <v>1.0061907270811381</v>
      </c>
      <c r="P98" s="7">
        <f t="shared" si="23"/>
        <v>1.0005950862875117</v>
      </c>
      <c r="Q98" s="7"/>
      <c r="R98" s="7">
        <f t="shared" si="24"/>
        <v>11047.589562107989</v>
      </c>
      <c r="S98" s="7">
        <f t="shared" si="25"/>
        <v>5223.7026332691075</v>
      </c>
      <c r="T98" s="7">
        <f t="shared" si="26"/>
        <v>4251.3902751570913</v>
      </c>
      <c r="U98" s="7">
        <f t="shared" si="27"/>
        <v>12067.250400749888</v>
      </c>
      <c r="V98" s="7">
        <f t="shared" si="28"/>
        <v>1.8371296683140572</v>
      </c>
      <c r="W98" s="7">
        <f t="shared" si="29"/>
        <v>0.68592021865121178</v>
      </c>
      <c r="X98" s="7">
        <f t="shared" si="30"/>
        <v>106.48332908271699</v>
      </c>
      <c r="Y98" s="7"/>
      <c r="Z98" s="7">
        <v>88</v>
      </c>
      <c r="AA98" s="5">
        <f t="shared" si="31"/>
        <v>16413.143723595887</v>
      </c>
      <c r="AB98" s="5"/>
      <c r="AC98" s="7">
        <v>134</v>
      </c>
      <c r="AD98" s="5">
        <v>-79735.928402133286</v>
      </c>
      <c r="AE98" s="7"/>
    </row>
    <row r="99" spans="1:31">
      <c r="A99" s="28">
        <v>39069</v>
      </c>
      <c r="B99" s="14">
        <v>12441.27</v>
      </c>
      <c r="C99" s="14">
        <v>6247.4</v>
      </c>
      <c r="D99" s="14">
        <v>5530.32</v>
      </c>
      <c r="E99" s="14">
        <v>16962.11</v>
      </c>
      <c r="F99" s="29">
        <v>1.9458</v>
      </c>
      <c r="G99" s="30">
        <v>0.76529999999999998</v>
      </c>
      <c r="H99" s="30">
        <v>118.12</v>
      </c>
      <c r="I99" s="7"/>
      <c r="J99" s="7">
        <f t="shared" si="17"/>
        <v>0.99965851165720676</v>
      </c>
      <c r="K99" s="7">
        <f t="shared" si="18"/>
        <v>0.99798722044728427</v>
      </c>
      <c r="L99" s="7">
        <f t="shared" si="19"/>
        <v>0.99796088508414504</v>
      </c>
      <c r="M99" s="7">
        <f t="shared" si="20"/>
        <v>1.0028260094558985</v>
      </c>
      <c r="N99" s="7">
        <f t="shared" si="21"/>
        <v>0.99682377049180326</v>
      </c>
      <c r="O99" s="7">
        <f t="shared" si="22"/>
        <v>1.0018327006152636</v>
      </c>
      <c r="P99" s="7">
        <f t="shared" si="23"/>
        <v>1.0035683942225999</v>
      </c>
      <c r="Q99" s="7"/>
      <c r="R99" s="7">
        <f t="shared" si="24"/>
        <v>11018.296094996433</v>
      </c>
      <c r="S99" s="7">
        <f t="shared" si="25"/>
        <v>5186.5395846645361</v>
      </c>
      <c r="T99" s="7">
        <f t="shared" si="26"/>
        <v>4218.1910486825154</v>
      </c>
      <c r="U99" s="7">
        <f t="shared" si="27"/>
        <v>12040.46056731253</v>
      </c>
      <c r="V99" s="7">
        <f t="shared" si="28"/>
        <v>1.8413328688524588</v>
      </c>
      <c r="W99" s="7">
        <f t="shared" si="29"/>
        <v>0.68294935200942519</v>
      </c>
      <c r="X99" s="7">
        <f t="shared" si="30"/>
        <v>106.79974851316908</v>
      </c>
      <c r="Y99" s="7"/>
      <c r="Z99" s="7">
        <v>89</v>
      </c>
      <c r="AA99" s="5">
        <f t="shared" si="31"/>
        <v>-21294.026209507138</v>
      </c>
      <c r="AB99" s="5"/>
      <c r="AC99" s="7">
        <v>294</v>
      </c>
      <c r="AD99" s="5">
        <v>-78718.012003965676</v>
      </c>
      <c r="AE99" s="7"/>
    </row>
    <row r="100" spans="1:31">
      <c r="A100" s="28">
        <v>39070</v>
      </c>
      <c r="B100" s="14">
        <v>12471.32</v>
      </c>
      <c r="C100" s="14">
        <v>6203.9</v>
      </c>
      <c r="D100" s="14">
        <v>5484.76</v>
      </c>
      <c r="E100" s="14">
        <v>16776.88</v>
      </c>
      <c r="F100" s="29">
        <v>1.9626999999999999</v>
      </c>
      <c r="G100" s="30">
        <v>0.75939999999999996</v>
      </c>
      <c r="H100" s="30">
        <v>118.12</v>
      </c>
      <c r="I100" s="7"/>
      <c r="J100" s="7">
        <f t="shared" si="17"/>
        <v>1.0024153482723226</v>
      </c>
      <c r="K100" s="7">
        <f t="shared" si="18"/>
        <v>0.99303710343502893</v>
      </c>
      <c r="L100" s="7">
        <f t="shared" si="19"/>
        <v>0.99176177870358329</v>
      </c>
      <c r="M100" s="7">
        <f t="shared" si="20"/>
        <v>0.98907977840021089</v>
      </c>
      <c r="N100" s="7">
        <f t="shared" si="21"/>
        <v>1.0086853736252441</v>
      </c>
      <c r="O100" s="7">
        <f t="shared" si="22"/>
        <v>0.99229060499150656</v>
      </c>
      <c r="P100" s="7">
        <f t="shared" si="23"/>
        <v>1</v>
      </c>
      <c r="Q100" s="7"/>
      <c r="R100" s="7">
        <f t="shared" si="24"/>
        <v>11048.682113578436</v>
      </c>
      <c r="S100" s="7">
        <f t="shared" si="25"/>
        <v>5160.8138265518455</v>
      </c>
      <c r="T100" s="7">
        <f t="shared" si="26"/>
        <v>4191.9886038420937</v>
      </c>
      <c r="U100" s="7">
        <f t="shared" si="27"/>
        <v>11875.416031755485</v>
      </c>
      <c r="V100" s="7">
        <f t="shared" si="28"/>
        <v>1.8632436221605508</v>
      </c>
      <c r="W100" s="7">
        <f t="shared" si="29"/>
        <v>0.67644450542270995</v>
      </c>
      <c r="X100" s="7">
        <f t="shared" si="30"/>
        <v>106.42</v>
      </c>
      <c r="Y100" s="7"/>
      <c r="Z100" s="7">
        <v>90</v>
      </c>
      <c r="AA100" s="5">
        <f t="shared" si="31"/>
        <v>-7069.9093420952559</v>
      </c>
      <c r="AB100" s="5"/>
      <c r="AC100" s="7">
        <v>337</v>
      </c>
      <c r="AD100" s="5">
        <v>-77428.947745231912</v>
      </c>
      <c r="AE100" s="7"/>
    </row>
    <row r="101" spans="1:31">
      <c r="A101" s="28">
        <v>39071</v>
      </c>
      <c r="B101" s="14">
        <v>12463.87</v>
      </c>
      <c r="C101" s="14">
        <v>6198.6</v>
      </c>
      <c r="D101" s="14">
        <v>5514.42</v>
      </c>
      <c r="E101" s="14">
        <v>17011.04</v>
      </c>
      <c r="F101" s="29">
        <v>1.9656</v>
      </c>
      <c r="G101" s="30">
        <v>0.75839999999999996</v>
      </c>
      <c r="H101" s="30">
        <v>118.34</v>
      </c>
      <c r="I101" s="7"/>
      <c r="J101" s="7">
        <f t="shared" si="17"/>
        <v>0.99940262939287916</v>
      </c>
      <c r="K101" s="7">
        <f t="shared" si="18"/>
        <v>0.99914569867341518</v>
      </c>
      <c r="L101" s="7">
        <f t="shared" si="19"/>
        <v>1.0054077115498217</v>
      </c>
      <c r="M101" s="7">
        <f t="shared" si="20"/>
        <v>1.0139573031457578</v>
      </c>
      <c r="N101" s="7">
        <f t="shared" si="21"/>
        <v>1.0014775564273706</v>
      </c>
      <c r="O101" s="7">
        <f t="shared" si="22"/>
        <v>0.99868317092441405</v>
      </c>
      <c r="P101" s="7">
        <f t="shared" si="23"/>
        <v>1.0018625126989502</v>
      </c>
      <c r="Q101" s="7"/>
      <c r="R101" s="7">
        <f t="shared" si="24"/>
        <v>11015.475745326077</v>
      </c>
      <c r="S101" s="7">
        <f t="shared" si="25"/>
        <v>5192.5601960057384</v>
      </c>
      <c r="T101" s="7">
        <f t="shared" si="26"/>
        <v>4249.6673692559025</v>
      </c>
      <c r="U101" s="7">
        <f t="shared" si="27"/>
        <v>12174.108778938637</v>
      </c>
      <c r="V101" s="7">
        <f t="shared" si="28"/>
        <v>1.8499293422326388</v>
      </c>
      <c r="W101" s="7">
        <f t="shared" si="29"/>
        <v>0.68080231761917298</v>
      </c>
      <c r="X101" s="7">
        <f t="shared" si="30"/>
        <v>106.61820860142228</v>
      </c>
      <c r="Y101" s="7"/>
      <c r="Z101" s="7">
        <v>91</v>
      </c>
      <c r="AA101" s="5">
        <f t="shared" si="31"/>
        <v>28837.850492047146</v>
      </c>
      <c r="AB101" s="5"/>
      <c r="AC101" s="7">
        <v>393</v>
      </c>
      <c r="AD101" s="5">
        <v>-77346.750476928428</v>
      </c>
      <c r="AE101" s="7"/>
    </row>
    <row r="102" spans="1:31">
      <c r="A102" s="28">
        <v>39072</v>
      </c>
      <c r="B102" s="14">
        <v>12421.25</v>
      </c>
      <c r="C102" s="14">
        <v>6183.7</v>
      </c>
      <c r="D102" s="14">
        <v>5510.39</v>
      </c>
      <c r="E102" s="14">
        <v>17047.830000000002</v>
      </c>
      <c r="F102" s="29">
        <v>1.9619</v>
      </c>
      <c r="G102" s="30">
        <v>0.75960000000000005</v>
      </c>
      <c r="H102" s="30">
        <v>118.45</v>
      </c>
      <c r="I102" s="7"/>
      <c r="J102" s="7">
        <f t="shared" si="17"/>
        <v>0.99658051632438394</v>
      </c>
      <c r="K102" s="7">
        <f t="shared" si="18"/>
        <v>0.99759623140709186</v>
      </c>
      <c r="L102" s="7">
        <f t="shared" si="19"/>
        <v>0.99926918878141313</v>
      </c>
      <c r="M102" s="7">
        <f t="shared" si="20"/>
        <v>1.0021627131556918</v>
      </c>
      <c r="N102" s="7">
        <f t="shared" si="21"/>
        <v>0.99811762311762309</v>
      </c>
      <c r="O102" s="7">
        <f t="shared" si="22"/>
        <v>1.0015822784810127</v>
      </c>
      <c r="P102" s="7">
        <f t="shared" si="23"/>
        <v>1.0009295250971777</v>
      </c>
      <c r="Q102" s="7"/>
      <c r="R102" s="7">
        <f t="shared" si="24"/>
        <v>10984.370245758339</v>
      </c>
      <c r="S102" s="7">
        <f t="shared" si="25"/>
        <v>5184.5076146226565</v>
      </c>
      <c r="T102" s="7">
        <f t="shared" si="26"/>
        <v>4223.7209998331655</v>
      </c>
      <c r="U102" s="7">
        <f t="shared" si="27"/>
        <v>12032.496680385209</v>
      </c>
      <c r="V102" s="7">
        <f t="shared" si="28"/>
        <v>1.8437228734228732</v>
      </c>
      <c r="W102" s="7">
        <f t="shared" si="29"/>
        <v>0.6827786392405063</v>
      </c>
      <c r="X102" s="7">
        <f t="shared" si="30"/>
        <v>106.51892006084165</v>
      </c>
      <c r="Y102" s="7"/>
      <c r="Z102" s="7">
        <v>92</v>
      </c>
      <c r="AA102" s="5">
        <f t="shared" si="31"/>
        <v>-25684.13216663152</v>
      </c>
      <c r="AB102" s="5"/>
      <c r="AC102" s="7">
        <v>486</v>
      </c>
      <c r="AD102" s="5">
        <v>-75292.074751855806</v>
      </c>
      <c r="AE102" s="7"/>
    </row>
    <row r="103" spans="1:31">
      <c r="A103" s="28">
        <v>39073</v>
      </c>
      <c r="B103" s="14">
        <v>12343.21</v>
      </c>
      <c r="C103" s="14">
        <v>6190</v>
      </c>
      <c r="D103" s="14">
        <v>5453.94</v>
      </c>
      <c r="E103" s="14">
        <v>17104.96</v>
      </c>
      <c r="F103" s="29">
        <v>1.9601999999999999</v>
      </c>
      <c r="G103" s="30">
        <v>0.7601</v>
      </c>
      <c r="H103" s="30">
        <v>118.81</v>
      </c>
      <c r="I103" s="7"/>
      <c r="J103" s="7">
        <f t="shared" si="17"/>
        <v>0.99371721847640127</v>
      </c>
      <c r="K103" s="7">
        <f t="shared" si="18"/>
        <v>1.0010188075100668</v>
      </c>
      <c r="L103" s="7">
        <f t="shared" si="19"/>
        <v>0.98975571602010004</v>
      </c>
      <c r="M103" s="7">
        <f t="shared" si="20"/>
        <v>1.0033511596490579</v>
      </c>
      <c r="N103" s="7">
        <f t="shared" si="21"/>
        <v>0.9991334930424588</v>
      </c>
      <c r="O103" s="7">
        <f t="shared" si="22"/>
        <v>1.0006582411795681</v>
      </c>
      <c r="P103" s="7">
        <f t="shared" si="23"/>
        <v>1.0030392570704938</v>
      </c>
      <c r="Q103" s="7"/>
      <c r="R103" s="7">
        <f t="shared" si="24"/>
        <v>10952.810805080002</v>
      </c>
      <c r="S103" s="7">
        <f t="shared" si="25"/>
        <v>5202.2947426298169</v>
      </c>
      <c r="T103" s="7">
        <f t="shared" si="26"/>
        <v>4183.5093580309194</v>
      </c>
      <c r="U103" s="7">
        <f t="shared" si="27"/>
        <v>12046.765798861203</v>
      </c>
      <c r="V103" s="7">
        <f t="shared" si="28"/>
        <v>1.8455993883480299</v>
      </c>
      <c r="W103" s="7">
        <f t="shared" si="29"/>
        <v>0.6821487230121116</v>
      </c>
      <c r="X103" s="7">
        <f t="shared" si="30"/>
        <v>106.74343773744195</v>
      </c>
      <c r="Y103" s="7"/>
      <c r="Z103" s="7">
        <v>93</v>
      </c>
      <c r="AA103" s="5">
        <f t="shared" si="31"/>
        <v>-34030.548586599529</v>
      </c>
      <c r="AB103" s="5"/>
      <c r="AC103" s="7">
        <v>313</v>
      </c>
      <c r="AD103" s="5">
        <v>-74967.429249318317</v>
      </c>
      <c r="AE103" s="7"/>
    </row>
    <row r="104" spans="1:31">
      <c r="A104" s="28">
        <v>39078</v>
      </c>
      <c r="B104" s="14">
        <v>12510.57</v>
      </c>
      <c r="C104" s="14">
        <v>6245.2</v>
      </c>
      <c r="D104" s="14">
        <v>5540.01</v>
      </c>
      <c r="E104" s="14">
        <v>17248.63</v>
      </c>
      <c r="F104" s="29">
        <v>1.9552</v>
      </c>
      <c r="G104" s="30">
        <v>0.76180000000000003</v>
      </c>
      <c r="H104" s="30">
        <v>118.69</v>
      </c>
      <c r="I104" s="7"/>
      <c r="J104" s="7">
        <f t="shared" si="17"/>
        <v>1.0135588716387391</v>
      </c>
      <c r="K104" s="7">
        <f t="shared" si="18"/>
        <v>1.0089176090468497</v>
      </c>
      <c r="L104" s="7">
        <f t="shared" si="19"/>
        <v>1.0157812517189408</v>
      </c>
      <c r="M104" s="7">
        <f t="shared" si="20"/>
        <v>1.0083993180925299</v>
      </c>
      <c r="N104" s="7">
        <f t="shared" si="21"/>
        <v>0.99744923987348233</v>
      </c>
      <c r="O104" s="7">
        <f t="shared" si="22"/>
        <v>1.0022365478226549</v>
      </c>
      <c r="P104" s="7">
        <f t="shared" si="23"/>
        <v>0.99898998400808003</v>
      </c>
      <c r="Q104" s="7"/>
      <c r="R104" s="7">
        <f t="shared" si="24"/>
        <v>11171.506696734481</v>
      </c>
      <c r="S104" s="7">
        <f t="shared" si="25"/>
        <v>5243.344814216478</v>
      </c>
      <c r="T104" s="7">
        <f t="shared" si="26"/>
        <v>4293.5143525781368</v>
      </c>
      <c r="U104" s="7">
        <f t="shared" si="27"/>
        <v>12107.376664657504</v>
      </c>
      <c r="V104" s="7">
        <f t="shared" si="28"/>
        <v>1.8424882358942964</v>
      </c>
      <c r="W104" s="7">
        <f t="shared" si="29"/>
        <v>0.68322465465070381</v>
      </c>
      <c r="X104" s="7">
        <f t="shared" si="30"/>
        <v>106.31251409813989</v>
      </c>
      <c r="Y104" s="7"/>
      <c r="Z104" s="7">
        <v>94</v>
      </c>
      <c r="AA104" s="5">
        <f t="shared" si="31"/>
        <v>102706.02282845043</v>
      </c>
      <c r="AB104" s="5"/>
      <c r="AC104" s="7">
        <v>74</v>
      </c>
      <c r="AD104" s="5">
        <v>-74944.230179270729</v>
      </c>
      <c r="AE104" s="7"/>
    </row>
    <row r="105" spans="1:31">
      <c r="A105" s="28">
        <v>39079</v>
      </c>
      <c r="B105" s="14">
        <v>12501.52</v>
      </c>
      <c r="C105" s="14">
        <v>6240.9</v>
      </c>
      <c r="D105" s="14">
        <v>5533.36</v>
      </c>
      <c r="E105" s="14">
        <v>17224.810000000001</v>
      </c>
      <c r="F105" s="29">
        <v>1.9599</v>
      </c>
      <c r="G105" s="30">
        <v>0.76070000000000004</v>
      </c>
      <c r="H105" s="30">
        <v>118.98</v>
      </c>
      <c r="I105" s="7"/>
      <c r="J105" s="7">
        <f t="shared" si="17"/>
        <v>0.99927661169714899</v>
      </c>
      <c r="K105" s="7">
        <f t="shared" si="18"/>
        <v>0.99931147120988917</v>
      </c>
      <c r="L105" s="7">
        <f t="shared" si="19"/>
        <v>0.99879964115588227</v>
      </c>
      <c r="M105" s="7">
        <f t="shared" si="20"/>
        <v>0.99861902075701081</v>
      </c>
      <c r="N105" s="7">
        <f t="shared" si="21"/>
        <v>1.002403846153846</v>
      </c>
      <c r="O105" s="7">
        <f t="shared" si="22"/>
        <v>0.99855605145707538</v>
      </c>
      <c r="P105" s="7">
        <f t="shared" si="23"/>
        <v>1.0024433397927375</v>
      </c>
      <c r="Q105" s="7"/>
      <c r="R105" s="7">
        <f t="shared" si="24"/>
        <v>11014.086770722677</v>
      </c>
      <c r="S105" s="7">
        <f t="shared" si="25"/>
        <v>5193.4217158777938</v>
      </c>
      <c r="T105" s="7">
        <f t="shared" si="26"/>
        <v>4221.7363112340954</v>
      </c>
      <c r="U105" s="7">
        <f t="shared" si="27"/>
        <v>11989.949231289675</v>
      </c>
      <c r="V105" s="7">
        <f t="shared" si="28"/>
        <v>1.8516403846153844</v>
      </c>
      <c r="W105" s="7">
        <f t="shared" si="29"/>
        <v>0.68071566027828823</v>
      </c>
      <c r="X105" s="7">
        <f t="shared" si="30"/>
        <v>106.68002022074312</v>
      </c>
      <c r="Y105" s="7"/>
      <c r="Z105" s="7">
        <v>95</v>
      </c>
      <c r="AA105" s="5">
        <f t="shared" si="31"/>
        <v>-5025.2611820809543</v>
      </c>
      <c r="AB105" s="5"/>
      <c r="AC105" s="7">
        <v>331</v>
      </c>
      <c r="AD105" s="5">
        <v>-74337.01097552292</v>
      </c>
      <c r="AE105" s="7"/>
    </row>
    <row r="106" spans="1:31">
      <c r="A106" s="28">
        <v>39080</v>
      </c>
      <c r="B106" s="14">
        <v>12463.15</v>
      </c>
      <c r="C106" s="14">
        <v>6220.8</v>
      </c>
      <c r="D106" s="14">
        <v>5541.76</v>
      </c>
      <c r="E106" s="14">
        <v>17225.830000000002</v>
      </c>
      <c r="F106" s="29">
        <v>1.9570000000000001</v>
      </c>
      <c r="G106" s="30">
        <v>0.75839999999999996</v>
      </c>
      <c r="H106" s="30">
        <v>119.16</v>
      </c>
      <c r="I106" s="7"/>
      <c r="J106" s="7">
        <f t="shared" si="17"/>
        <v>0.99693077321797663</v>
      </c>
      <c r="K106" s="7">
        <f t="shared" si="18"/>
        <v>0.99677931067634484</v>
      </c>
      <c r="L106" s="7">
        <f t="shared" si="19"/>
        <v>1.001518064973181</v>
      </c>
      <c r="M106" s="7">
        <f t="shared" si="20"/>
        <v>1.0000592169086335</v>
      </c>
      <c r="N106" s="7">
        <f t="shared" si="21"/>
        <v>0.99852033267003426</v>
      </c>
      <c r="O106" s="7">
        <f t="shared" si="22"/>
        <v>0.99697646904167203</v>
      </c>
      <c r="P106" s="7">
        <f t="shared" si="23"/>
        <v>1.0015128593040847</v>
      </c>
      <c r="Q106" s="7"/>
      <c r="R106" s="7">
        <f t="shared" si="24"/>
        <v>10988.230798254932</v>
      </c>
      <c r="S106" s="7">
        <f t="shared" si="25"/>
        <v>5180.2620775849646</v>
      </c>
      <c r="T106" s="7">
        <f t="shared" si="26"/>
        <v>4233.2265722092916</v>
      </c>
      <c r="U106" s="7">
        <f t="shared" si="27"/>
        <v>12007.240989590016</v>
      </c>
      <c r="V106" s="7">
        <f t="shared" si="28"/>
        <v>1.8444667585080872</v>
      </c>
      <c r="W106" s="7">
        <f t="shared" si="29"/>
        <v>0.67963885894570775</v>
      </c>
      <c r="X106" s="7">
        <f t="shared" si="30"/>
        <v>106.5809984871407</v>
      </c>
      <c r="Y106" s="7"/>
      <c r="Z106" s="7">
        <v>96</v>
      </c>
      <c r="AA106" s="5">
        <f t="shared" si="31"/>
        <v>-24248.747592478991</v>
      </c>
      <c r="AB106" s="5"/>
      <c r="AC106" s="7">
        <v>221</v>
      </c>
      <c r="AD106" s="5">
        <v>-73767.964720813558</v>
      </c>
      <c r="AE106" s="7"/>
    </row>
    <row r="107" spans="1:31">
      <c r="A107" s="28">
        <v>39086</v>
      </c>
      <c r="B107" s="14">
        <v>12480.69</v>
      </c>
      <c r="C107" s="14">
        <v>6287</v>
      </c>
      <c r="D107" s="14">
        <v>5574.56</v>
      </c>
      <c r="E107" s="14">
        <v>17353.669999999998</v>
      </c>
      <c r="F107" s="29">
        <v>1.9447000000000001</v>
      </c>
      <c r="G107" s="30">
        <v>0.76390000000000002</v>
      </c>
      <c r="H107" s="30">
        <v>119.24</v>
      </c>
      <c r="I107" s="7"/>
      <c r="J107" s="7">
        <f t="shared" si="17"/>
        <v>1.0014073488644524</v>
      </c>
      <c r="K107" s="7">
        <f t="shared" si="18"/>
        <v>1.0106417181069958</v>
      </c>
      <c r="L107" s="7">
        <f t="shared" si="19"/>
        <v>1.0059186973091581</v>
      </c>
      <c r="M107" s="7">
        <f t="shared" si="20"/>
        <v>1.0074214130755961</v>
      </c>
      <c r="N107" s="7">
        <f t="shared" si="21"/>
        <v>0.99371486969851819</v>
      </c>
      <c r="O107" s="7">
        <f t="shared" si="22"/>
        <v>1.0072521097046414</v>
      </c>
      <c r="P107" s="7">
        <f t="shared" si="23"/>
        <v>1.0006713662302786</v>
      </c>
      <c r="Q107" s="7"/>
      <c r="R107" s="7">
        <f t="shared" si="24"/>
        <v>11037.571883624925</v>
      </c>
      <c r="S107" s="7">
        <f t="shared" si="25"/>
        <v>5252.305009002057</v>
      </c>
      <c r="T107" s="7">
        <f t="shared" si="26"/>
        <v>4251.8272089733227</v>
      </c>
      <c r="U107" s="7">
        <f t="shared" si="27"/>
        <v>12095.635418734537</v>
      </c>
      <c r="V107" s="7">
        <f t="shared" si="28"/>
        <v>1.8355901073071028</v>
      </c>
      <c r="W107" s="7">
        <f t="shared" si="29"/>
        <v>0.68664376318565401</v>
      </c>
      <c r="X107" s="7">
        <f t="shared" si="30"/>
        <v>106.49144679422625</v>
      </c>
      <c r="Y107" s="7"/>
      <c r="Z107" s="7">
        <v>97</v>
      </c>
      <c r="AA107" s="5">
        <f t="shared" si="31"/>
        <v>29645.010997571051</v>
      </c>
      <c r="AB107" s="5"/>
      <c r="AC107" s="7">
        <v>205</v>
      </c>
      <c r="AD107" s="5">
        <v>-73172.860262664035</v>
      </c>
      <c r="AE107" s="7"/>
    </row>
    <row r="108" spans="1:31">
      <c r="A108" s="28">
        <v>39087</v>
      </c>
      <c r="B108" s="14">
        <v>12398.01</v>
      </c>
      <c r="C108" s="14">
        <v>6220.1</v>
      </c>
      <c r="D108" s="14">
        <v>5517.35</v>
      </c>
      <c r="E108" s="14">
        <v>17091.59</v>
      </c>
      <c r="F108" s="29">
        <v>1.9275</v>
      </c>
      <c r="G108" s="30">
        <v>0.76980000000000004</v>
      </c>
      <c r="H108" s="30">
        <v>118.74</v>
      </c>
      <c r="I108" s="7"/>
      <c r="J108" s="7">
        <f t="shared" si="17"/>
        <v>0.99337536626580736</v>
      </c>
      <c r="K108" s="7">
        <f t="shared" si="18"/>
        <v>0.98935899475107369</v>
      </c>
      <c r="L108" s="7">
        <f t="shared" si="19"/>
        <v>0.98973730662150916</v>
      </c>
      <c r="M108" s="7">
        <f t="shared" si="20"/>
        <v>0.98489771904156309</v>
      </c>
      <c r="N108" s="7">
        <f t="shared" si="21"/>
        <v>0.99115544814110135</v>
      </c>
      <c r="O108" s="7">
        <f t="shared" si="22"/>
        <v>1.0077235240214688</v>
      </c>
      <c r="P108" s="7">
        <f t="shared" si="23"/>
        <v>0.99580677624958069</v>
      </c>
      <c r="Q108" s="7"/>
      <c r="R108" s="7">
        <f t="shared" si="24"/>
        <v>10949.042889503704</v>
      </c>
      <c r="S108" s="7">
        <f t="shared" si="25"/>
        <v>5141.6986957213303</v>
      </c>
      <c r="T108" s="7">
        <f t="shared" si="26"/>
        <v>4183.4315450008617</v>
      </c>
      <c r="U108" s="7">
        <f t="shared" si="27"/>
        <v>11825.204010604099</v>
      </c>
      <c r="V108" s="7">
        <f t="shared" si="28"/>
        <v>1.8308623438062424</v>
      </c>
      <c r="W108" s="7">
        <f t="shared" si="29"/>
        <v>0.68696512632543527</v>
      </c>
      <c r="X108" s="7">
        <f t="shared" si="30"/>
        <v>105.97375712848037</v>
      </c>
      <c r="Y108" s="7"/>
      <c r="Z108" s="7">
        <v>98</v>
      </c>
      <c r="AA108" s="5">
        <f t="shared" si="31"/>
        <v>-119744.37805575877</v>
      </c>
      <c r="AB108" s="5"/>
      <c r="AC108" s="7">
        <v>345</v>
      </c>
      <c r="AD108" s="5">
        <v>-71977.373421914876</v>
      </c>
      <c r="AE108" s="7"/>
    </row>
    <row r="109" spans="1:31">
      <c r="A109" s="28">
        <v>39091</v>
      </c>
      <c r="B109" s="14">
        <v>12416.6</v>
      </c>
      <c r="C109" s="14">
        <v>6196.1</v>
      </c>
      <c r="D109" s="14">
        <v>5533.03</v>
      </c>
      <c r="E109" s="14">
        <v>17237.77</v>
      </c>
      <c r="F109" s="29">
        <v>1.9406000000000001</v>
      </c>
      <c r="G109" s="30">
        <v>0.76910000000000001</v>
      </c>
      <c r="H109" s="30">
        <v>119.4</v>
      </c>
      <c r="I109" s="7"/>
      <c r="J109" s="7">
        <f t="shared" si="17"/>
        <v>1.0014994341833892</v>
      </c>
      <c r="K109" s="7">
        <f t="shared" si="18"/>
        <v>0.9961415411327792</v>
      </c>
      <c r="L109" s="7">
        <f t="shared" si="19"/>
        <v>1.0028419440492264</v>
      </c>
      <c r="M109" s="7">
        <f t="shared" si="20"/>
        <v>1.0085527443614082</v>
      </c>
      <c r="N109" s="7">
        <f t="shared" si="21"/>
        <v>1.0067963683527887</v>
      </c>
      <c r="O109" s="7">
        <f t="shared" si="22"/>
        <v>0.99909067290205245</v>
      </c>
      <c r="P109" s="7">
        <f t="shared" si="23"/>
        <v>1.0055583628094997</v>
      </c>
      <c r="Q109" s="7"/>
      <c r="R109" s="7">
        <f t="shared" si="24"/>
        <v>11038.586853535366</v>
      </c>
      <c r="S109" s="7">
        <f t="shared" si="25"/>
        <v>5176.9475892670534</v>
      </c>
      <c r="T109" s="7">
        <f t="shared" si="26"/>
        <v>4238.8223575267111</v>
      </c>
      <c r="U109" s="7">
        <f t="shared" si="27"/>
        <v>12109.21878175758</v>
      </c>
      <c r="V109" s="7">
        <f t="shared" si="28"/>
        <v>1.8597542516212713</v>
      </c>
      <c r="W109" s="7">
        <f t="shared" si="29"/>
        <v>0.68108011171732907</v>
      </c>
      <c r="X109" s="7">
        <f t="shared" si="30"/>
        <v>107.01152097018696</v>
      </c>
      <c r="Y109" s="7"/>
      <c r="Z109" s="7">
        <v>99</v>
      </c>
      <c r="AA109" s="5">
        <f t="shared" si="31"/>
        <v>23538.72061461769</v>
      </c>
      <c r="AB109" s="5"/>
      <c r="AC109" s="7">
        <v>356</v>
      </c>
      <c r="AD109" s="5">
        <v>-70164.053887031972</v>
      </c>
      <c r="AE109" s="7"/>
    </row>
    <row r="110" spans="1:31">
      <c r="A110" s="28">
        <v>39092</v>
      </c>
      <c r="B110" s="14">
        <v>12442.16</v>
      </c>
      <c r="C110" s="14">
        <v>6160.7</v>
      </c>
      <c r="D110" s="14">
        <v>5501.95</v>
      </c>
      <c r="E110" s="14">
        <v>16942.400000000001</v>
      </c>
      <c r="F110" s="29">
        <v>1.9351</v>
      </c>
      <c r="G110" s="30">
        <v>0.77239999999999998</v>
      </c>
      <c r="H110" s="30">
        <v>119.63</v>
      </c>
      <c r="I110" s="7"/>
      <c r="J110" s="7">
        <f t="shared" si="17"/>
        <v>1.0020585345424673</v>
      </c>
      <c r="K110" s="7">
        <f t="shared" si="18"/>
        <v>0.99428672874872892</v>
      </c>
      <c r="L110" s="7">
        <f t="shared" si="19"/>
        <v>0.99438282460062566</v>
      </c>
      <c r="M110" s="7">
        <f t="shared" si="20"/>
        <v>0.98286495294925047</v>
      </c>
      <c r="N110" s="7">
        <f t="shared" si="21"/>
        <v>0.99716582500257644</v>
      </c>
      <c r="O110" s="7">
        <f t="shared" si="22"/>
        <v>1.004290729424002</v>
      </c>
      <c r="P110" s="7">
        <f t="shared" si="23"/>
        <v>1.0019262981574539</v>
      </c>
      <c r="Q110" s="7"/>
      <c r="R110" s="7">
        <f t="shared" si="24"/>
        <v>11044.749291239146</v>
      </c>
      <c r="S110" s="7">
        <f t="shared" si="25"/>
        <v>5167.3081293071446</v>
      </c>
      <c r="T110" s="7">
        <f t="shared" si="26"/>
        <v>4203.0672668501711</v>
      </c>
      <c r="U110" s="7">
        <f t="shared" si="27"/>
        <v>11800.797543533765</v>
      </c>
      <c r="V110" s="7">
        <f t="shared" si="28"/>
        <v>1.8419647119447591</v>
      </c>
      <c r="W110" s="7">
        <f t="shared" si="29"/>
        <v>0.68462499024834211</v>
      </c>
      <c r="X110" s="7">
        <f t="shared" si="30"/>
        <v>106.62499664991626</v>
      </c>
      <c r="Y110" s="7"/>
      <c r="Z110" s="7">
        <v>100</v>
      </c>
      <c r="AA110" s="5">
        <f t="shared" si="31"/>
        <v>-62066.091241762042</v>
      </c>
      <c r="AB110" s="5"/>
      <c r="AC110" s="7">
        <v>127</v>
      </c>
      <c r="AD110" s="5">
        <v>-68240.543031003326</v>
      </c>
      <c r="AE110" s="7"/>
    </row>
    <row r="111" spans="1:31">
      <c r="A111" s="28">
        <v>39093</v>
      </c>
      <c r="B111" s="14">
        <v>12514.98</v>
      </c>
      <c r="C111" s="14">
        <v>6230.1</v>
      </c>
      <c r="D111" s="14">
        <v>5609.8</v>
      </c>
      <c r="E111" s="14">
        <v>16838.169999999998</v>
      </c>
      <c r="F111" s="29">
        <v>1.9415</v>
      </c>
      <c r="G111" s="30">
        <v>0.77580000000000005</v>
      </c>
      <c r="H111" s="30">
        <v>120.45</v>
      </c>
      <c r="I111" s="7"/>
      <c r="J111" s="7">
        <f t="shared" si="17"/>
        <v>1.0058526815279663</v>
      </c>
      <c r="K111" s="7">
        <f t="shared" si="18"/>
        <v>1.0112649536578637</v>
      </c>
      <c r="L111" s="7">
        <f t="shared" si="19"/>
        <v>1.0196021410590792</v>
      </c>
      <c r="M111" s="7">
        <f t="shared" si="20"/>
        <v>0.99384797903484734</v>
      </c>
      <c r="N111" s="7">
        <f t="shared" si="21"/>
        <v>1.0033073226189861</v>
      </c>
      <c r="O111" s="7">
        <f t="shared" si="22"/>
        <v>1.0044018643190058</v>
      </c>
      <c r="P111" s="7">
        <f t="shared" si="23"/>
        <v>1.0068544679428237</v>
      </c>
      <c r="Q111" s="7"/>
      <c r="R111" s="7">
        <f t="shared" si="24"/>
        <v>11086.568606962135</v>
      </c>
      <c r="S111" s="7">
        <f t="shared" si="25"/>
        <v>5255.5439641599178</v>
      </c>
      <c r="T111" s="7">
        <f t="shared" si="26"/>
        <v>4309.6645258499266</v>
      </c>
      <c r="U111" s="7">
        <f t="shared" si="27"/>
        <v>11932.665575721267</v>
      </c>
      <c r="V111" s="7">
        <f t="shared" si="28"/>
        <v>1.8533092863417913</v>
      </c>
      <c r="W111" s="7">
        <f t="shared" si="29"/>
        <v>0.68470075090626625</v>
      </c>
      <c r="X111" s="7">
        <f t="shared" si="30"/>
        <v>107.14945247847531</v>
      </c>
      <c r="Y111" s="7"/>
      <c r="Z111" s="7">
        <v>101</v>
      </c>
      <c r="AA111" s="5">
        <f t="shared" si="31"/>
        <v>54597.006183594465</v>
      </c>
      <c r="AB111" s="5"/>
      <c r="AC111" s="7">
        <v>464</v>
      </c>
      <c r="AD111" s="5">
        <v>-68177.94968039915</v>
      </c>
      <c r="AE111" s="7"/>
    </row>
    <row r="112" spans="1:31">
      <c r="A112" s="28">
        <v>39094</v>
      </c>
      <c r="B112" s="14">
        <v>12556.08</v>
      </c>
      <c r="C112" s="14">
        <v>6239</v>
      </c>
      <c r="D112" s="14">
        <v>5617.62</v>
      </c>
      <c r="E112" s="14">
        <v>17057.009999999998</v>
      </c>
      <c r="F112" s="29">
        <v>1.9603999999999999</v>
      </c>
      <c r="G112" s="30">
        <v>0.7732</v>
      </c>
      <c r="H112" s="30">
        <v>120.35</v>
      </c>
      <c r="I112" s="7"/>
      <c r="J112" s="7">
        <f t="shared" si="17"/>
        <v>1.0032840643772503</v>
      </c>
      <c r="K112" s="7">
        <f t="shared" si="18"/>
        <v>1.0014285484984189</v>
      </c>
      <c r="L112" s="7">
        <f t="shared" si="19"/>
        <v>1.0013939890905201</v>
      </c>
      <c r="M112" s="7">
        <f t="shared" si="20"/>
        <v>1.0129966617512474</v>
      </c>
      <c r="N112" s="7">
        <f t="shared" si="21"/>
        <v>1.0097347411795004</v>
      </c>
      <c r="O112" s="7">
        <f t="shared" si="22"/>
        <v>0.9966486207785511</v>
      </c>
      <c r="P112" s="7">
        <f t="shared" si="23"/>
        <v>0.99916977999169776</v>
      </c>
      <c r="Q112" s="7"/>
      <c r="R112" s="7">
        <f t="shared" si="24"/>
        <v>11058.257154609915</v>
      </c>
      <c r="S112" s="7">
        <f t="shared" si="25"/>
        <v>5204.4241665462832</v>
      </c>
      <c r="T112" s="7">
        <f t="shared" si="26"/>
        <v>4232.7021270277019</v>
      </c>
      <c r="U112" s="7">
        <f t="shared" si="27"/>
        <v>12162.574809216205</v>
      </c>
      <c r="V112" s="7">
        <f t="shared" si="28"/>
        <v>1.865182013906773</v>
      </c>
      <c r="W112" s="7">
        <f t="shared" si="29"/>
        <v>0.6794153647847383</v>
      </c>
      <c r="X112" s="7">
        <f t="shared" si="30"/>
        <v>106.33164798671648</v>
      </c>
      <c r="Y112" s="7"/>
      <c r="Z112" s="7">
        <v>102</v>
      </c>
      <c r="AA112" s="5">
        <f t="shared" si="31"/>
        <v>76190.938852587715</v>
      </c>
      <c r="AB112" s="5"/>
      <c r="AC112" s="7">
        <v>23</v>
      </c>
      <c r="AD112" s="5">
        <v>-67580.197970708832</v>
      </c>
      <c r="AE112" s="7"/>
    </row>
    <row r="113" spans="1:31">
      <c r="A113" s="28">
        <v>39098</v>
      </c>
      <c r="B113" s="14">
        <v>12582.59</v>
      </c>
      <c r="C113" s="14">
        <v>6215.7</v>
      </c>
      <c r="D113" s="14">
        <v>5591.54</v>
      </c>
      <c r="E113" s="14">
        <v>17202.46</v>
      </c>
      <c r="F113" s="29">
        <v>1.9610000000000001</v>
      </c>
      <c r="G113" s="30">
        <v>0.77329999999999999</v>
      </c>
      <c r="H113" s="30">
        <v>120.74</v>
      </c>
      <c r="I113" s="7"/>
      <c r="J113" s="7">
        <f t="shared" si="17"/>
        <v>1.0021113277392308</v>
      </c>
      <c r="K113" s="7">
        <f t="shared" si="18"/>
        <v>0.99626542715178712</v>
      </c>
      <c r="L113" s="7">
        <f t="shared" si="19"/>
        <v>0.99535746454904395</v>
      </c>
      <c r="M113" s="7">
        <f t="shared" si="20"/>
        <v>1.0085272858490439</v>
      </c>
      <c r="N113" s="7">
        <f t="shared" si="21"/>
        <v>1.0003060599877578</v>
      </c>
      <c r="O113" s="7">
        <f t="shared" si="22"/>
        <v>1.0001293326435592</v>
      </c>
      <c r="P113" s="7">
        <f t="shared" si="23"/>
        <v>1.0032405484004985</v>
      </c>
      <c r="Q113" s="7"/>
      <c r="R113" s="7">
        <f t="shared" si="24"/>
        <v>11045.331181021465</v>
      </c>
      <c r="S113" s="7">
        <f t="shared" si="25"/>
        <v>5177.5914249078378</v>
      </c>
      <c r="T113" s="7">
        <f t="shared" si="26"/>
        <v>4207.186884730545</v>
      </c>
      <c r="U113" s="7">
        <f t="shared" si="27"/>
        <v>12108.913113365123</v>
      </c>
      <c r="V113" s="7">
        <f t="shared" si="28"/>
        <v>1.8477653540093861</v>
      </c>
      <c r="W113" s="7">
        <f t="shared" si="29"/>
        <v>0.68178816606311432</v>
      </c>
      <c r="X113" s="7">
        <f t="shared" si="30"/>
        <v>106.76485916078104</v>
      </c>
      <c r="Y113" s="7"/>
      <c r="Z113" s="7">
        <v>103</v>
      </c>
      <c r="AA113" s="5">
        <f t="shared" si="31"/>
        <v>4169.857164459303</v>
      </c>
      <c r="AB113" s="5"/>
      <c r="AC113" s="7">
        <v>280</v>
      </c>
      <c r="AD113" s="5">
        <v>-67563.283138141036</v>
      </c>
      <c r="AE113" s="7"/>
    </row>
    <row r="114" spans="1:31">
      <c r="A114" s="28">
        <v>39099</v>
      </c>
      <c r="B114" s="14">
        <v>12577.15</v>
      </c>
      <c r="C114" s="14">
        <v>6204.5</v>
      </c>
      <c r="D114" s="14">
        <v>5561.78</v>
      </c>
      <c r="E114" s="14">
        <v>17261.349999999999</v>
      </c>
      <c r="F114" s="29">
        <v>1.9714</v>
      </c>
      <c r="G114" s="30">
        <v>0.7722</v>
      </c>
      <c r="H114" s="30">
        <v>120.53</v>
      </c>
      <c r="I114" s="7"/>
      <c r="J114" s="7">
        <f t="shared" si="17"/>
        <v>0.99956765657944824</v>
      </c>
      <c r="K114" s="7">
        <f t="shared" si="18"/>
        <v>0.99819811123445468</v>
      </c>
      <c r="L114" s="7">
        <f t="shared" si="19"/>
        <v>0.99467767377144756</v>
      </c>
      <c r="M114" s="7">
        <f t="shared" si="20"/>
        <v>1.0034233475909839</v>
      </c>
      <c r="N114" s="7">
        <f t="shared" si="21"/>
        <v>1.0053034166241712</v>
      </c>
      <c r="O114" s="7">
        <f t="shared" si="22"/>
        <v>0.99857752489331442</v>
      </c>
      <c r="P114" s="7">
        <f t="shared" si="23"/>
        <v>0.99826072552592349</v>
      </c>
      <c r="Q114" s="7"/>
      <c r="R114" s="7">
        <f t="shared" si="24"/>
        <v>11017.294684878072</v>
      </c>
      <c r="S114" s="7">
        <f t="shared" si="25"/>
        <v>5187.6355840854612</v>
      </c>
      <c r="T114" s="7">
        <f t="shared" si="26"/>
        <v>4204.3135382738928</v>
      </c>
      <c r="U114" s="7">
        <f t="shared" si="27"/>
        <v>12047.632525551577</v>
      </c>
      <c r="V114" s="7">
        <f t="shared" si="28"/>
        <v>1.856996471188169</v>
      </c>
      <c r="W114" s="7">
        <f t="shared" si="29"/>
        <v>0.68073029871977242</v>
      </c>
      <c r="X114" s="7">
        <f t="shared" si="30"/>
        <v>106.23490641046878</v>
      </c>
      <c r="Y114" s="7"/>
      <c r="Z114" s="7">
        <v>104</v>
      </c>
      <c r="AA114" s="5">
        <f t="shared" si="31"/>
        <v>14628.035903284326</v>
      </c>
      <c r="AB114" s="5"/>
      <c r="AC114" s="7">
        <v>185</v>
      </c>
      <c r="AD114" s="5">
        <v>-67377.547398781404</v>
      </c>
      <c r="AE114" s="7"/>
    </row>
    <row r="115" spans="1:31">
      <c r="A115" s="28">
        <v>39100</v>
      </c>
      <c r="B115" s="14">
        <v>12567.93</v>
      </c>
      <c r="C115" s="14">
        <v>6210.3</v>
      </c>
      <c r="D115" s="14">
        <v>5555.04</v>
      </c>
      <c r="E115" s="14">
        <v>17370.93</v>
      </c>
      <c r="F115" s="29">
        <v>1.9722</v>
      </c>
      <c r="G115" s="30">
        <v>0.77210000000000001</v>
      </c>
      <c r="H115" s="30">
        <v>121.31</v>
      </c>
      <c r="I115" s="7"/>
      <c r="J115" s="7">
        <f t="shared" si="17"/>
        <v>0.9992669245417285</v>
      </c>
      <c r="K115" s="7">
        <f t="shared" si="18"/>
        <v>1.0009348053831897</v>
      </c>
      <c r="L115" s="7">
        <f t="shared" si="19"/>
        <v>0.99878815774805907</v>
      </c>
      <c r="M115" s="7">
        <f t="shared" si="20"/>
        <v>1.0063482867794236</v>
      </c>
      <c r="N115" s="7">
        <f t="shared" si="21"/>
        <v>1.0004058029826519</v>
      </c>
      <c r="O115" s="7">
        <f t="shared" si="22"/>
        <v>0.99987049987049992</v>
      </c>
      <c r="P115" s="7">
        <f t="shared" si="23"/>
        <v>1.0064714179042562</v>
      </c>
      <c r="Q115" s="7"/>
      <c r="R115" s="7">
        <f t="shared" si="24"/>
        <v>11013.979998314404</v>
      </c>
      <c r="S115" s="7">
        <f t="shared" si="25"/>
        <v>5201.8581835764371</v>
      </c>
      <c r="T115" s="7">
        <f t="shared" si="26"/>
        <v>4221.6877730510741</v>
      </c>
      <c r="U115" s="7">
        <f t="shared" si="27"/>
        <v>12082.750895665753</v>
      </c>
      <c r="V115" s="7">
        <f t="shared" si="28"/>
        <v>1.8479495992695545</v>
      </c>
      <c r="W115" s="7">
        <f t="shared" si="29"/>
        <v>0.68161171976171975</v>
      </c>
      <c r="X115" s="7">
        <f t="shared" si="30"/>
        <v>107.10868829337095</v>
      </c>
      <c r="Y115" s="7"/>
      <c r="Z115" s="7">
        <v>105</v>
      </c>
      <c r="AA115" s="5">
        <f t="shared" si="31"/>
        <v>-288.21378821134567</v>
      </c>
      <c r="AB115" s="5"/>
      <c r="AC115" s="7">
        <v>197</v>
      </c>
      <c r="AD115" s="5">
        <v>-66943.951751535758</v>
      </c>
      <c r="AE115" s="7"/>
    </row>
    <row r="116" spans="1:31">
      <c r="A116" s="28">
        <v>39101</v>
      </c>
      <c r="B116" s="14">
        <v>12565.53</v>
      </c>
      <c r="C116" s="14">
        <v>6237.2</v>
      </c>
      <c r="D116" s="14">
        <v>5614.7</v>
      </c>
      <c r="E116" s="14">
        <v>17310.439999999999</v>
      </c>
      <c r="F116" s="29">
        <v>1.974</v>
      </c>
      <c r="G116" s="30">
        <v>0.77249999999999996</v>
      </c>
      <c r="H116" s="30">
        <v>121.38</v>
      </c>
      <c r="I116" s="7"/>
      <c r="J116" s="7">
        <f t="shared" si="17"/>
        <v>0.99980903776516894</v>
      </c>
      <c r="K116" s="7">
        <f t="shared" si="18"/>
        <v>1.004331513775502</v>
      </c>
      <c r="L116" s="7">
        <f t="shared" si="19"/>
        <v>1.0107397966531293</v>
      </c>
      <c r="M116" s="7">
        <f t="shared" si="20"/>
        <v>0.99651774545174021</v>
      </c>
      <c r="N116" s="7">
        <f t="shared" si="21"/>
        <v>1.0009126863401279</v>
      </c>
      <c r="O116" s="7">
        <f t="shared" si="22"/>
        <v>1.0005180676078227</v>
      </c>
      <c r="P116" s="7">
        <f t="shared" si="23"/>
        <v>1.0005770340450086</v>
      </c>
      <c r="Q116" s="7"/>
      <c r="R116" s="7">
        <f t="shared" si="24"/>
        <v>11019.955202789957</v>
      </c>
      <c r="S116" s="7">
        <f t="shared" si="25"/>
        <v>5219.5108770912839</v>
      </c>
      <c r="T116" s="7">
        <f t="shared" si="26"/>
        <v>4272.2050798914142</v>
      </c>
      <c r="U116" s="7">
        <f t="shared" si="27"/>
        <v>11964.720206298683</v>
      </c>
      <c r="V116" s="7">
        <f t="shared" si="28"/>
        <v>1.848885914207484</v>
      </c>
      <c r="W116" s="7">
        <f t="shared" si="29"/>
        <v>0.68205316668825267</v>
      </c>
      <c r="X116" s="7">
        <f t="shared" si="30"/>
        <v>106.48140796306983</v>
      </c>
      <c r="Y116" s="7"/>
      <c r="Z116" s="7">
        <v>106</v>
      </c>
      <c r="AA116" s="5">
        <f t="shared" si="31"/>
        <v>16077.559303067625</v>
      </c>
      <c r="AB116" s="5"/>
      <c r="AC116" s="7">
        <v>423</v>
      </c>
      <c r="AD116" s="5">
        <v>-65085.13140915893</v>
      </c>
      <c r="AE116" s="7"/>
    </row>
    <row r="117" spans="1:31">
      <c r="A117" s="28">
        <v>39104</v>
      </c>
      <c r="B117" s="14">
        <v>12477.16</v>
      </c>
      <c r="C117" s="14">
        <v>6218.4</v>
      </c>
      <c r="D117" s="14">
        <v>5579.78</v>
      </c>
      <c r="E117" s="14">
        <v>17424.18</v>
      </c>
      <c r="F117" s="29">
        <v>1.9762999999999999</v>
      </c>
      <c r="G117" s="30">
        <v>0.77170000000000005</v>
      </c>
      <c r="H117" s="30">
        <v>121.58</v>
      </c>
      <c r="I117" s="7"/>
      <c r="J117" s="7">
        <f t="shared" si="17"/>
        <v>0.99296726839218075</v>
      </c>
      <c r="K117" s="7">
        <f t="shared" si="18"/>
        <v>0.99698582697364202</v>
      </c>
      <c r="L117" s="7">
        <f t="shared" si="19"/>
        <v>0.99378061160881259</v>
      </c>
      <c r="M117" s="7">
        <f t="shared" si="20"/>
        <v>1.0065706013249809</v>
      </c>
      <c r="N117" s="7">
        <f t="shared" si="21"/>
        <v>1.0011651469098277</v>
      </c>
      <c r="O117" s="7">
        <f t="shared" si="22"/>
        <v>0.99896440129449848</v>
      </c>
      <c r="P117" s="7">
        <f t="shared" si="23"/>
        <v>1.0016477179106937</v>
      </c>
      <c r="Q117" s="7"/>
      <c r="R117" s="7">
        <f t="shared" si="24"/>
        <v>10944.54481025472</v>
      </c>
      <c r="S117" s="7">
        <f t="shared" si="25"/>
        <v>5181.3353427820175</v>
      </c>
      <c r="T117" s="7">
        <f t="shared" si="26"/>
        <v>4200.5218269542456</v>
      </c>
      <c r="U117" s="7">
        <f t="shared" si="27"/>
        <v>12085.420121926423</v>
      </c>
      <c r="V117" s="7">
        <f t="shared" si="28"/>
        <v>1.8493522593718337</v>
      </c>
      <c r="W117" s="7">
        <f t="shared" si="29"/>
        <v>0.68099403236245959</v>
      </c>
      <c r="X117" s="7">
        <f t="shared" si="30"/>
        <v>106.59535014005603</v>
      </c>
      <c r="Y117" s="7"/>
      <c r="Z117" s="7">
        <v>107</v>
      </c>
      <c r="AA117" s="5">
        <f t="shared" si="31"/>
        <v>-28640.511589732021</v>
      </c>
      <c r="AB117" s="5"/>
      <c r="AC117" s="7">
        <v>257</v>
      </c>
      <c r="AD117" s="5">
        <v>-62948.687650246546</v>
      </c>
      <c r="AE117" s="7"/>
    </row>
    <row r="118" spans="1:31">
      <c r="A118" s="28">
        <v>39105</v>
      </c>
      <c r="B118" s="14">
        <v>12533.8</v>
      </c>
      <c r="C118" s="14">
        <v>6227.6</v>
      </c>
      <c r="D118" s="14">
        <v>5575.07</v>
      </c>
      <c r="E118" s="14">
        <v>17408.57</v>
      </c>
      <c r="F118" s="29">
        <v>1.9864999999999999</v>
      </c>
      <c r="G118" s="30">
        <v>0.76729999999999998</v>
      </c>
      <c r="H118" s="30">
        <v>121.38</v>
      </c>
      <c r="I118" s="7"/>
      <c r="J118" s="7">
        <f t="shared" si="17"/>
        <v>1.0045394945644681</v>
      </c>
      <c r="K118" s="7">
        <f t="shared" si="18"/>
        <v>1.0014794802521549</v>
      </c>
      <c r="L118" s="7">
        <f t="shared" si="19"/>
        <v>0.99915588069780525</v>
      </c>
      <c r="M118" s="7">
        <f t="shared" si="20"/>
        <v>0.99910411852953762</v>
      </c>
      <c r="N118" s="7">
        <f t="shared" si="21"/>
        <v>1.0051611597429539</v>
      </c>
      <c r="O118" s="7">
        <f t="shared" si="22"/>
        <v>0.99429830244913819</v>
      </c>
      <c r="P118" s="7">
        <f t="shared" si="23"/>
        <v>0.99835499259746663</v>
      </c>
      <c r="Q118" s="7"/>
      <c r="R118" s="7">
        <f t="shared" si="24"/>
        <v>11072.094581459241</v>
      </c>
      <c r="S118" s="7">
        <f t="shared" si="25"/>
        <v>5204.6888588704496</v>
      </c>
      <c r="T118" s="7">
        <f t="shared" si="26"/>
        <v>4223.2420680922905</v>
      </c>
      <c r="U118" s="7">
        <f t="shared" si="27"/>
        <v>11995.77357224845</v>
      </c>
      <c r="V118" s="7">
        <f t="shared" si="28"/>
        <v>1.8567336942771844</v>
      </c>
      <c r="W118" s="7">
        <f t="shared" si="29"/>
        <v>0.67781315277957743</v>
      </c>
      <c r="X118" s="7">
        <f t="shared" si="30"/>
        <v>106.2449383122224</v>
      </c>
      <c r="Y118" s="7"/>
      <c r="Z118" s="7">
        <v>108</v>
      </c>
      <c r="AA118" s="5">
        <f t="shared" si="31"/>
        <v>43142.197523305193</v>
      </c>
      <c r="AB118" s="5"/>
      <c r="AC118" s="7">
        <v>111</v>
      </c>
      <c r="AD118" s="5">
        <v>-62143.779980452731</v>
      </c>
      <c r="AE118" s="7"/>
    </row>
    <row r="119" spans="1:31">
      <c r="A119" s="28">
        <v>39106</v>
      </c>
      <c r="B119" s="14">
        <v>12621.77</v>
      </c>
      <c r="C119" s="14">
        <v>6314.8</v>
      </c>
      <c r="D119" s="14">
        <v>5638.08</v>
      </c>
      <c r="E119" s="14">
        <v>17507.400000000001</v>
      </c>
      <c r="F119" s="29">
        <v>1.9655</v>
      </c>
      <c r="G119" s="30">
        <v>0.77139999999999997</v>
      </c>
      <c r="H119" s="30">
        <v>120.98</v>
      </c>
      <c r="I119" s="7"/>
      <c r="J119" s="7">
        <f t="shared" si="17"/>
        <v>1.0070186216470665</v>
      </c>
      <c r="K119" s="7">
        <f t="shared" si="18"/>
        <v>1.0140021838268354</v>
      </c>
      <c r="L119" s="7">
        <f t="shared" si="19"/>
        <v>1.0113021002426876</v>
      </c>
      <c r="M119" s="7">
        <f t="shared" si="20"/>
        <v>1.0056770889280395</v>
      </c>
      <c r="N119" s="7">
        <f t="shared" si="21"/>
        <v>0.98942864334256231</v>
      </c>
      <c r="O119" s="7">
        <f t="shared" si="22"/>
        <v>1.0053434119640297</v>
      </c>
      <c r="P119" s="7">
        <f t="shared" si="23"/>
        <v>0.99670456417861264</v>
      </c>
      <c r="Q119" s="7"/>
      <c r="R119" s="7">
        <f t="shared" si="24"/>
        <v>11099.419668911265</v>
      </c>
      <c r="S119" s="7">
        <f t="shared" si="25"/>
        <v>5269.7693493480638</v>
      </c>
      <c r="T119" s="7">
        <f t="shared" si="26"/>
        <v>4274.5818303267952</v>
      </c>
      <c r="U119" s="7">
        <f t="shared" si="27"/>
        <v>12074.692138527174</v>
      </c>
      <c r="V119" s="7">
        <f t="shared" si="28"/>
        <v>1.8276725899823811</v>
      </c>
      <c r="W119" s="7">
        <f t="shared" si="29"/>
        <v>0.68534260393587898</v>
      </c>
      <c r="X119" s="7">
        <f t="shared" si="30"/>
        <v>106.06929971988797</v>
      </c>
      <c r="Y119" s="7"/>
      <c r="Z119" s="7">
        <v>109</v>
      </c>
      <c r="AA119" s="5">
        <f t="shared" si="31"/>
        <v>60082.324492992833</v>
      </c>
      <c r="AB119" s="5"/>
      <c r="AC119" s="7">
        <v>100</v>
      </c>
      <c r="AD119" s="5">
        <v>-62066.091241762042</v>
      </c>
      <c r="AE119" s="7"/>
    </row>
    <row r="120" spans="1:31">
      <c r="A120" s="28">
        <v>39107</v>
      </c>
      <c r="B120" s="14">
        <v>12502.56</v>
      </c>
      <c r="C120" s="14">
        <v>6269.3</v>
      </c>
      <c r="D120" s="14">
        <v>5609.2</v>
      </c>
      <c r="E120" s="14">
        <v>17458.3</v>
      </c>
      <c r="F120" s="29">
        <v>1.9708000000000001</v>
      </c>
      <c r="G120" s="30">
        <v>0.77059999999999995</v>
      </c>
      <c r="H120" s="30">
        <v>120.95</v>
      </c>
      <c r="I120" s="7"/>
      <c r="J120" s="7">
        <f t="shared" si="17"/>
        <v>0.99055520739167324</v>
      </c>
      <c r="K120" s="7">
        <f t="shared" si="18"/>
        <v>0.99279470450370555</v>
      </c>
      <c r="L120" s="7">
        <f t="shared" si="19"/>
        <v>0.99487768885861849</v>
      </c>
      <c r="M120" s="7">
        <f t="shared" si="20"/>
        <v>0.99719547162913957</v>
      </c>
      <c r="N120" s="7">
        <f t="shared" si="21"/>
        <v>1.0026965148817095</v>
      </c>
      <c r="O120" s="7">
        <f t="shared" si="22"/>
        <v>0.99896292455276114</v>
      </c>
      <c r="P120" s="7">
        <f t="shared" si="23"/>
        <v>0.99975202512812034</v>
      </c>
      <c r="Q120" s="7"/>
      <c r="R120" s="7">
        <f t="shared" si="24"/>
        <v>10917.958929183465</v>
      </c>
      <c r="S120" s="7">
        <f t="shared" si="25"/>
        <v>5159.554079305758</v>
      </c>
      <c r="T120" s="7">
        <f t="shared" si="26"/>
        <v>4205.1589640444972</v>
      </c>
      <c r="U120" s="7">
        <f t="shared" si="27"/>
        <v>11972.857345979413</v>
      </c>
      <c r="V120" s="7">
        <f t="shared" si="28"/>
        <v>1.8521810022894938</v>
      </c>
      <c r="W120" s="7">
        <f t="shared" si="29"/>
        <v>0.68099302566761721</v>
      </c>
      <c r="X120" s="7">
        <f t="shared" si="30"/>
        <v>106.39361051413456</v>
      </c>
      <c r="Y120" s="7"/>
      <c r="Z120" s="7">
        <v>110</v>
      </c>
      <c r="AA120" s="5">
        <f t="shared" si="31"/>
        <v>-59225.572648601606</v>
      </c>
      <c r="AB120" s="5"/>
      <c r="AC120" s="7">
        <v>31</v>
      </c>
      <c r="AD120" s="5">
        <v>-60375.560808697715</v>
      </c>
      <c r="AE120" s="7"/>
    </row>
    <row r="121" spans="1:31">
      <c r="A121" s="28">
        <v>39108</v>
      </c>
      <c r="B121" s="14">
        <v>12487.02</v>
      </c>
      <c r="C121" s="14">
        <v>6228</v>
      </c>
      <c r="D121" s="14">
        <v>5582.3</v>
      </c>
      <c r="E121" s="14">
        <v>17421.93</v>
      </c>
      <c r="F121" s="29">
        <v>1.9596</v>
      </c>
      <c r="G121" s="30">
        <v>0.77480000000000004</v>
      </c>
      <c r="H121" s="30">
        <v>121.49</v>
      </c>
      <c r="I121" s="7"/>
      <c r="J121" s="7">
        <f t="shared" si="17"/>
        <v>0.99875705455522712</v>
      </c>
      <c r="K121" s="7">
        <f t="shared" si="18"/>
        <v>0.99341234268578626</v>
      </c>
      <c r="L121" s="7">
        <f t="shared" si="19"/>
        <v>0.9952043072095843</v>
      </c>
      <c r="M121" s="7">
        <f t="shared" si="20"/>
        <v>0.9979167501990458</v>
      </c>
      <c r="N121" s="7">
        <f t="shared" si="21"/>
        <v>0.99431702861782012</v>
      </c>
      <c r="O121" s="7">
        <f t="shared" si="22"/>
        <v>1.0054502984687257</v>
      </c>
      <c r="P121" s="7">
        <f t="shared" si="23"/>
        <v>1.0044646548160396</v>
      </c>
      <c r="Q121" s="7"/>
      <c r="R121" s="7">
        <f t="shared" si="24"/>
        <v>11008.360180730986</v>
      </c>
      <c r="S121" s="7">
        <f t="shared" si="25"/>
        <v>5162.7639449380313</v>
      </c>
      <c r="T121" s="7">
        <f t="shared" si="26"/>
        <v>4206.5395177565433</v>
      </c>
      <c r="U121" s="7">
        <f t="shared" si="27"/>
        <v>11981.51739876735</v>
      </c>
      <c r="V121" s="7">
        <f t="shared" si="28"/>
        <v>1.8367024152628373</v>
      </c>
      <c r="W121" s="7">
        <f t="shared" si="29"/>
        <v>0.68541546846613033</v>
      </c>
      <c r="X121" s="7">
        <f t="shared" si="30"/>
        <v>106.89512856552294</v>
      </c>
      <c r="Y121" s="7"/>
      <c r="Z121" s="7">
        <v>111</v>
      </c>
      <c r="AA121" s="5">
        <f t="shared" si="31"/>
        <v>-62143.779980452731</v>
      </c>
      <c r="AB121" s="5"/>
      <c r="AC121" s="7">
        <v>110</v>
      </c>
      <c r="AD121" s="5">
        <v>-59225.572648601606</v>
      </c>
      <c r="AE121" s="7"/>
    </row>
    <row r="122" spans="1:31">
      <c r="A122" s="28">
        <v>39111</v>
      </c>
      <c r="B122" s="14">
        <v>12490.78</v>
      </c>
      <c r="C122" s="14">
        <v>6239.9</v>
      </c>
      <c r="D122" s="14">
        <v>5619.7</v>
      </c>
      <c r="E122" s="14">
        <v>17470.46</v>
      </c>
      <c r="F122" s="29">
        <v>1.9579</v>
      </c>
      <c r="G122" s="30">
        <v>0.77300000000000002</v>
      </c>
      <c r="H122" s="30">
        <v>121.91</v>
      </c>
      <c r="I122" s="7"/>
      <c r="J122" s="7">
        <f t="shared" si="17"/>
        <v>1.0003011126754022</v>
      </c>
      <c r="K122" s="7">
        <f t="shared" si="18"/>
        <v>1.0019107257546562</v>
      </c>
      <c r="L122" s="7">
        <f t="shared" si="19"/>
        <v>1.0066997474159396</v>
      </c>
      <c r="M122" s="7">
        <f t="shared" si="20"/>
        <v>1.0027855696814301</v>
      </c>
      <c r="N122" s="7">
        <f t="shared" si="21"/>
        <v>0.99913247601551336</v>
      </c>
      <c r="O122" s="7">
        <f t="shared" si="22"/>
        <v>0.99767681982447076</v>
      </c>
      <c r="P122" s="7">
        <f t="shared" si="23"/>
        <v>1.0034570746563503</v>
      </c>
      <c r="Q122" s="7"/>
      <c r="R122" s="7">
        <f t="shared" si="24"/>
        <v>11025.378881975043</v>
      </c>
      <c r="S122" s="7">
        <f t="shared" si="25"/>
        <v>5206.9300417469485</v>
      </c>
      <c r="T122" s="7">
        <f t="shared" si="26"/>
        <v>4255.1285593751682</v>
      </c>
      <c r="U122" s="7">
        <f t="shared" si="27"/>
        <v>12039.975025947182</v>
      </c>
      <c r="V122" s="7">
        <f t="shared" si="28"/>
        <v>1.8455975096958563</v>
      </c>
      <c r="W122" s="7">
        <f t="shared" si="29"/>
        <v>0.68011628807434166</v>
      </c>
      <c r="X122" s="7">
        <f t="shared" si="30"/>
        <v>106.7879018849288</v>
      </c>
      <c r="Y122" s="7"/>
      <c r="Z122" s="7">
        <v>112</v>
      </c>
      <c r="AA122" s="5">
        <f t="shared" si="31"/>
        <v>11322.319566739723</v>
      </c>
      <c r="AB122" s="5"/>
      <c r="AC122" s="7">
        <v>231</v>
      </c>
      <c r="AD122" s="5">
        <v>-58903.625950980932</v>
      </c>
      <c r="AE122" s="7"/>
    </row>
    <row r="123" spans="1:31">
      <c r="A123" s="28">
        <v>39112</v>
      </c>
      <c r="B123" s="14">
        <v>12523.31</v>
      </c>
      <c r="C123" s="14">
        <v>6242</v>
      </c>
      <c r="D123" s="14">
        <v>5645.59</v>
      </c>
      <c r="E123" s="14">
        <v>17490.189999999999</v>
      </c>
      <c r="F123" s="29">
        <v>1.9614</v>
      </c>
      <c r="G123" s="30">
        <v>0.77180000000000004</v>
      </c>
      <c r="H123" s="30">
        <v>121.53</v>
      </c>
      <c r="I123" s="7"/>
      <c r="J123" s="7">
        <f t="shared" si="17"/>
        <v>1.0026043209471305</v>
      </c>
      <c r="K123" s="7">
        <f t="shared" si="18"/>
        <v>1.0003365438548695</v>
      </c>
      <c r="L123" s="7">
        <f t="shared" si="19"/>
        <v>1.0046070074915032</v>
      </c>
      <c r="M123" s="7">
        <f t="shared" si="20"/>
        <v>1.0011293348887207</v>
      </c>
      <c r="N123" s="7">
        <f t="shared" si="21"/>
        <v>1.0017876296031463</v>
      </c>
      <c r="O123" s="7">
        <f t="shared" si="22"/>
        <v>0.99844760672703758</v>
      </c>
      <c r="P123" s="7">
        <f t="shared" si="23"/>
        <v>0.99688294643589537</v>
      </c>
      <c r="Q123" s="7"/>
      <c r="R123" s="7">
        <f t="shared" si="24"/>
        <v>11050.764981738528</v>
      </c>
      <c r="S123" s="7">
        <f t="shared" si="25"/>
        <v>5198.7490184137569</v>
      </c>
      <c r="T123" s="7">
        <f t="shared" si="26"/>
        <v>4246.2829453351615</v>
      </c>
      <c r="U123" s="7">
        <f t="shared" si="27"/>
        <v>12020.089393221473</v>
      </c>
      <c r="V123" s="7">
        <f t="shared" si="28"/>
        <v>1.8505021094029317</v>
      </c>
      <c r="W123" s="7">
        <f t="shared" si="29"/>
        <v>0.68064173350582147</v>
      </c>
      <c r="X123" s="7">
        <f t="shared" si="30"/>
        <v>106.08828315970798</v>
      </c>
      <c r="Y123" s="7"/>
      <c r="Z123" s="7">
        <v>113</v>
      </c>
      <c r="AA123" s="5">
        <f t="shared" si="31"/>
        <v>30360.53383307904</v>
      </c>
      <c r="AB123" s="5"/>
      <c r="AC123" s="7">
        <v>223</v>
      </c>
      <c r="AD123" s="5">
        <v>-57420.531713638455</v>
      </c>
      <c r="AE123" s="7"/>
    </row>
    <row r="124" spans="1:31">
      <c r="A124" s="28">
        <v>39113</v>
      </c>
      <c r="B124" s="14">
        <v>12621.69</v>
      </c>
      <c r="C124" s="14">
        <v>6203.1</v>
      </c>
      <c r="D124" s="14">
        <v>5608.31</v>
      </c>
      <c r="E124" s="14">
        <v>17383.419999999998</v>
      </c>
      <c r="F124" s="29">
        <v>1.9574</v>
      </c>
      <c r="G124" s="30">
        <v>0.76949999999999996</v>
      </c>
      <c r="H124" s="30">
        <v>120.95</v>
      </c>
      <c r="I124" s="7"/>
      <c r="J124" s="7">
        <f t="shared" si="17"/>
        <v>1.0078557505962882</v>
      </c>
      <c r="K124" s="7">
        <f t="shared" si="18"/>
        <v>0.99376802306952905</v>
      </c>
      <c r="L124" s="7">
        <f t="shared" si="19"/>
        <v>0.99339661576557992</v>
      </c>
      <c r="M124" s="7">
        <f t="shared" si="20"/>
        <v>0.99389543509818934</v>
      </c>
      <c r="N124" s="7">
        <f t="shared" si="21"/>
        <v>0.99796064035892729</v>
      </c>
      <c r="O124" s="7">
        <f t="shared" si="22"/>
        <v>0.99701995335579152</v>
      </c>
      <c r="P124" s="7">
        <f t="shared" si="23"/>
        <v>0.99522751583971036</v>
      </c>
      <c r="Q124" s="7"/>
      <c r="R124" s="7">
        <f t="shared" si="24"/>
        <v>11108.646554417324</v>
      </c>
      <c r="S124" s="7">
        <f t="shared" si="25"/>
        <v>5164.6124158923421</v>
      </c>
      <c r="T124" s="7">
        <f t="shared" si="26"/>
        <v>4198.8987494841112</v>
      </c>
      <c r="U124" s="7">
        <f t="shared" si="27"/>
        <v>11933.235358369464</v>
      </c>
      <c r="V124" s="7">
        <f t="shared" si="28"/>
        <v>1.8434328948710104</v>
      </c>
      <c r="W124" s="7">
        <f t="shared" si="29"/>
        <v>0.67966850220264308</v>
      </c>
      <c r="X124" s="7">
        <f t="shared" si="30"/>
        <v>105.91211223566198</v>
      </c>
      <c r="Y124" s="7"/>
      <c r="Z124" s="7">
        <v>114</v>
      </c>
      <c r="AA124" s="5">
        <f t="shared" si="31"/>
        <v>1439.422220159322</v>
      </c>
      <c r="AB124" s="5"/>
      <c r="AC124" s="7">
        <v>338</v>
      </c>
      <c r="AD124" s="5">
        <v>-57190.149000136182</v>
      </c>
      <c r="AE124" s="7"/>
    </row>
    <row r="125" spans="1:31">
      <c r="A125" s="28">
        <v>39114</v>
      </c>
      <c r="B125" s="14">
        <v>12673.68</v>
      </c>
      <c r="C125" s="14">
        <v>6282.2</v>
      </c>
      <c r="D125" s="14">
        <v>5662.25</v>
      </c>
      <c r="E125" s="14">
        <v>17519.5</v>
      </c>
      <c r="F125" s="29">
        <v>1.9704999999999999</v>
      </c>
      <c r="G125" s="30">
        <v>0.76790000000000003</v>
      </c>
      <c r="H125" s="30">
        <v>120.5</v>
      </c>
      <c r="I125" s="7"/>
      <c r="J125" s="7">
        <f t="shared" si="17"/>
        <v>1.0041190997402092</v>
      </c>
      <c r="K125" s="7">
        <f t="shared" si="18"/>
        <v>1.0127516886717931</v>
      </c>
      <c r="L125" s="7">
        <f t="shared" si="19"/>
        <v>1.0096178706241274</v>
      </c>
      <c r="M125" s="7">
        <f t="shared" si="20"/>
        <v>1.0078281488912999</v>
      </c>
      <c r="N125" s="7">
        <f t="shared" si="21"/>
        <v>1.0066925513436191</v>
      </c>
      <c r="O125" s="7">
        <f t="shared" si="22"/>
        <v>0.99792072774528928</v>
      </c>
      <c r="P125" s="7">
        <f t="shared" si="23"/>
        <v>0.9962794543199669</v>
      </c>
      <c r="Q125" s="7"/>
      <c r="R125" s="7">
        <f t="shared" si="24"/>
        <v>11067.460964482569</v>
      </c>
      <c r="S125" s="7">
        <f t="shared" si="25"/>
        <v>5263.2705260273087</v>
      </c>
      <c r="T125" s="7">
        <f t="shared" si="26"/>
        <v>4267.4629117327686</v>
      </c>
      <c r="U125" s="7">
        <f t="shared" si="27"/>
        <v>12100.51890450786</v>
      </c>
      <c r="V125" s="7">
        <f t="shared" si="28"/>
        <v>1.8595624808419331</v>
      </c>
      <c r="W125" s="7">
        <f t="shared" si="29"/>
        <v>0.68028256010396371</v>
      </c>
      <c r="X125" s="7">
        <f t="shared" si="30"/>
        <v>106.02405952873087</v>
      </c>
      <c r="Y125" s="7"/>
      <c r="Z125" s="7">
        <v>115</v>
      </c>
      <c r="AA125" s="5">
        <f t="shared" si="31"/>
        <v>105723.48940222524</v>
      </c>
      <c r="AB125" s="5"/>
      <c r="AC125" s="7">
        <v>279</v>
      </c>
      <c r="AD125" s="5">
        <v>-56656.128179591149</v>
      </c>
      <c r="AE125" s="7"/>
    </row>
    <row r="126" spans="1:31">
      <c r="A126" s="28">
        <v>39115</v>
      </c>
      <c r="B126" s="14">
        <v>12653.49</v>
      </c>
      <c r="C126" s="14">
        <v>6310.9</v>
      </c>
      <c r="D126" s="14">
        <v>5677.3</v>
      </c>
      <c r="E126" s="14">
        <v>17547.11</v>
      </c>
      <c r="F126" s="29">
        <v>1.9683999999999999</v>
      </c>
      <c r="G126" s="30">
        <v>0.77070000000000005</v>
      </c>
      <c r="H126" s="30">
        <v>121.14</v>
      </c>
      <c r="I126" s="7"/>
      <c r="J126" s="7">
        <f t="shared" si="17"/>
        <v>0.99840693468668917</v>
      </c>
      <c r="K126" s="7">
        <f t="shared" si="18"/>
        <v>1.0045684632771958</v>
      </c>
      <c r="L126" s="7">
        <f t="shared" si="19"/>
        <v>1.0026579539935538</v>
      </c>
      <c r="M126" s="7">
        <f t="shared" si="20"/>
        <v>1.0015759582179857</v>
      </c>
      <c r="N126" s="7">
        <f t="shared" si="21"/>
        <v>0.99893428063943157</v>
      </c>
      <c r="O126" s="7">
        <f t="shared" si="22"/>
        <v>1.0036463081130356</v>
      </c>
      <c r="P126" s="7">
        <f t="shared" si="23"/>
        <v>1.0053112033195022</v>
      </c>
      <c r="Q126" s="7"/>
      <c r="R126" s="7">
        <f t="shared" si="24"/>
        <v>11004.501138532769</v>
      </c>
      <c r="S126" s="7">
        <f t="shared" si="25"/>
        <v>5220.7423036515866</v>
      </c>
      <c r="T126" s="7">
        <f t="shared" si="26"/>
        <v>4238.0446665194941</v>
      </c>
      <c r="U126" s="7">
        <f t="shared" si="27"/>
        <v>12025.451789622994</v>
      </c>
      <c r="V126" s="7">
        <f t="shared" si="28"/>
        <v>1.8452314031971579</v>
      </c>
      <c r="W126" s="7">
        <f t="shared" si="29"/>
        <v>0.68418568824065629</v>
      </c>
      <c r="X126" s="7">
        <f t="shared" si="30"/>
        <v>106.98521825726142</v>
      </c>
      <c r="Y126" s="7"/>
      <c r="Z126" s="7">
        <v>116</v>
      </c>
      <c r="AA126" s="5">
        <f t="shared" si="31"/>
        <v>-4289.5661348383874</v>
      </c>
      <c r="AB126" s="5"/>
      <c r="AC126" s="7">
        <v>133</v>
      </c>
      <c r="AD126" s="5">
        <v>-56634.287947805598</v>
      </c>
      <c r="AE126" s="7"/>
    </row>
    <row r="127" spans="1:31">
      <c r="A127" s="28">
        <v>39118</v>
      </c>
      <c r="B127" s="14">
        <v>12661.74</v>
      </c>
      <c r="C127" s="14">
        <v>6317.9</v>
      </c>
      <c r="D127" s="14">
        <v>5681.11</v>
      </c>
      <c r="E127" s="14">
        <v>17344.8</v>
      </c>
      <c r="F127" s="29">
        <v>1.9601</v>
      </c>
      <c r="G127" s="30">
        <v>0.77359999999999995</v>
      </c>
      <c r="H127" s="30">
        <v>120.29</v>
      </c>
      <c r="I127" s="7"/>
      <c r="J127" s="7">
        <f t="shared" si="17"/>
        <v>1.0006519940348473</v>
      </c>
      <c r="K127" s="7">
        <f t="shared" si="18"/>
        <v>1.0011091920328321</v>
      </c>
      <c r="L127" s="7">
        <f t="shared" si="19"/>
        <v>1.0006710936536733</v>
      </c>
      <c r="M127" s="7">
        <f t="shared" si="20"/>
        <v>0.98847046607674993</v>
      </c>
      <c r="N127" s="7">
        <f t="shared" si="21"/>
        <v>0.9957833773623247</v>
      </c>
      <c r="O127" s="7">
        <f t="shared" si="22"/>
        <v>1.0037628130271181</v>
      </c>
      <c r="P127" s="7">
        <f t="shared" si="23"/>
        <v>0.99298332507842169</v>
      </c>
      <c r="Q127" s="7"/>
      <c r="R127" s="7">
        <f t="shared" si="24"/>
        <v>11029.246317371728</v>
      </c>
      <c r="S127" s="7">
        <f t="shared" si="25"/>
        <v>5202.764470994628</v>
      </c>
      <c r="T127" s="7">
        <f t="shared" si="26"/>
        <v>4229.646585366283</v>
      </c>
      <c r="U127" s="7">
        <f t="shared" si="27"/>
        <v>11868.100305064481</v>
      </c>
      <c r="V127" s="7">
        <f t="shared" si="28"/>
        <v>1.8394110546636862</v>
      </c>
      <c r="W127" s="7">
        <f t="shared" si="29"/>
        <v>0.6842651096405864</v>
      </c>
      <c r="X127" s="7">
        <f t="shared" si="30"/>
        <v>105.67328545484564</v>
      </c>
      <c r="Y127" s="7"/>
      <c r="Z127" s="7">
        <v>117</v>
      </c>
      <c r="AA127" s="5">
        <f t="shared" si="31"/>
        <v>-17957.122077481821</v>
      </c>
      <c r="AB127" s="5"/>
      <c r="AC127" s="7">
        <v>374</v>
      </c>
      <c r="AD127" s="5">
        <v>-54585.258827861398</v>
      </c>
      <c r="AE127" s="7"/>
    </row>
    <row r="128" spans="1:31">
      <c r="A128" s="28">
        <v>39119</v>
      </c>
      <c r="B128" s="14">
        <v>12666.31</v>
      </c>
      <c r="C128" s="14">
        <v>6346.3</v>
      </c>
      <c r="D128" s="14">
        <v>5676.78</v>
      </c>
      <c r="E128" s="14">
        <v>17406.86</v>
      </c>
      <c r="F128" s="29">
        <v>1.9686999999999999</v>
      </c>
      <c r="G128" s="30">
        <v>0.77200000000000002</v>
      </c>
      <c r="H128" s="30">
        <v>120.46</v>
      </c>
      <c r="I128" s="7"/>
      <c r="J128" s="7">
        <f t="shared" si="17"/>
        <v>1.000360929856402</v>
      </c>
      <c r="K128" s="7">
        <f t="shared" si="18"/>
        <v>1.0044951645325189</v>
      </c>
      <c r="L128" s="7">
        <f t="shared" si="19"/>
        <v>0.99923782500250835</v>
      </c>
      <c r="M128" s="7">
        <f t="shared" si="20"/>
        <v>1.0035780176191136</v>
      </c>
      <c r="N128" s="7">
        <f t="shared" si="21"/>
        <v>1.0043875312484056</v>
      </c>
      <c r="O128" s="7">
        <f t="shared" si="22"/>
        <v>0.99793174767321624</v>
      </c>
      <c r="P128" s="7">
        <f t="shared" si="23"/>
        <v>1.0014132513093357</v>
      </c>
      <c r="Q128" s="7"/>
      <c r="R128" s="7">
        <f t="shared" si="24"/>
        <v>11026.038190533054</v>
      </c>
      <c r="S128" s="7">
        <f t="shared" si="25"/>
        <v>5220.3613700755004</v>
      </c>
      <c r="T128" s="7">
        <f t="shared" si="26"/>
        <v>4223.5884310988531</v>
      </c>
      <c r="U128" s="7">
        <f t="shared" si="27"/>
        <v>12049.489575884416</v>
      </c>
      <c r="V128" s="7">
        <f t="shared" si="28"/>
        <v>1.8553046477220547</v>
      </c>
      <c r="W128" s="7">
        <f t="shared" si="29"/>
        <v>0.68029007238883143</v>
      </c>
      <c r="X128" s="7">
        <f t="shared" si="30"/>
        <v>106.5703982043395</v>
      </c>
      <c r="Y128" s="7"/>
      <c r="Z128" s="7">
        <v>118</v>
      </c>
      <c r="AA128" s="5">
        <f t="shared" si="31"/>
        <v>32434.199898410589</v>
      </c>
      <c r="AB128" s="5"/>
      <c r="AC128" s="7">
        <v>216</v>
      </c>
      <c r="AD128" s="5">
        <v>-54428.922851556912</v>
      </c>
      <c r="AE128" s="7"/>
    </row>
    <row r="129" spans="1:31">
      <c r="A129" s="28">
        <v>39120</v>
      </c>
      <c r="B129" s="14">
        <v>12666.87</v>
      </c>
      <c r="C129" s="14">
        <v>6369.5</v>
      </c>
      <c r="D129" s="14">
        <v>5703</v>
      </c>
      <c r="E129" s="14">
        <v>17292.32</v>
      </c>
      <c r="F129" s="29">
        <v>1.9701</v>
      </c>
      <c r="G129" s="30">
        <v>0.76819999999999999</v>
      </c>
      <c r="H129" s="30">
        <v>120.66</v>
      </c>
      <c r="I129" s="7"/>
      <c r="J129" s="7">
        <f t="shared" si="17"/>
        <v>1.0000442117712263</v>
      </c>
      <c r="K129" s="7">
        <f t="shared" si="18"/>
        <v>1.0036556733844917</v>
      </c>
      <c r="L129" s="7">
        <f t="shared" si="19"/>
        <v>1.0046188155961655</v>
      </c>
      <c r="M129" s="7">
        <f t="shared" si="20"/>
        <v>0.9934198356280225</v>
      </c>
      <c r="N129" s="7">
        <f t="shared" si="21"/>
        <v>1.0007111291715345</v>
      </c>
      <c r="O129" s="7">
        <f t="shared" si="22"/>
        <v>0.99507772020725382</v>
      </c>
      <c r="P129" s="7">
        <f t="shared" si="23"/>
        <v>1.0016603021749959</v>
      </c>
      <c r="Q129" s="7"/>
      <c r="R129" s="7">
        <f t="shared" si="24"/>
        <v>11022.547304795162</v>
      </c>
      <c r="S129" s="7">
        <f t="shared" si="25"/>
        <v>5215.9985345792029</v>
      </c>
      <c r="T129" s="7">
        <f t="shared" si="26"/>
        <v>4246.3328559500287</v>
      </c>
      <c r="U129" s="7">
        <f t="shared" si="27"/>
        <v>11927.525059062922</v>
      </c>
      <c r="V129" s="7">
        <f t="shared" si="28"/>
        <v>1.8485135978056584</v>
      </c>
      <c r="W129" s="7">
        <f t="shared" si="29"/>
        <v>0.67834448186528495</v>
      </c>
      <c r="X129" s="7">
        <f t="shared" si="30"/>
        <v>106.59668935746306</v>
      </c>
      <c r="Y129" s="7"/>
      <c r="Z129" s="7">
        <v>119</v>
      </c>
      <c r="AA129" s="5">
        <f t="shared" si="31"/>
        <v>5898.0360157918185</v>
      </c>
      <c r="AB129" s="5"/>
      <c r="AC129" s="7">
        <v>324</v>
      </c>
      <c r="AD129" s="5">
        <v>-54019.385247614235</v>
      </c>
      <c r="AE129" s="7"/>
    </row>
    <row r="130" spans="1:31">
      <c r="A130" s="28">
        <v>39121</v>
      </c>
      <c r="B130" s="14">
        <v>12637.63</v>
      </c>
      <c r="C130" s="14">
        <v>6346.4</v>
      </c>
      <c r="D130" s="14">
        <v>5665.1</v>
      </c>
      <c r="E130" s="14">
        <v>17292.48</v>
      </c>
      <c r="F130" s="29">
        <v>1.9582999999999999</v>
      </c>
      <c r="G130" s="30">
        <v>0.76700000000000002</v>
      </c>
      <c r="H130" s="30">
        <v>121.18</v>
      </c>
      <c r="I130" s="7"/>
      <c r="J130" s="7">
        <f t="shared" si="17"/>
        <v>0.99769161600300615</v>
      </c>
      <c r="K130" s="7">
        <f t="shared" si="18"/>
        <v>0.99637334170657033</v>
      </c>
      <c r="L130" s="7">
        <f t="shared" si="19"/>
        <v>0.99335437489040868</v>
      </c>
      <c r="M130" s="7">
        <f t="shared" si="20"/>
        <v>1.0000092526624536</v>
      </c>
      <c r="N130" s="7">
        <f t="shared" si="21"/>
        <v>0.99401045632201412</v>
      </c>
      <c r="O130" s="7">
        <f t="shared" si="22"/>
        <v>0.99843790679510547</v>
      </c>
      <c r="P130" s="7">
        <f t="shared" si="23"/>
        <v>1.0043096303663186</v>
      </c>
      <c r="Q130" s="7"/>
      <c r="R130" s="7">
        <f t="shared" si="24"/>
        <v>10996.616853082094</v>
      </c>
      <c r="S130" s="7">
        <f t="shared" si="25"/>
        <v>5178.1522568490464</v>
      </c>
      <c r="T130" s="7">
        <f t="shared" si="26"/>
        <v>4198.7202053305291</v>
      </c>
      <c r="U130" s="7">
        <f t="shared" si="27"/>
        <v>12006.641092369329</v>
      </c>
      <c r="V130" s="7">
        <f t="shared" si="28"/>
        <v>1.8361361149180244</v>
      </c>
      <c r="W130" s="7">
        <f t="shared" si="29"/>
        <v>0.68063512106222335</v>
      </c>
      <c r="X130" s="7">
        <f t="shared" si="30"/>
        <v>106.87863086358362</v>
      </c>
      <c r="Y130" s="7"/>
      <c r="Z130" s="7">
        <v>120</v>
      </c>
      <c r="AA130" s="5">
        <f t="shared" si="31"/>
        <v>-49739.354484165087</v>
      </c>
      <c r="AB130" s="5"/>
      <c r="AC130" s="7">
        <v>442</v>
      </c>
      <c r="AD130" s="5">
        <v>-53347.512886958197</v>
      </c>
      <c r="AE130" s="7"/>
    </row>
    <row r="131" spans="1:31">
      <c r="A131" s="28">
        <v>39122</v>
      </c>
      <c r="B131" s="14">
        <v>12580.83</v>
      </c>
      <c r="C131" s="14">
        <v>6382.8</v>
      </c>
      <c r="D131" s="14">
        <v>5692.45</v>
      </c>
      <c r="E131" s="14">
        <v>17504.330000000002</v>
      </c>
      <c r="F131" s="29">
        <v>1.9483999999999999</v>
      </c>
      <c r="G131" s="30">
        <v>0.76939999999999997</v>
      </c>
      <c r="H131" s="30">
        <v>121.7</v>
      </c>
      <c r="I131" s="7"/>
      <c r="J131" s="7">
        <f t="shared" si="17"/>
        <v>0.99550548639262271</v>
      </c>
      <c r="K131" s="7">
        <f t="shared" si="18"/>
        <v>1.0057355351065171</v>
      </c>
      <c r="L131" s="7">
        <f t="shared" si="19"/>
        <v>1.004827805334416</v>
      </c>
      <c r="M131" s="7">
        <f t="shared" si="20"/>
        <v>1.0122509900257224</v>
      </c>
      <c r="N131" s="7">
        <f t="shared" si="21"/>
        <v>0.99494459480161368</v>
      </c>
      <c r="O131" s="7">
        <f t="shared" si="22"/>
        <v>1.003129074315515</v>
      </c>
      <c r="P131" s="7">
        <f t="shared" si="23"/>
        <v>1.004291137151345</v>
      </c>
      <c r="Q131" s="7"/>
      <c r="R131" s="7">
        <f t="shared" si="24"/>
        <v>10972.521201348671</v>
      </c>
      <c r="S131" s="7">
        <f t="shared" si="25"/>
        <v>5226.8075759485691</v>
      </c>
      <c r="T131" s="7">
        <f t="shared" si="26"/>
        <v>4247.2162158655628</v>
      </c>
      <c r="U131" s="7">
        <f t="shared" si="27"/>
        <v>12153.621879273538</v>
      </c>
      <c r="V131" s="7">
        <f t="shared" si="28"/>
        <v>1.8378616555175407</v>
      </c>
      <c r="W131" s="7">
        <f t="shared" si="29"/>
        <v>0.68383308996088654</v>
      </c>
      <c r="X131" s="7">
        <f t="shared" si="30"/>
        <v>106.87666281564614</v>
      </c>
      <c r="Y131" s="7"/>
      <c r="Z131" s="7">
        <v>121</v>
      </c>
      <c r="AA131" s="5">
        <f t="shared" si="31"/>
        <v>817.84740632399917</v>
      </c>
      <c r="AB131" s="5"/>
      <c r="AC131" s="7">
        <v>293</v>
      </c>
      <c r="AD131" s="5">
        <v>-52799.703003089875</v>
      </c>
      <c r="AE131" s="7"/>
    </row>
    <row r="132" spans="1:31">
      <c r="A132" s="28">
        <v>39126</v>
      </c>
      <c r="B132" s="14">
        <v>12654.85</v>
      </c>
      <c r="C132" s="14">
        <v>6381.8</v>
      </c>
      <c r="D132" s="14">
        <v>5682.69</v>
      </c>
      <c r="E132" s="14">
        <v>17621.45</v>
      </c>
      <c r="F132" s="29">
        <v>1.9429000000000001</v>
      </c>
      <c r="G132" s="30">
        <v>0.76839999999999997</v>
      </c>
      <c r="H132" s="30">
        <v>121.3</v>
      </c>
      <c r="I132" s="7"/>
      <c r="J132" s="7">
        <f t="shared" si="17"/>
        <v>1.0058835545826468</v>
      </c>
      <c r="K132" s="7">
        <f t="shared" si="18"/>
        <v>0.99984332894654382</v>
      </c>
      <c r="L132" s="7">
        <f t="shared" si="19"/>
        <v>0.99828544826919863</v>
      </c>
      <c r="M132" s="7">
        <f t="shared" si="20"/>
        <v>1.0066909159048074</v>
      </c>
      <c r="N132" s="7">
        <f t="shared" si="21"/>
        <v>0.99717717101211256</v>
      </c>
      <c r="O132" s="7">
        <f t="shared" si="22"/>
        <v>0.99870028593709381</v>
      </c>
      <c r="P132" s="7">
        <f t="shared" si="23"/>
        <v>0.99671322925225958</v>
      </c>
      <c r="Q132" s="7"/>
      <c r="R132" s="7">
        <f t="shared" si="24"/>
        <v>11086.908891623207</v>
      </c>
      <c r="S132" s="7">
        <f t="shared" si="25"/>
        <v>5196.1857805351883</v>
      </c>
      <c r="T132" s="7">
        <f t="shared" si="26"/>
        <v>4219.5629155987317</v>
      </c>
      <c r="U132" s="7">
        <f t="shared" si="27"/>
        <v>12086.864682538548</v>
      </c>
      <c r="V132" s="7">
        <f t="shared" si="28"/>
        <v>1.8419856702935742</v>
      </c>
      <c r="W132" s="7">
        <f t="shared" si="29"/>
        <v>0.6808139849233168</v>
      </c>
      <c r="X132" s="7">
        <f t="shared" si="30"/>
        <v>106.07022185702547</v>
      </c>
      <c r="Y132" s="7"/>
      <c r="Z132" s="7">
        <v>122</v>
      </c>
      <c r="AA132" s="5">
        <f t="shared" si="31"/>
        <v>33579.749719787389</v>
      </c>
      <c r="AB132" s="5"/>
      <c r="AC132" s="7">
        <v>404</v>
      </c>
      <c r="AD132" s="5">
        <v>-51988.18846273981</v>
      </c>
      <c r="AE132" s="7"/>
    </row>
    <row r="133" spans="1:31">
      <c r="A133" s="28">
        <v>39127</v>
      </c>
      <c r="B133" s="14">
        <v>12741.86</v>
      </c>
      <c r="C133" s="14">
        <v>6421.2</v>
      </c>
      <c r="D133" s="14">
        <v>5725.84</v>
      </c>
      <c r="E133" s="14">
        <v>17752.64</v>
      </c>
      <c r="F133" s="29">
        <v>1.9607000000000001</v>
      </c>
      <c r="G133" s="30">
        <v>0.76190000000000002</v>
      </c>
      <c r="H133" s="30">
        <v>120.78</v>
      </c>
      <c r="I133" s="7"/>
      <c r="J133" s="7">
        <f t="shared" si="17"/>
        <v>1.0068756247604673</v>
      </c>
      <c r="K133" s="7">
        <f t="shared" si="18"/>
        <v>1.0061738067629822</v>
      </c>
      <c r="L133" s="7">
        <f t="shared" si="19"/>
        <v>1.007593234894038</v>
      </c>
      <c r="M133" s="7">
        <f t="shared" si="20"/>
        <v>1.0074449037962256</v>
      </c>
      <c r="N133" s="7">
        <f t="shared" si="21"/>
        <v>1.0091615626125894</v>
      </c>
      <c r="O133" s="7">
        <f t="shared" si="22"/>
        <v>0.99154086413326403</v>
      </c>
      <c r="P133" s="7">
        <f t="shared" si="23"/>
        <v>0.99571310799670243</v>
      </c>
      <c r="Q133" s="7"/>
      <c r="R133" s="7">
        <f t="shared" si="24"/>
        <v>11097.843548647355</v>
      </c>
      <c r="S133" s="7">
        <f t="shared" si="25"/>
        <v>5229.0852737472187</v>
      </c>
      <c r="T133" s="7">
        <f t="shared" si="26"/>
        <v>4258.9051611824689</v>
      </c>
      <c r="U133" s="7">
        <f t="shared" si="27"/>
        <v>12095.917460776498</v>
      </c>
      <c r="V133" s="7">
        <f t="shared" si="28"/>
        <v>1.8641232384579751</v>
      </c>
      <c r="W133" s="7">
        <f t="shared" si="29"/>
        <v>0.67593340707964611</v>
      </c>
      <c r="X133" s="7">
        <f t="shared" si="30"/>
        <v>105.96378895300907</v>
      </c>
      <c r="Y133" s="7"/>
      <c r="Z133" s="7">
        <v>123</v>
      </c>
      <c r="AA133" s="5">
        <f t="shared" si="31"/>
        <v>109265.57702666521</v>
      </c>
      <c r="AB133" s="5"/>
      <c r="AC133" s="7">
        <v>3</v>
      </c>
      <c r="AD133" s="5">
        <v>-50029.839872026816</v>
      </c>
      <c r="AE133" s="7"/>
    </row>
    <row r="134" spans="1:31">
      <c r="A134" s="28">
        <v>39128</v>
      </c>
      <c r="B134" s="14">
        <v>12765.01</v>
      </c>
      <c r="C134" s="14">
        <v>6433.3</v>
      </c>
      <c r="D134" s="14">
        <v>5720.88</v>
      </c>
      <c r="E134" s="14">
        <v>17897.23</v>
      </c>
      <c r="F134" s="29">
        <v>1.9541999999999999</v>
      </c>
      <c r="G134" s="30">
        <v>0.76090000000000002</v>
      </c>
      <c r="H134" s="30">
        <v>119.48</v>
      </c>
      <c r="I134" s="7"/>
      <c r="J134" s="7">
        <f t="shared" si="17"/>
        <v>1.0018168462061268</v>
      </c>
      <c r="K134" s="7">
        <f t="shared" si="18"/>
        <v>1.0018843829813742</v>
      </c>
      <c r="L134" s="7">
        <f t="shared" si="19"/>
        <v>0.99913375155435713</v>
      </c>
      <c r="M134" s="7">
        <f t="shared" si="20"/>
        <v>1.0081447041116138</v>
      </c>
      <c r="N134" s="7">
        <f t="shared" si="21"/>
        <v>0.99668485744887025</v>
      </c>
      <c r="O134" s="7">
        <f t="shared" si="22"/>
        <v>0.9986874917968237</v>
      </c>
      <c r="P134" s="7">
        <f t="shared" si="23"/>
        <v>0.9892366285808909</v>
      </c>
      <c r="Q134" s="7"/>
      <c r="R134" s="7">
        <f t="shared" si="24"/>
        <v>11042.085387894702</v>
      </c>
      <c r="S134" s="7">
        <f t="shared" si="25"/>
        <v>5206.7931383542018</v>
      </c>
      <c r="T134" s="7">
        <f t="shared" si="26"/>
        <v>4223.1485324074729</v>
      </c>
      <c r="U134" s="7">
        <f t="shared" si="27"/>
        <v>12104.319634257216</v>
      </c>
      <c r="V134" s="7">
        <f t="shared" si="28"/>
        <v>1.841076268679553</v>
      </c>
      <c r="W134" s="7">
        <f t="shared" si="29"/>
        <v>0.68080526315789469</v>
      </c>
      <c r="X134" s="7">
        <f t="shared" si="30"/>
        <v>105.27456201357842</v>
      </c>
      <c r="Y134" s="7"/>
      <c r="Z134" s="7">
        <v>124</v>
      </c>
      <c r="AA134" s="5">
        <f t="shared" si="31"/>
        <v>40146.017130805179</v>
      </c>
      <c r="AB134" s="5"/>
      <c r="AC134" s="7">
        <v>120</v>
      </c>
      <c r="AD134" s="5">
        <v>-49739.354484165087</v>
      </c>
      <c r="AE134" s="7"/>
    </row>
    <row r="135" spans="1:31">
      <c r="A135" s="28">
        <v>39129</v>
      </c>
      <c r="B135" s="14">
        <v>12767.57</v>
      </c>
      <c r="C135" s="14">
        <v>6419.5</v>
      </c>
      <c r="D135" s="14">
        <v>5713.59</v>
      </c>
      <c r="E135" s="14">
        <v>17875.650000000001</v>
      </c>
      <c r="F135" s="29">
        <v>1.95</v>
      </c>
      <c r="G135" s="30">
        <v>0.76200000000000001</v>
      </c>
      <c r="H135" s="30">
        <v>119.31</v>
      </c>
      <c r="I135" s="7"/>
      <c r="J135" s="7">
        <f t="shared" si="17"/>
        <v>1.0002005482173535</v>
      </c>
      <c r="K135" s="7">
        <f t="shared" si="18"/>
        <v>0.99785491116534275</v>
      </c>
      <c r="L135" s="7">
        <f t="shared" si="19"/>
        <v>0.9987257205185216</v>
      </c>
      <c r="M135" s="7">
        <f t="shared" si="20"/>
        <v>0.99879422681610519</v>
      </c>
      <c r="N135" s="7">
        <f t="shared" si="21"/>
        <v>0.99785078292907581</v>
      </c>
      <c r="O135" s="7">
        <f t="shared" si="22"/>
        <v>1.0014456564594558</v>
      </c>
      <c r="P135" s="7">
        <f t="shared" si="23"/>
        <v>0.99857716772681615</v>
      </c>
      <c r="Q135" s="7"/>
      <c r="R135" s="7">
        <f t="shared" si="24"/>
        <v>11024.270454484562</v>
      </c>
      <c r="S135" s="7">
        <f t="shared" si="25"/>
        <v>5185.8519733262865</v>
      </c>
      <c r="T135" s="7">
        <f t="shared" si="26"/>
        <v>4221.4238627448931</v>
      </c>
      <c r="U135" s="7">
        <f t="shared" si="27"/>
        <v>11992.052848094372</v>
      </c>
      <c r="V135" s="7">
        <f t="shared" si="28"/>
        <v>1.8432299662265887</v>
      </c>
      <c r="W135" s="7">
        <f t="shared" si="29"/>
        <v>0.68268550400841099</v>
      </c>
      <c r="X135" s="7">
        <f t="shared" si="30"/>
        <v>106.26858218948777</v>
      </c>
      <c r="Y135" s="7"/>
      <c r="Z135" s="7">
        <v>125</v>
      </c>
      <c r="AA135" s="5">
        <f t="shared" si="31"/>
        <v>-13667.571985574439</v>
      </c>
      <c r="AB135" s="5"/>
      <c r="AC135" s="7">
        <v>41</v>
      </c>
      <c r="AD135" s="5">
        <v>-49240.594874473289</v>
      </c>
      <c r="AE135" s="7"/>
    </row>
    <row r="136" spans="1:31">
      <c r="A136" s="28">
        <v>39133</v>
      </c>
      <c r="B136" s="14">
        <v>12786.64</v>
      </c>
      <c r="C136" s="14">
        <v>6412.3</v>
      </c>
      <c r="D136" s="14">
        <v>5713.45</v>
      </c>
      <c r="E136" s="14">
        <v>17939.12</v>
      </c>
      <c r="F136" s="29">
        <v>1.9571000000000001</v>
      </c>
      <c r="G136" s="30">
        <v>0.76019999999999999</v>
      </c>
      <c r="H136" s="30">
        <v>120.11</v>
      </c>
      <c r="I136" s="7"/>
      <c r="J136" s="7">
        <f t="shared" si="17"/>
        <v>1.0014936279965569</v>
      </c>
      <c r="K136" s="7">
        <f t="shared" si="18"/>
        <v>0.99887841732222138</v>
      </c>
      <c r="L136" s="7">
        <f t="shared" si="19"/>
        <v>0.99997549701676169</v>
      </c>
      <c r="M136" s="7">
        <f t="shared" si="20"/>
        <v>1.003550640116583</v>
      </c>
      <c r="N136" s="7">
        <f t="shared" si="21"/>
        <v>1.0036410256410258</v>
      </c>
      <c r="O136" s="7">
        <f t="shared" si="22"/>
        <v>0.99763779527559049</v>
      </c>
      <c r="P136" s="7">
        <f t="shared" si="23"/>
        <v>1.0067052216913921</v>
      </c>
      <c r="Q136" s="7"/>
      <c r="R136" s="7">
        <f t="shared" si="24"/>
        <v>11038.52285739573</v>
      </c>
      <c r="S136" s="7">
        <f t="shared" si="25"/>
        <v>5191.1711348235849</v>
      </c>
      <c r="T136" s="7">
        <f t="shared" si="26"/>
        <v>4226.7064305454187</v>
      </c>
      <c r="U136" s="7">
        <f t="shared" si="27"/>
        <v>12049.160867078957</v>
      </c>
      <c r="V136" s="7">
        <f t="shared" si="28"/>
        <v>1.8539257025641027</v>
      </c>
      <c r="W136" s="7">
        <f t="shared" si="29"/>
        <v>0.68008968503937006</v>
      </c>
      <c r="X136" s="7">
        <f t="shared" si="30"/>
        <v>107.13356969239794</v>
      </c>
      <c r="Y136" s="7"/>
      <c r="Z136" s="7">
        <v>126</v>
      </c>
      <c r="AA136" s="5">
        <f t="shared" si="31"/>
        <v>9340.023479456082</v>
      </c>
      <c r="AB136" s="5"/>
      <c r="AC136" s="7">
        <v>450</v>
      </c>
      <c r="AD136" s="5">
        <v>-49155.605330847204</v>
      </c>
      <c r="AE136" s="7"/>
    </row>
    <row r="137" spans="1:31">
      <c r="A137" s="28">
        <v>39134</v>
      </c>
      <c r="B137" s="14">
        <v>12738.41</v>
      </c>
      <c r="C137" s="14">
        <v>6357.1</v>
      </c>
      <c r="D137" s="14">
        <v>5694.56</v>
      </c>
      <c r="E137" s="14">
        <v>17913.21</v>
      </c>
      <c r="F137" s="29">
        <v>1.9522999999999999</v>
      </c>
      <c r="G137" s="30">
        <v>0.76160000000000005</v>
      </c>
      <c r="H137" s="30">
        <v>120.99</v>
      </c>
      <c r="I137" s="7"/>
      <c r="J137" s="7">
        <f t="shared" si="17"/>
        <v>0.99622809432345016</v>
      </c>
      <c r="K137" s="7">
        <f t="shared" si="18"/>
        <v>0.99139154437565302</v>
      </c>
      <c r="L137" s="7">
        <f t="shared" si="19"/>
        <v>0.9966937664633454</v>
      </c>
      <c r="M137" s="7">
        <f t="shared" si="20"/>
        <v>0.9985556705122659</v>
      </c>
      <c r="N137" s="7">
        <f t="shared" si="21"/>
        <v>0.99754739154871996</v>
      </c>
      <c r="O137" s="7">
        <f t="shared" si="22"/>
        <v>1.0018416206261511</v>
      </c>
      <c r="P137" s="7">
        <f t="shared" si="23"/>
        <v>1.0073266172675048</v>
      </c>
      <c r="Q137" s="7"/>
      <c r="R137" s="7">
        <f t="shared" si="24"/>
        <v>10980.485829318726</v>
      </c>
      <c r="S137" s="7">
        <f t="shared" si="25"/>
        <v>5152.2618561202689</v>
      </c>
      <c r="T137" s="7">
        <f t="shared" si="26"/>
        <v>4212.8351790249335</v>
      </c>
      <c r="U137" s="7">
        <f t="shared" si="27"/>
        <v>11989.188614675637</v>
      </c>
      <c r="V137" s="7">
        <f t="shared" si="28"/>
        <v>1.8426695416687955</v>
      </c>
      <c r="W137" s="7">
        <f t="shared" si="29"/>
        <v>0.68295543278084714</v>
      </c>
      <c r="X137" s="7">
        <f t="shared" si="30"/>
        <v>107.19969860960786</v>
      </c>
      <c r="Y137" s="7"/>
      <c r="Z137" s="7">
        <v>127</v>
      </c>
      <c r="AA137" s="5">
        <f t="shared" si="31"/>
        <v>-68240.543031003326</v>
      </c>
      <c r="AB137" s="5"/>
      <c r="AC137" s="7">
        <v>56</v>
      </c>
      <c r="AD137" s="5">
        <v>-49015.973877001554</v>
      </c>
      <c r="AE137" s="7"/>
    </row>
    <row r="138" spans="1:31">
      <c r="A138" s="28">
        <v>39135</v>
      </c>
      <c r="B138" s="14">
        <v>12686.02</v>
      </c>
      <c r="C138" s="14">
        <v>6380.9</v>
      </c>
      <c r="D138" s="14">
        <v>5707.86</v>
      </c>
      <c r="E138" s="14">
        <v>18108.79</v>
      </c>
      <c r="F138" s="29">
        <v>1.9524999999999999</v>
      </c>
      <c r="G138" s="30">
        <v>0.76290000000000002</v>
      </c>
      <c r="H138" s="30">
        <v>121.44</v>
      </c>
      <c r="I138" s="7"/>
      <c r="J138" s="7">
        <f t="shared" si="17"/>
        <v>0.99588724181432386</v>
      </c>
      <c r="K138" s="7">
        <f t="shared" si="18"/>
        <v>1.0037438454641265</v>
      </c>
      <c r="L138" s="7">
        <f t="shared" si="19"/>
        <v>1.0023355623612711</v>
      </c>
      <c r="M138" s="7">
        <f t="shared" si="20"/>
        <v>1.0109181994740195</v>
      </c>
      <c r="N138" s="7">
        <f t="shared" si="21"/>
        <v>1.000102443272038</v>
      </c>
      <c r="O138" s="7">
        <f t="shared" si="22"/>
        <v>1.0017069327731092</v>
      </c>
      <c r="P138" s="7">
        <f t="shared" si="23"/>
        <v>1.0037193156459212</v>
      </c>
      <c r="Q138" s="7"/>
      <c r="R138" s="7">
        <f t="shared" si="24"/>
        <v>10976.728932511985</v>
      </c>
      <c r="S138" s="7">
        <f t="shared" si="25"/>
        <v>5216.4567648770653</v>
      </c>
      <c r="T138" s="7">
        <f t="shared" si="26"/>
        <v>4236.6819783442443</v>
      </c>
      <c r="U138" s="7">
        <f t="shared" si="27"/>
        <v>12137.6196895308</v>
      </c>
      <c r="V138" s="7">
        <f t="shared" si="28"/>
        <v>1.8473892332121085</v>
      </c>
      <c r="W138" s="7">
        <f t="shared" si="29"/>
        <v>0.68286361607142854</v>
      </c>
      <c r="X138" s="7">
        <f t="shared" si="30"/>
        <v>106.81580957103894</v>
      </c>
      <c r="Y138" s="7"/>
      <c r="Z138" s="7">
        <v>128</v>
      </c>
      <c r="AA138" s="5">
        <f t="shared" si="31"/>
        <v>9098.9044942464679</v>
      </c>
      <c r="AB138" s="5"/>
      <c r="AC138" s="7">
        <v>70</v>
      </c>
      <c r="AD138" s="5">
        <v>-48078.59184785001</v>
      </c>
      <c r="AE138" s="7"/>
    </row>
    <row r="139" spans="1:31">
      <c r="A139" s="28">
        <v>39136</v>
      </c>
      <c r="B139" s="14">
        <v>12647.48</v>
      </c>
      <c r="C139" s="14">
        <v>6401.5</v>
      </c>
      <c r="D139" s="14">
        <v>5716.38</v>
      </c>
      <c r="E139" s="14">
        <v>18188.419999999998</v>
      </c>
      <c r="F139" s="29">
        <v>1.9628000000000001</v>
      </c>
      <c r="G139" s="30">
        <v>0.75949999999999995</v>
      </c>
      <c r="H139" s="30">
        <v>121.08</v>
      </c>
      <c r="I139" s="7"/>
      <c r="J139" s="7">
        <f t="shared" si="17"/>
        <v>0.99696201014975538</v>
      </c>
      <c r="K139" s="7">
        <f t="shared" si="18"/>
        <v>1.0032283847106209</v>
      </c>
      <c r="L139" s="7">
        <f t="shared" si="19"/>
        <v>1.0014926785169924</v>
      </c>
      <c r="M139" s="7">
        <f t="shared" si="20"/>
        <v>1.0043973120236083</v>
      </c>
      <c r="N139" s="7">
        <f t="shared" si="21"/>
        <v>1.0052752880921896</v>
      </c>
      <c r="O139" s="7">
        <f t="shared" si="22"/>
        <v>0.99554332153624314</v>
      </c>
      <c r="P139" s="7">
        <f t="shared" si="23"/>
        <v>0.99703557312252966</v>
      </c>
      <c r="Q139" s="7"/>
      <c r="R139" s="7">
        <f t="shared" si="24"/>
        <v>10988.575093591213</v>
      </c>
      <c r="S139" s="7">
        <f t="shared" si="25"/>
        <v>5213.7779153410966</v>
      </c>
      <c r="T139" s="7">
        <f t="shared" si="26"/>
        <v>4233.1192684824091</v>
      </c>
      <c r="U139" s="7">
        <f t="shared" si="27"/>
        <v>12059.326458730815</v>
      </c>
      <c r="V139" s="7">
        <f t="shared" si="28"/>
        <v>1.8569445121638926</v>
      </c>
      <c r="W139" s="7">
        <f t="shared" si="29"/>
        <v>0.6786618822912569</v>
      </c>
      <c r="X139" s="7">
        <f t="shared" si="30"/>
        <v>106.10452569169961</v>
      </c>
      <c r="Y139" s="7"/>
      <c r="Z139" s="7">
        <v>129</v>
      </c>
      <c r="AA139" s="5">
        <f t="shared" si="31"/>
        <v>32204.445631412789</v>
      </c>
      <c r="AB139" s="5"/>
      <c r="AC139" s="7">
        <v>399</v>
      </c>
      <c r="AD139" s="5">
        <v>-47098.633229319006</v>
      </c>
      <c r="AE139" s="7"/>
    </row>
    <row r="140" spans="1:31">
      <c r="A140" s="28">
        <v>39139</v>
      </c>
      <c r="B140" s="14">
        <v>12632.26</v>
      </c>
      <c r="C140" s="14">
        <v>6434.7</v>
      </c>
      <c r="D140" s="14">
        <v>5762.54</v>
      </c>
      <c r="E140" s="14">
        <v>18215.349999999999</v>
      </c>
      <c r="F140" s="29">
        <v>1.9631000000000001</v>
      </c>
      <c r="G140" s="30">
        <v>0.75919999999999999</v>
      </c>
      <c r="H140" s="30">
        <v>120.54</v>
      </c>
      <c r="I140" s="7"/>
      <c r="J140" s="7">
        <f t="shared" ref="J140:J203" si="32">B140/B139</f>
        <v>0.99879659821561295</v>
      </c>
      <c r="K140" s="7">
        <f t="shared" ref="K140:K203" si="33">C140/C139</f>
        <v>1.0051862844645787</v>
      </c>
      <c r="L140" s="7">
        <f t="shared" ref="L140:L203" si="34">D140/D139</f>
        <v>1.0080750404976575</v>
      </c>
      <c r="M140" s="7">
        <f t="shared" ref="M140:M203" si="35">E140/E139</f>
        <v>1.0014806123896414</v>
      </c>
      <c r="N140" s="7">
        <f t="shared" ref="N140:N203" si="36">F140/F139</f>
        <v>1.0001528428775219</v>
      </c>
      <c r="O140" s="7">
        <f t="shared" ref="O140:O203" si="37">G140/G139</f>
        <v>0.99960500329163926</v>
      </c>
      <c r="P140" s="7">
        <f t="shared" ref="P140:P203" si="38">H140/H139</f>
        <v>0.99554013875123892</v>
      </c>
      <c r="Q140" s="7"/>
      <c r="R140" s="7">
        <f t="shared" ref="R140:R203" si="39">B$510*J140</f>
        <v>11008.796033328379</v>
      </c>
      <c r="S140" s="7">
        <f t="shared" ref="S140:S203" si="40">C$510*K140</f>
        <v>5223.9531203624156</v>
      </c>
      <c r="T140" s="7">
        <f t="shared" ref="T140:T203" si="41">D$510*L140</f>
        <v>4260.9416619259046</v>
      </c>
      <c r="U140" s="7">
        <f t="shared" ref="U140:U203" si="42">E$510*M140</f>
        <v>12024.307017074601</v>
      </c>
      <c r="V140" s="7">
        <f t="shared" ref="V140:V203" si="43">F$510*N140</f>
        <v>1.8474823313633584</v>
      </c>
      <c r="W140" s="7">
        <f t="shared" ref="W140:W203" si="44">G$510*O140</f>
        <v>0.68143073074391047</v>
      </c>
      <c r="X140" s="7">
        <f t="shared" ref="X140:X203" si="45">H$510*P140</f>
        <v>105.94538156590684</v>
      </c>
      <c r="Y140" s="7"/>
      <c r="Z140" s="7">
        <v>130</v>
      </c>
      <c r="AA140" s="5">
        <f t="shared" ref="AA140:AA203" si="46">($B$4*R140+$C$4*S140*V140+$D$4*T140/W140+$E$4*U140/X140)-$B$5</f>
        <v>29929.257593559101</v>
      </c>
      <c r="AB140" s="5"/>
      <c r="AC140" s="7">
        <v>436</v>
      </c>
      <c r="AD140" s="5">
        <v>-45810.15112317726</v>
      </c>
      <c r="AE140" s="7"/>
    </row>
    <row r="141" spans="1:31">
      <c r="A141" s="28">
        <v>39140</v>
      </c>
      <c r="B141" s="14">
        <v>12216.24</v>
      </c>
      <c r="C141" s="14">
        <v>6286.1</v>
      </c>
      <c r="D141" s="14">
        <v>5588.39</v>
      </c>
      <c r="E141" s="14">
        <v>18119.919999999998</v>
      </c>
      <c r="F141" s="29">
        <v>1.9656</v>
      </c>
      <c r="G141" s="30">
        <v>0.755</v>
      </c>
      <c r="H141" s="30">
        <v>118.73</v>
      </c>
      <c r="I141" s="7"/>
      <c r="J141" s="7">
        <f t="shared" si="32"/>
        <v>0.96706685897852007</v>
      </c>
      <c r="K141" s="7">
        <f t="shared" si="33"/>
        <v>0.97690646028563888</v>
      </c>
      <c r="L141" s="7">
        <f t="shared" si="34"/>
        <v>0.96977895164285199</v>
      </c>
      <c r="M141" s="7">
        <f t="shared" si="35"/>
        <v>0.99476101200361233</v>
      </c>
      <c r="N141" s="7">
        <f t="shared" si="36"/>
        <v>1.0012734960012226</v>
      </c>
      <c r="O141" s="7">
        <f t="shared" si="37"/>
        <v>0.99446786090621708</v>
      </c>
      <c r="P141" s="7">
        <f t="shared" si="38"/>
        <v>0.984984237597478</v>
      </c>
      <c r="Q141" s="7"/>
      <c r="R141" s="7">
        <f t="shared" si="39"/>
        <v>10659.068943672786</v>
      </c>
      <c r="S141" s="7">
        <f t="shared" si="40"/>
        <v>5076.9828741044648</v>
      </c>
      <c r="T141" s="7">
        <f t="shared" si="41"/>
        <v>4099.0713705935241</v>
      </c>
      <c r="U141" s="7">
        <f t="shared" si="42"/>
        <v>11943.627933451733</v>
      </c>
      <c r="V141" s="7">
        <f t="shared" si="43"/>
        <v>1.8495524018134584</v>
      </c>
      <c r="W141" s="7">
        <f t="shared" si="44"/>
        <v>0.67792874077976817</v>
      </c>
      <c r="X141" s="7">
        <f t="shared" si="45"/>
        <v>104.8220225651236</v>
      </c>
      <c r="Y141" s="7"/>
      <c r="Z141" s="7">
        <v>131</v>
      </c>
      <c r="AA141" s="5">
        <f t="shared" si="46"/>
        <v>-197654.94717558846</v>
      </c>
      <c r="AB141" s="5"/>
      <c r="AC141" s="7">
        <v>491</v>
      </c>
      <c r="AD141" s="5">
        <v>-44489.365504419431</v>
      </c>
      <c r="AE141" s="7"/>
    </row>
    <row r="142" spans="1:31">
      <c r="A142" s="28">
        <v>39141</v>
      </c>
      <c r="B142" s="14">
        <v>12268.63</v>
      </c>
      <c r="C142" s="14">
        <v>6171.5</v>
      </c>
      <c r="D142" s="14">
        <v>5516.32</v>
      </c>
      <c r="E142" s="14">
        <v>17604.12</v>
      </c>
      <c r="F142" s="29">
        <v>1.96</v>
      </c>
      <c r="G142" s="30">
        <v>0.75690000000000002</v>
      </c>
      <c r="H142" s="30">
        <v>118.47</v>
      </c>
      <c r="I142" s="7"/>
      <c r="J142" s="7">
        <f t="shared" si="32"/>
        <v>1.0042885535975061</v>
      </c>
      <c r="K142" s="7">
        <f t="shared" si="33"/>
        <v>0.98176930052019529</v>
      </c>
      <c r="L142" s="7">
        <f t="shared" si="34"/>
        <v>0.98710362018398845</v>
      </c>
      <c r="M142" s="7">
        <f t="shared" si="35"/>
        <v>0.97153409065823693</v>
      </c>
      <c r="N142" s="7">
        <f t="shared" si="36"/>
        <v>0.99715099715099709</v>
      </c>
      <c r="O142" s="7">
        <f t="shared" si="37"/>
        <v>1.0025165562913907</v>
      </c>
      <c r="P142" s="7">
        <f t="shared" si="38"/>
        <v>0.99781015750021052</v>
      </c>
      <c r="Q142" s="7"/>
      <c r="R142" s="7">
        <f t="shared" si="39"/>
        <v>11069.328695064927</v>
      </c>
      <c r="S142" s="7">
        <f t="shared" si="40"/>
        <v>5102.2550548034551</v>
      </c>
      <c r="T142" s="7">
        <f t="shared" si="41"/>
        <v>4172.299452829885</v>
      </c>
      <c r="U142" s="7">
        <f t="shared" si="42"/>
        <v>11664.753205510842</v>
      </c>
      <c r="V142" s="7">
        <f t="shared" si="43"/>
        <v>1.8419373219373218</v>
      </c>
      <c r="W142" s="7">
        <f t="shared" si="44"/>
        <v>0.68341553642384101</v>
      </c>
      <c r="X142" s="7">
        <f t="shared" si="45"/>
        <v>106.1869569611724</v>
      </c>
      <c r="Y142" s="7"/>
      <c r="Z142" s="7">
        <v>132</v>
      </c>
      <c r="AA142" s="5">
        <f t="shared" si="46"/>
        <v>-108349.01844381727</v>
      </c>
      <c r="AB142" s="5"/>
      <c r="AC142" s="7">
        <v>226</v>
      </c>
      <c r="AD142" s="5">
        <v>-44087.371100470424</v>
      </c>
      <c r="AE142" s="7"/>
    </row>
    <row r="143" spans="1:31">
      <c r="A143" s="28">
        <v>39142</v>
      </c>
      <c r="B143" s="14">
        <v>12234.34</v>
      </c>
      <c r="C143" s="14">
        <v>6116</v>
      </c>
      <c r="D143" s="14">
        <v>5458.4</v>
      </c>
      <c r="E143" s="14">
        <v>17453.509999999998</v>
      </c>
      <c r="F143" s="29">
        <v>1.9576</v>
      </c>
      <c r="G143" s="30">
        <v>0.75970000000000004</v>
      </c>
      <c r="H143" s="30">
        <v>117.64</v>
      </c>
      <c r="I143" s="7"/>
      <c r="J143" s="7">
        <f t="shared" si="32"/>
        <v>0.99720506690641098</v>
      </c>
      <c r="K143" s="7">
        <f t="shared" si="33"/>
        <v>0.99100704852953092</v>
      </c>
      <c r="L143" s="7">
        <f t="shared" si="34"/>
        <v>0.98950024654117241</v>
      </c>
      <c r="M143" s="7">
        <f t="shared" si="35"/>
        <v>0.99144461637389425</v>
      </c>
      <c r="N143" s="7">
        <f t="shared" si="36"/>
        <v>0.99877551020408162</v>
      </c>
      <c r="O143" s="7">
        <f t="shared" si="37"/>
        <v>1.0036992997753997</v>
      </c>
      <c r="P143" s="7">
        <f t="shared" si="38"/>
        <v>0.99299400692158357</v>
      </c>
      <c r="Q143" s="7"/>
      <c r="R143" s="7">
        <f t="shared" si="39"/>
        <v>10991.254079746475</v>
      </c>
      <c r="S143" s="7">
        <f t="shared" si="40"/>
        <v>5150.2636312079721</v>
      </c>
      <c r="T143" s="7">
        <f t="shared" si="41"/>
        <v>4182.4295370826931</v>
      </c>
      <c r="U143" s="7">
        <f t="shared" si="42"/>
        <v>11903.809529831653</v>
      </c>
      <c r="V143" s="7">
        <f t="shared" si="43"/>
        <v>1.8449381224489796</v>
      </c>
      <c r="W143" s="7">
        <f t="shared" si="44"/>
        <v>0.68422181265688997</v>
      </c>
      <c r="X143" s="7">
        <f t="shared" si="45"/>
        <v>105.67442221659492</v>
      </c>
      <c r="Y143" s="7"/>
      <c r="Z143" s="7">
        <v>133</v>
      </c>
      <c r="AA143" s="5">
        <f t="shared" si="46"/>
        <v>-56634.287947805598</v>
      </c>
      <c r="AB143" s="5"/>
      <c r="AC143" s="7">
        <v>297</v>
      </c>
      <c r="AD143" s="5">
        <v>-43557.821547413245</v>
      </c>
      <c r="AE143" s="7"/>
    </row>
    <row r="144" spans="1:31">
      <c r="A144" s="28">
        <v>39143</v>
      </c>
      <c r="B144" s="14">
        <v>12114.1</v>
      </c>
      <c r="C144" s="14">
        <v>6116.2</v>
      </c>
      <c r="D144" s="14">
        <v>5424.7</v>
      </c>
      <c r="E144" s="14">
        <v>17217.93</v>
      </c>
      <c r="F144" s="29">
        <v>1.9441999999999999</v>
      </c>
      <c r="G144" s="30">
        <v>0.75929999999999997</v>
      </c>
      <c r="H144" s="30">
        <v>117.02</v>
      </c>
      <c r="I144" s="7"/>
      <c r="J144" s="7">
        <f t="shared" si="32"/>
        <v>0.9901719259069145</v>
      </c>
      <c r="K144" s="7">
        <f t="shared" si="33"/>
        <v>1.0000327011118377</v>
      </c>
      <c r="L144" s="7">
        <f t="shared" si="34"/>
        <v>0.99382602960574529</v>
      </c>
      <c r="M144" s="7">
        <f t="shared" si="35"/>
        <v>0.98650242845135461</v>
      </c>
      <c r="N144" s="7">
        <f t="shared" si="36"/>
        <v>0.99315488353085402</v>
      </c>
      <c r="O144" s="7">
        <f t="shared" si="37"/>
        <v>0.99947347637225215</v>
      </c>
      <c r="P144" s="7">
        <f t="shared" si="38"/>
        <v>0.99472968378102677</v>
      </c>
      <c r="Q144" s="7"/>
      <c r="R144" s="7">
        <f t="shared" si="39"/>
        <v>10913.734377661565</v>
      </c>
      <c r="S144" s="7">
        <f t="shared" si="40"/>
        <v>5197.1699476782205</v>
      </c>
      <c r="T144" s="7">
        <f t="shared" si="41"/>
        <v>4200.713800197861</v>
      </c>
      <c r="U144" s="7">
        <f t="shared" si="42"/>
        <v>11844.471002274044</v>
      </c>
      <c r="V144" s="7">
        <f t="shared" si="43"/>
        <v>1.8345557008581934</v>
      </c>
      <c r="W144" s="7">
        <f t="shared" si="44"/>
        <v>0.6813410688429643</v>
      </c>
      <c r="X144" s="7">
        <f t="shared" si="45"/>
        <v>105.85913294797687</v>
      </c>
      <c r="Y144" s="7"/>
      <c r="Z144" s="7">
        <v>134</v>
      </c>
      <c r="AA144" s="5">
        <f t="shared" si="46"/>
        <v>-79735.928402133286</v>
      </c>
      <c r="AB144" s="5"/>
      <c r="AC144" s="7">
        <v>290</v>
      </c>
      <c r="AD144" s="5">
        <v>-43515.442055450752</v>
      </c>
      <c r="AE144" s="7"/>
    </row>
    <row r="145" spans="1:31">
      <c r="A145" s="28">
        <v>39146</v>
      </c>
      <c r="B145" s="14">
        <v>12050.41</v>
      </c>
      <c r="C145" s="14">
        <v>6058.7</v>
      </c>
      <c r="D145" s="14">
        <v>5385.03</v>
      </c>
      <c r="E145" s="14">
        <v>16642.25</v>
      </c>
      <c r="F145" s="29">
        <v>1.9259999999999999</v>
      </c>
      <c r="G145" s="30">
        <v>0.76339999999999997</v>
      </c>
      <c r="H145" s="30">
        <v>116.01</v>
      </c>
      <c r="I145" s="7"/>
      <c r="J145" s="7">
        <f t="shared" si="32"/>
        <v>0.99474249015609906</v>
      </c>
      <c r="K145" s="7">
        <f t="shared" si="33"/>
        <v>0.99059873777835916</v>
      </c>
      <c r="L145" s="7">
        <f t="shared" si="34"/>
        <v>0.99268715320662892</v>
      </c>
      <c r="M145" s="7">
        <f t="shared" si="35"/>
        <v>0.96656508651156092</v>
      </c>
      <c r="N145" s="7">
        <f t="shared" si="36"/>
        <v>0.99063882316634089</v>
      </c>
      <c r="O145" s="7">
        <f t="shared" si="37"/>
        <v>1.0053997102594494</v>
      </c>
      <c r="P145" s="7">
        <f t="shared" si="38"/>
        <v>0.99136899675269197</v>
      </c>
      <c r="Q145" s="7"/>
      <c r="R145" s="7">
        <f t="shared" si="39"/>
        <v>10964.111411049933</v>
      </c>
      <c r="S145" s="7">
        <f t="shared" si="40"/>
        <v>5148.1416402341329</v>
      </c>
      <c r="T145" s="7">
        <f t="shared" si="41"/>
        <v>4195.8999860453114</v>
      </c>
      <c r="U145" s="7">
        <f t="shared" si="42"/>
        <v>11605.092708153652</v>
      </c>
      <c r="V145" s="7">
        <f t="shared" si="43"/>
        <v>1.8299080341528648</v>
      </c>
      <c r="W145" s="7">
        <f t="shared" si="44"/>
        <v>0.68538098248386659</v>
      </c>
      <c r="X145" s="7">
        <f t="shared" si="45"/>
        <v>105.50148863442148</v>
      </c>
      <c r="Y145" s="7"/>
      <c r="Z145" s="7">
        <v>135</v>
      </c>
      <c r="AA145" s="5">
        <f t="shared" si="46"/>
        <v>-134390.70622422919</v>
      </c>
      <c r="AB145" s="5"/>
      <c r="AC145" s="7">
        <v>425</v>
      </c>
      <c r="AD145" s="5">
        <v>-42770.47662146017</v>
      </c>
      <c r="AE145" s="7"/>
    </row>
    <row r="146" spans="1:31">
      <c r="A146" s="28">
        <v>39147</v>
      </c>
      <c r="B146" s="14">
        <v>12207.59</v>
      </c>
      <c r="C146" s="14">
        <v>6138.5</v>
      </c>
      <c r="D146" s="14">
        <v>5437.13</v>
      </c>
      <c r="E146" s="14">
        <v>16844.5</v>
      </c>
      <c r="F146" s="29">
        <v>1.9255</v>
      </c>
      <c r="G146" s="30">
        <v>0.76300000000000001</v>
      </c>
      <c r="H146" s="30">
        <v>116.25</v>
      </c>
      <c r="I146" s="7"/>
      <c r="J146" s="7">
        <f t="shared" si="32"/>
        <v>1.013043539597408</v>
      </c>
      <c r="K146" s="7">
        <f t="shared" si="33"/>
        <v>1.0131711423242611</v>
      </c>
      <c r="L146" s="7">
        <f t="shared" si="34"/>
        <v>1.0096749693130773</v>
      </c>
      <c r="M146" s="7">
        <f t="shared" si="35"/>
        <v>1.0121528038576515</v>
      </c>
      <c r="N146" s="7">
        <f t="shared" si="36"/>
        <v>0.99974039460020769</v>
      </c>
      <c r="O146" s="7">
        <f t="shared" si="37"/>
        <v>0.99947602829447213</v>
      </c>
      <c r="P146" s="7">
        <f t="shared" si="38"/>
        <v>1.0020687871735194</v>
      </c>
      <c r="Q146" s="7"/>
      <c r="R146" s="7">
        <f t="shared" si="39"/>
        <v>11165.826676055007</v>
      </c>
      <c r="S146" s="7">
        <f t="shared" si="40"/>
        <v>5265.4504266591848</v>
      </c>
      <c r="T146" s="7">
        <f t="shared" si="41"/>
        <v>4267.7042570422091</v>
      </c>
      <c r="U146" s="7">
        <f t="shared" si="42"/>
        <v>12152.443004101009</v>
      </c>
      <c r="V146" s="7">
        <f t="shared" si="43"/>
        <v>1.8467204569055036</v>
      </c>
      <c r="W146" s="7">
        <f t="shared" si="44"/>
        <v>0.68134280848834161</v>
      </c>
      <c r="X146" s="7">
        <f t="shared" si="45"/>
        <v>106.64016033100594</v>
      </c>
      <c r="Y146" s="7"/>
      <c r="Z146" s="7">
        <v>136</v>
      </c>
      <c r="AA146" s="5">
        <f t="shared" si="46"/>
        <v>117722.55533736385</v>
      </c>
      <c r="AB146" s="5"/>
      <c r="AC146" s="7">
        <v>343</v>
      </c>
      <c r="AD146" s="5">
        <v>-42750.09468434751</v>
      </c>
      <c r="AE146" s="7"/>
    </row>
    <row r="147" spans="1:31">
      <c r="A147" s="28">
        <v>39148</v>
      </c>
      <c r="B147" s="14">
        <v>12192.45</v>
      </c>
      <c r="C147" s="14">
        <v>6156.5</v>
      </c>
      <c r="D147" s="14">
        <v>5455.07</v>
      </c>
      <c r="E147" s="14">
        <v>16764.62</v>
      </c>
      <c r="F147" s="29">
        <v>1.9305000000000001</v>
      </c>
      <c r="G147" s="30">
        <v>0.76070000000000004</v>
      </c>
      <c r="H147" s="30">
        <v>116.56</v>
      </c>
      <c r="I147" s="7"/>
      <c r="J147" s="7">
        <f t="shared" si="32"/>
        <v>0.99875978796797737</v>
      </c>
      <c r="K147" s="7">
        <f t="shared" si="33"/>
        <v>1.0029323124541827</v>
      </c>
      <c r="L147" s="7">
        <f t="shared" si="34"/>
        <v>1.003299534864901</v>
      </c>
      <c r="M147" s="7">
        <f t="shared" si="35"/>
        <v>0.99525779928166458</v>
      </c>
      <c r="N147" s="7">
        <f t="shared" si="36"/>
        <v>1.0025967281225656</v>
      </c>
      <c r="O147" s="7">
        <f t="shared" si="37"/>
        <v>0.99698558322411535</v>
      </c>
      <c r="P147" s="7">
        <f t="shared" si="38"/>
        <v>1.0026666666666666</v>
      </c>
      <c r="Q147" s="7"/>
      <c r="R147" s="7">
        <f t="shared" si="39"/>
        <v>11008.390308570324</v>
      </c>
      <c r="S147" s="7">
        <f t="shared" si="40"/>
        <v>5212.2392278243879</v>
      </c>
      <c r="T147" s="7">
        <f t="shared" si="41"/>
        <v>4240.7565069623124</v>
      </c>
      <c r="U147" s="7">
        <f t="shared" si="42"/>
        <v>11949.592624809286</v>
      </c>
      <c r="V147" s="7">
        <f t="shared" si="43"/>
        <v>1.8519966761880031</v>
      </c>
      <c r="W147" s="7">
        <f t="shared" si="44"/>
        <v>0.67964507208387936</v>
      </c>
      <c r="X147" s="7">
        <f t="shared" si="45"/>
        <v>106.70378666666666</v>
      </c>
      <c r="Y147" s="7"/>
      <c r="Z147" s="7">
        <v>137</v>
      </c>
      <c r="AA147" s="5">
        <f t="shared" si="46"/>
        <v>2742.1766033135355</v>
      </c>
      <c r="AB147" s="5"/>
      <c r="AC147" s="7">
        <v>150</v>
      </c>
      <c r="AD147" s="5">
        <v>-42556.802023975179</v>
      </c>
      <c r="AE147" s="7"/>
    </row>
    <row r="148" spans="1:31">
      <c r="A148" s="28">
        <v>39149</v>
      </c>
      <c r="B148" s="14">
        <v>12260.7</v>
      </c>
      <c r="C148" s="14">
        <v>6227.7</v>
      </c>
      <c r="D148" s="14">
        <v>5524.26</v>
      </c>
      <c r="E148" s="14">
        <v>17090.310000000001</v>
      </c>
      <c r="F148" s="29">
        <v>1.9300999999999999</v>
      </c>
      <c r="G148" s="30">
        <v>0.76180000000000003</v>
      </c>
      <c r="H148" s="30">
        <v>117.34</v>
      </c>
      <c r="I148" s="7"/>
      <c r="J148" s="7">
        <f t="shared" si="32"/>
        <v>1.0055977264618678</v>
      </c>
      <c r="K148" s="7">
        <f t="shared" si="33"/>
        <v>1.0115650125883213</v>
      </c>
      <c r="L148" s="7">
        <f t="shared" si="34"/>
        <v>1.012683613592493</v>
      </c>
      <c r="M148" s="7">
        <f t="shared" si="35"/>
        <v>1.0194272223289285</v>
      </c>
      <c r="N148" s="7">
        <f t="shared" si="36"/>
        <v>0.99979279979279967</v>
      </c>
      <c r="O148" s="7">
        <f t="shared" si="37"/>
        <v>1.0014460365452873</v>
      </c>
      <c r="P148" s="7">
        <f t="shared" si="38"/>
        <v>1.0066918325326013</v>
      </c>
      <c r="Q148" s="7"/>
      <c r="R148" s="7">
        <f t="shared" si="39"/>
        <v>11083.758476926294</v>
      </c>
      <c r="S148" s="7">
        <f t="shared" si="40"/>
        <v>5257.103370421506</v>
      </c>
      <c r="T148" s="7">
        <f t="shared" si="41"/>
        <v>4280.4212247688856</v>
      </c>
      <c r="U148" s="7">
        <f t="shared" si="42"/>
        <v>12239.783527708951</v>
      </c>
      <c r="V148" s="7">
        <f t="shared" si="43"/>
        <v>1.8468172597772594</v>
      </c>
      <c r="W148" s="7">
        <f t="shared" si="44"/>
        <v>0.68268576311292228</v>
      </c>
      <c r="X148" s="7">
        <f t="shared" si="45"/>
        <v>107.13214481811943</v>
      </c>
      <c r="Y148" s="7"/>
      <c r="Z148" s="7">
        <v>138</v>
      </c>
      <c r="AA148" s="5">
        <f t="shared" si="46"/>
        <v>89615.029821148142</v>
      </c>
      <c r="AB148" s="5"/>
      <c r="AC148" s="7">
        <v>424</v>
      </c>
      <c r="AD148" s="5">
        <v>-42217.607999557629</v>
      </c>
      <c r="AE148" s="7"/>
    </row>
    <row r="149" spans="1:31">
      <c r="A149" s="28">
        <v>39150</v>
      </c>
      <c r="B149" s="14">
        <v>12276.32</v>
      </c>
      <c r="C149" s="14">
        <v>6245.2</v>
      </c>
      <c r="D149" s="14">
        <v>5537.84</v>
      </c>
      <c r="E149" s="14">
        <v>17164.04</v>
      </c>
      <c r="F149" s="29">
        <v>1.9319</v>
      </c>
      <c r="G149" s="30">
        <v>0.76249999999999996</v>
      </c>
      <c r="H149" s="30">
        <v>118.1</v>
      </c>
      <c r="I149" s="7"/>
      <c r="J149" s="7">
        <f t="shared" si="32"/>
        <v>1.0012739892502058</v>
      </c>
      <c r="K149" s="7">
        <f t="shared" si="33"/>
        <v>1.0028100261733865</v>
      </c>
      <c r="L149" s="7">
        <f t="shared" si="34"/>
        <v>1.0024582478015154</v>
      </c>
      <c r="M149" s="7">
        <f t="shared" si="35"/>
        <v>1.0043141405860982</v>
      </c>
      <c r="N149" s="7">
        <f t="shared" si="36"/>
        <v>1.0009325941661054</v>
      </c>
      <c r="O149" s="7">
        <f t="shared" si="37"/>
        <v>1.0009188763454975</v>
      </c>
      <c r="P149" s="7">
        <f t="shared" si="38"/>
        <v>1.0064769047213227</v>
      </c>
      <c r="Q149" s="7"/>
      <c r="R149" s="7">
        <f t="shared" si="39"/>
        <v>11036.101985955123</v>
      </c>
      <c r="S149" s="7">
        <f t="shared" si="40"/>
        <v>5211.6037060230901</v>
      </c>
      <c r="T149" s="7">
        <f t="shared" si="41"/>
        <v>4237.2005463899241</v>
      </c>
      <c r="U149" s="7">
        <f t="shared" si="42"/>
        <v>12058.327858371207</v>
      </c>
      <c r="V149" s="7">
        <f t="shared" si="43"/>
        <v>1.8489226879436298</v>
      </c>
      <c r="W149" s="7">
        <f t="shared" si="44"/>
        <v>0.68232639800472561</v>
      </c>
      <c r="X149" s="7">
        <f t="shared" si="45"/>
        <v>107.10927220044316</v>
      </c>
      <c r="Y149" s="7"/>
      <c r="Z149" s="7">
        <v>139</v>
      </c>
      <c r="AA149" s="5">
        <f t="shared" si="46"/>
        <v>13150.251647762954</v>
      </c>
      <c r="AB149" s="5"/>
      <c r="AC149" s="7">
        <v>369</v>
      </c>
      <c r="AD149" s="5">
        <v>-41761.109284359962</v>
      </c>
      <c r="AE149" s="7"/>
    </row>
    <row r="150" spans="1:31">
      <c r="A150" s="28">
        <v>39153</v>
      </c>
      <c r="B150" s="14">
        <v>12318.62</v>
      </c>
      <c r="C150" s="14">
        <v>6233.3</v>
      </c>
      <c r="D150" s="14">
        <v>5496.07</v>
      </c>
      <c r="E150" s="14">
        <v>17292.39</v>
      </c>
      <c r="F150" s="29">
        <v>1.9291</v>
      </c>
      <c r="G150" s="30">
        <v>0.75839999999999996</v>
      </c>
      <c r="H150" s="30">
        <v>117.56</v>
      </c>
      <c r="I150" s="7"/>
      <c r="J150" s="7">
        <f t="shared" si="32"/>
        <v>1.0034456579821966</v>
      </c>
      <c r="K150" s="7">
        <f t="shared" si="33"/>
        <v>0.99809453660411207</v>
      </c>
      <c r="L150" s="7">
        <f t="shared" si="34"/>
        <v>0.9924573479912745</v>
      </c>
      <c r="M150" s="7">
        <f t="shared" si="35"/>
        <v>1.0074778432117379</v>
      </c>
      <c r="N150" s="7">
        <f t="shared" si="36"/>
        <v>0.99855064961954554</v>
      </c>
      <c r="O150" s="7">
        <f t="shared" si="37"/>
        <v>0.99462295081967211</v>
      </c>
      <c r="P150" s="7">
        <f t="shared" si="38"/>
        <v>0.99542760372565631</v>
      </c>
      <c r="Q150" s="7"/>
      <c r="R150" s="7">
        <f t="shared" si="39"/>
        <v>11060.03824901925</v>
      </c>
      <c r="S150" s="7">
        <f t="shared" si="40"/>
        <v>5187.0973067315708</v>
      </c>
      <c r="T150" s="7">
        <f t="shared" si="41"/>
        <v>4194.9286430629991</v>
      </c>
      <c r="U150" s="7">
        <f t="shared" si="42"/>
        <v>12096.312948857028</v>
      </c>
      <c r="V150" s="7">
        <f t="shared" si="43"/>
        <v>1.8445227599772245</v>
      </c>
      <c r="W150" s="7">
        <f t="shared" si="44"/>
        <v>0.67803446557377045</v>
      </c>
      <c r="X150" s="7">
        <f t="shared" si="45"/>
        <v>105.93340558848435</v>
      </c>
      <c r="Y150" s="7"/>
      <c r="Z150" s="7">
        <v>140</v>
      </c>
      <c r="AA150" s="5">
        <f t="shared" si="46"/>
        <v>25211.567382490262</v>
      </c>
      <c r="AB150" s="5"/>
      <c r="AC150" s="7">
        <v>303</v>
      </c>
      <c r="AD150" s="5">
        <v>-40730.863303679973</v>
      </c>
      <c r="AE150" s="7"/>
    </row>
    <row r="151" spans="1:31">
      <c r="A151" s="28">
        <v>39154</v>
      </c>
      <c r="B151" s="14">
        <v>12075.96</v>
      </c>
      <c r="C151" s="14">
        <v>6161.2</v>
      </c>
      <c r="D151" s="14">
        <v>5432.94</v>
      </c>
      <c r="E151" s="14">
        <v>17178.84</v>
      </c>
      <c r="F151" s="29">
        <v>1.9320999999999999</v>
      </c>
      <c r="G151" s="30">
        <v>0.75760000000000005</v>
      </c>
      <c r="H151" s="30">
        <v>116.98</v>
      </c>
      <c r="I151" s="7"/>
      <c r="J151" s="7">
        <f t="shared" si="32"/>
        <v>0.98030136492561648</v>
      </c>
      <c r="K151" s="7">
        <f t="shared" si="33"/>
        <v>0.98843309322509743</v>
      </c>
      <c r="L151" s="7">
        <f t="shared" si="34"/>
        <v>0.98851361063450793</v>
      </c>
      <c r="M151" s="7">
        <f t="shared" si="35"/>
        <v>0.99343352769628723</v>
      </c>
      <c r="N151" s="7">
        <f t="shared" si="36"/>
        <v>1.001555129334923</v>
      </c>
      <c r="O151" s="7">
        <f t="shared" si="37"/>
        <v>0.99894514767932496</v>
      </c>
      <c r="P151" s="7">
        <f t="shared" si="38"/>
        <v>0.9950663490983328</v>
      </c>
      <c r="Q151" s="7"/>
      <c r="R151" s="7">
        <f t="shared" si="39"/>
        <v>10804.940462292039</v>
      </c>
      <c r="S151" s="7">
        <f t="shared" si="40"/>
        <v>5136.8867854908312</v>
      </c>
      <c r="T151" s="7">
        <f t="shared" si="41"/>
        <v>4178.2592145660446</v>
      </c>
      <c r="U151" s="7">
        <f t="shared" si="42"/>
        <v>11927.689453291305</v>
      </c>
      <c r="V151" s="7">
        <f t="shared" si="43"/>
        <v>1.8500726349074696</v>
      </c>
      <c r="W151" s="7">
        <f t="shared" si="44"/>
        <v>0.68098090717299575</v>
      </c>
      <c r="X151" s="7">
        <f t="shared" si="45"/>
        <v>105.89496087104457</v>
      </c>
      <c r="Y151" s="7"/>
      <c r="Z151" s="7">
        <v>141</v>
      </c>
      <c r="AA151" s="5">
        <f t="shared" si="46"/>
        <v>-119907.88626748323</v>
      </c>
      <c r="AB151" s="5"/>
      <c r="AC151" s="7">
        <v>382</v>
      </c>
      <c r="AD151" s="5">
        <v>-40691.03104297258</v>
      </c>
      <c r="AE151" s="7"/>
    </row>
    <row r="152" spans="1:31">
      <c r="A152" s="28">
        <v>39155</v>
      </c>
      <c r="B152" s="14">
        <v>12133.4</v>
      </c>
      <c r="C152" s="14">
        <v>6000.7</v>
      </c>
      <c r="D152" s="14">
        <v>5296.22</v>
      </c>
      <c r="E152" s="14">
        <v>16676.89</v>
      </c>
      <c r="F152" s="29">
        <v>1.9337</v>
      </c>
      <c r="G152" s="30">
        <v>0.75609999999999999</v>
      </c>
      <c r="H152" s="30">
        <v>116.34</v>
      </c>
      <c r="I152" s="7"/>
      <c r="J152" s="7">
        <f t="shared" si="32"/>
        <v>1.0047565576566997</v>
      </c>
      <c r="K152" s="7">
        <f t="shared" si="33"/>
        <v>0.97394987989352722</v>
      </c>
      <c r="L152" s="7">
        <f t="shared" si="34"/>
        <v>0.97483498805435009</v>
      </c>
      <c r="M152" s="7">
        <f t="shared" si="35"/>
        <v>0.97078091419443913</v>
      </c>
      <c r="N152" s="7">
        <f t="shared" si="36"/>
        <v>1.0008281144868278</v>
      </c>
      <c r="O152" s="7">
        <f t="shared" si="37"/>
        <v>0.99802006335797244</v>
      </c>
      <c r="P152" s="7">
        <f t="shared" si="38"/>
        <v>0.99452897931270301</v>
      </c>
      <c r="Q152" s="7"/>
      <c r="R152" s="7">
        <f t="shared" si="39"/>
        <v>11074.487063885603</v>
      </c>
      <c r="S152" s="7">
        <f t="shared" si="40"/>
        <v>5061.6175258066605</v>
      </c>
      <c r="T152" s="7">
        <f t="shared" si="41"/>
        <v>4120.4422758580076</v>
      </c>
      <c r="U152" s="7">
        <f t="shared" si="42"/>
        <v>11655.710169702959</v>
      </c>
      <c r="V152" s="7">
        <f t="shared" si="43"/>
        <v>1.8487296930800683</v>
      </c>
      <c r="W152" s="7">
        <f t="shared" si="44"/>
        <v>0.68035027719112984</v>
      </c>
      <c r="X152" s="7">
        <f t="shared" si="45"/>
        <v>105.83777397845786</v>
      </c>
      <c r="Y152" s="7"/>
      <c r="Z152" s="7">
        <v>142</v>
      </c>
      <c r="AA152" s="5">
        <f t="shared" si="46"/>
        <v>-121232.05499156378</v>
      </c>
      <c r="AB152" s="5"/>
      <c r="AC152" s="7">
        <v>12</v>
      </c>
      <c r="AD152" s="5">
        <v>-40573.826215680689</v>
      </c>
      <c r="AE152" s="7"/>
    </row>
    <row r="153" spans="1:31">
      <c r="A153" s="28">
        <v>39156</v>
      </c>
      <c r="B153" s="14">
        <v>12159.68</v>
      </c>
      <c r="C153" s="14">
        <v>6133.2</v>
      </c>
      <c r="D153" s="14">
        <v>5389.85</v>
      </c>
      <c r="E153" s="14">
        <v>16860.39</v>
      </c>
      <c r="F153" s="29">
        <v>1.9365000000000001</v>
      </c>
      <c r="G153" s="30">
        <v>0.75480000000000003</v>
      </c>
      <c r="H153" s="30">
        <v>117.28</v>
      </c>
      <c r="I153" s="7"/>
      <c r="J153" s="7">
        <f t="shared" si="32"/>
        <v>1.0021659221652628</v>
      </c>
      <c r="K153" s="7">
        <f t="shared" si="33"/>
        <v>1.0220807572449881</v>
      </c>
      <c r="L153" s="7">
        <f t="shared" si="34"/>
        <v>1.0176786462797995</v>
      </c>
      <c r="M153" s="7">
        <f t="shared" si="35"/>
        <v>1.0110032506060782</v>
      </c>
      <c r="N153" s="7">
        <f t="shared" si="36"/>
        <v>1.001448001241144</v>
      </c>
      <c r="O153" s="7">
        <f t="shared" si="37"/>
        <v>0.99828065070757843</v>
      </c>
      <c r="P153" s="7">
        <f t="shared" si="38"/>
        <v>1.0080797662025098</v>
      </c>
      <c r="Q153" s="7"/>
      <c r="R153" s="7">
        <f t="shared" si="39"/>
        <v>11045.932924060857</v>
      </c>
      <c r="S153" s="7">
        <f t="shared" si="40"/>
        <v>5311.7536954022034</v>
      </c>
      <c r="T153" s="7">
        <f t="shared" si="41"/>
        <v>4301.5342788819198</v>
      </c>
      <c r="U153" s="7">
        <f t="shared" si="42"/>
        <v>12138.640858499397</v>
      </c>
      <c r="V153" s="7">
        <f t="shared" si="43"/>
        <v>1.8498747478926412</v>
      </c>
      <c r="W153" s="7">
        <f t="shared" si="44"/>
        <v>0.68052791958735614</v>
      </c>
      <c r="X153" s="7">
        <f t="shared" si="45"/>
        <v>107.2798487192711</v>
      </c>
      <c r="Y153" s="7"/>
      <c r="Z153" s="7">
        <v>143</v>
      </c>
      <c r="AA153" s="5">
        <f t="shared" si="46"/>
        <v>100083.0336352773</v>
      </c>
      <c r="AB153" s="5"/>
      <c r="AC153" s="7">
        <v>431</v>
      </c>
      <c r="AD153" s="5">
        <v>-40163.216638250276</v>
      </c>
      <c r="AE153" s="7"/>
    </row>
    <row r="154" spans="1:31">
      <c r="A154" s="28">
        <v>39157</v>
      </c>
      <c r="B154" s="14">
        <v>12110.41</v>
      </c>
      <c r="C154" s="14">
        <v>6130.6</v>
      </c>
      <c r="D154" s="14">
        <v>5382.16</v>
      </c>
      <c r="E154" s="14">
        <v>16744.150000000001</v>
      </c>
      <c r="F154" s="29">
        <v>1.9423999999999999</v>
      </c>
      <c r="G154" s="30">
        <v>0.75129999999999997</v>
      </c>
      <c r="H154" s="30">
        <v>116.76</v>
      </c>
      <c r="I154" s="7"/>
      <c r="J154" s="7">
        <f t="shared" si="32"/>
        <v>0.99594808416010949</v>
      </c>
      <c r="K154" s="7">
        <f t="shared" si="33"/>
        <v>0.99957607774082058</v>
      </c>
      <c r="L154" s="7">
        <f t="shared" si="34"/>
        <v>0.99857324415336224</v>
      </c>
      <c r="M154" s="7">
        <f t="shared" si="35"/>
        <v>0.9931057348021014</v>
      </c>
      <c r="N154" s="7">
        <f t="shared" si="36"/>
        <v>1.0030467337980893</v>
      </c>
      <c r="O154" s="7">
        <f t="shared" si="37"/>
        <v>0.99536301006889238</v>
      </c>
      <c r="P154" s="7">
        <f t="shared" si="38"/>
        <v>0.99556616643929063</v>
      </c>
      <c r="Q154" s="7"/>
      <c r="R154" s="7">
        <f t="shared" si="39"/>
        <v>10977.399540497776</v>
      </c>
      <c r="S154" s="7">
        <f t="shared" si="40"/>
        <v>5194.7968760190442</v>
      </c>
      <c r="T154" s="7">
        <f t="shared" si="41"/>
        <v>4220.7793741198739</v>
      </c>
      <c r="U154" s="7">
        <f t="shared" si="42"/>
        <v>11923.753798073476</v>
      </c>
      <c r="V154" s="7">
        <f t="shared" si="43"/>
        <v>1.8528279266718304</v>
      </c>
      <c r="W154" s="7">
        <f t="shared" si="44"/>
        <v>0.67853896396396396</v>
      </c>
      <c r="X154" s="7">
        <f t="shared" si="45"/>
        <v>105.94815143246932</v>
      </c>
      <c r="Y154" s="7"/>
      <c r="Z154" s="7">
        <v>144</v>
      </c>
      <c r="AA154" s="5">
        <f t="shared" si="46"/>
        <v>-10268.315807869658</v>
      </c>
      <c r="AB154" s="5"/>
      <c r="AC154" s="7">
        <v>419</v>
      </c>
      <c r="AD154" s="5">
        <v>-39690.174603808671</v>
      </c>
      <c r="AE154" s="7"/>
    </row>
    <row r="155" spans="1:31">
      <c r="A155" s="28">
        <v>39160</v>
      </c>
      <c r="B155" s="14">
        <v>12226.17</v>
      </c>
      <c r="C155" s="14">
        <v>6189.4</v>
      </c>
      <c r="D155" s="14">
        <v>5458.95</v>
      </c>
      <c r="E155" s="14">
        <v>17009.55</v>
      </c>
      <c r="F155" s="29">
        <v>1.9460999999999999</v>
      </c>
      <c r="G155" s="30">
        <v>0.75190000000000001</v>
      </c>
      <c r="H155" s="30">
        <v>117.59</v>
      </c>
      <c r="I155" s="7"/>
      <c r="J155" s="7">
        <f t="shared" si="32"/>
        <v>1.0095587184909511</v>
      </c>
      <c r="K155" s="7">
        <f t="shared" si="33"/>
        <v>1.0095912308746289</v>
      </c>
      <c r="L155" s="7">
        <f t="shared" si="34"/>
        <v>1.0142675059827282</v>
      </c>
      <c r="M155" s="7">
        <f t="shared" si="35"/>
        <v>1.0158503118999769</v>
      </c>
      <c r="N155" s="7">
        <f t="shared" si="36"/>
        <v>1.001904859967051</v>
      </c>
      <c r="O155" s="7">
        <f t="shared" si="37"/>
        <v>1.00079861573273</v>
      </c>
      <c r="P155" s="7">
        <f t="shared" si="38"/>
        <v>1.0071085988352175</v>
      </c>
      <c r="Q155" s="7"/>
      <c r="R155" s="7">
        <f t="shared" si="39"/>
        <v>11127.416768730372</v>
      </c>
      <c r="S155" s="7">
        <f t="shared" si="40"/>
        <v>5246.8456268554464</v>
      </c>
      <c r="T155" s="7">
        <f t="shared" si="41"/>
        <v>4287.116036962856</v>
      </c>
      <c r="U155" s="7">
        <f t="shared" si="42"/>
        <v>12196.83724533643</v>
      </c>
      <c r="V155" s="7">
        <f t="shared" si="43"/>
        <v>1.8507186573311367</v>
      </c>
      <c r="W155" s="7">
        <f t="shared" si="44"/>
        <v>0.68224441634500199</v>
      </c>
      <c r="X155" s="7">
        <f t="shared" si="45"/>
        <v>107.17649708804385</v>
      </c>
      <c r="Y155" s="7"/>
      <c r="Z155" s="7">
        <v>145</v>
      </c>
      <c r="AA155" s="5">
        <f t="shared" si="46"/>
        <v>100254.36869275384</v>
      </c>
      <c r="AB155" s="5"/>
      <c r="AC155" s="7">
        <v>165</v>
      </c>
      <c r="AD155" s="5">
        <v>-38302.132805952802</v>
      </c>
      <c r="AE155" s="7"/>
    </row>
    <row r="156" spans="1:31">
      <c r="A156" s="28">
        <v>39161</v>
      </c>
      <c r="B156" s="14">
        <v>12288.1</v>
      </c>
      <c r="C156" s="14">
        <v>6220.3</v>
      </c>
      <c r="D156" s="14">
        <v>5503.27</v>
      </c>
      <c r="E156" s="14">
        <v>17163.2</v>
      </c>
      <c r="F156" s="29">
        <v>1.9579</v>
      </c>
      <c r="G156" s="30">
        <v>0.75239999999999996</v>
      </c>
      <c r="H156" s="30">
        <v>117.33</v>
      </c>
      <c r="I156" s="7"/>
      <c r="J156" s="7">
        <f t="shared" si="32"/>
        <v>1.0050653638874645</v>
      </c>
      <c r="K156" s="7">
        <f t="shared" si="33"/>
        <v>1.0049924063721849</v>
      </c>
      <c r="L156" s="7">
        <f t="shared" si="34"/>
        <v>1.0081187774205664</v>
      </c>
      <c r="M156" s="7">
        <f t="shared" si="35"/>
        <v>1.0090331607832073</v>
      </c>
      <c r="N156" s="7">
        <f t="shared" si="36"/>
        <v>1.0060634088690201</v>
      </c>
      <c r="O156" s="7">
        <f t="shared" si="37"/>
        <v>1.0006649820454847</v>
      </c>
      <c r="P156" s="7">
        <f t="shared" si="38"/>
        <v>0.99778892762990046</v>
      </c>
      <c r="Q156" s="7"/>
      <c r="R156" s="7">
        <f t="shared" si="39"/>
        <v>11077.890744689466</v>
      </c>
      <c r="S156" s="7">
        <f t="shared" si="40"/>
        <v>5222.9455359162448</v>
      </c>
      <c r="T156" s="7">
        <f t="shared" si="41"/>
        <v>4261.1265295890253</v>
      </c>
      <c r="U156" s="7">
        <f t="shared" si="42"/>
        <v>12114.986915938402</v>
      </c>
      <c r="V156" s="7">
        <f t="shared" si="43"/>
        <v>1.8584003288628539</v>
      </c>
      <c r="W156" s="7">
        <f t="shared" si="44"/>
        <v>0.68215331826040693</v>
      </c>
      <c r="X156" s="7">
        <f t="shared" si="45"/>
        <v>106.18469767837401</v>
      </c>
      <c r="Y156" s="7"/>
      <c r="Z156" s="7">
        <v>146</v>
      </c>
      <c r="AA156" s="5">
        <f t="shared" si="46"/>
        <v>80568.483973670751</v>
      </c>
      <c r="AB156" s="5"/>
      <c r="AC156" s="7">
        <v>475</v>
      </c>
      <c r="AD156" s="5">
        <v>-37825.375388158485</v>
      </c>
      <c r="AE156" s="7"/>
    </row>
    <row r="157" spans="1:31">
      <c r="A157" s="28">
        <v>39163</v>
      </c>
      <c r="B157" s="14">
        <v>12461.14</v>
      </c>
      <c r="C157" s="14">
        <v>6318</v>
      </c>
      <c r="D157" s="14">
        <v>5598.37</v>
      </c>
      <c r="E157" s="14">
        <v>17419.2</v>
      </c>
      <c r="F157" s="29">
        <v>1.9673</v>
      </c>
      <c r="G157" s="30">
        <v>0.74860000000000004</v>
      </c>
      <c r="H157" s="30">
        <v>117.76</v>
      </c>
      <c r="I157" s="7"/>
      <c r="J157" s="7">
        <f t="shared" si="32"/>
        <v>1.0140819166510688</v>
      </c>
      <c r="K157" s="7">
        <f t="shared" si="33"/>
        <v>1.0157066379435076</v>
      </c>
      <c r="L157" s="7">
        <f t="shared" si="34"/>
        <v>1.0172806349679371</v>
      </c>
      <c r="M157" s="7">
        <f t="shared" si="35"/>
        <v>1.014915633448308</v>
      </c>
      <c r="N157" s="7">
        <f t="shared" si="36"/>
        <v>1.0048010623627357</v>
      </c>
      <c r="O157" s="7">
        <f t="shared" si="37"/>
        <v>0.99494949494949503</v>
      </c>
      <c r="P157" s="7">
        <f t="shared" si="38"/>
        <v>1.0036648768430922</v>
      </c>
      <c r="Q157" s="7"/>
      <c r="R157" s="7">
        <f t="shared" si="39"/>
        <v>11177.271730243079</v>
      </c>
      <c r="S157" s="7">
        <f t="shared" si="40"/>
        <v>5278.627397392409</v>
      </c>
      <c r="T157" s="7">
        <f t="shared" si="41"/>
        <v>4299.8519606888267</v>
      </c>
      <c r="U157" s="7">
        <f t="shared" si="42"/>
        <v>12185.615000466114</v>
      </c>
      <c r="V157" s="7">
        <f t="shared" si="43"/>
        <v>1.8560685223964453</v>
      </c>
      <c r="W157" s="7">
        <f t="shared" si="44"/>
        <v>0.67825707070707075</v>
      </c>
      <c r="X157" s="7">
        <f t="shared" si="45"/>
        <v>106.81001619364187</v>
      </c>
      <c r="Y157" s="7"/>
      <c r="Z157" s="7">
        <v>147</v>
      </c>
      <c r="AA157" s="5">
        <f t="shared" si="46"/>
        <v>157529.5509280283</v>
      </c>
      <c r="AB157" s="5"/>
      <c r="AC157" s="7">
        <v>63</v>
      </c>
      <c r="AD157" s="5">
        <v>-37453.810707334429</v>
      </c>
      <c r="AE157" s="7"/>
    </row>
    <row r="158" spans="1:31">
      <c r="A158" s="28">
        <v>39164</v>
      </c>
      <c r="B158" s="14">
        <v>12481.01</v>
      </c>
      <c r="C158" s="14">
        <v>6339.4</v>
      </c>
      <c r="D158" s="14">
        <v>5634.75</v>
      </c>
      <c r="E158" s="14">
        <v>17480.61</v>
      </c>
      <c r="F158" s="29">
        <v>1.9632000000000001</v>
      </c>
      <c r="G158" s="30">
        <v>0.75180000000000002</v>
      </c>
      <c r="H158" s="30">
        <v>117.83</v>
      </c>
      <c r="I158" s="7"/>
      <c r="J158" s="7">
        <f t="shared" si="32"/>
        <v>1.0015945571592968</v>
      </c>
      <c r="K158" s="7">
        <f t="shared" si="33"/>
        <v>1.0033871478315921</v>
      </c>
      <c r="L158" s="7">
        <f t="shared" si="34"/>
        <v>1.0064983200467279</v>
      </c>
      <c r="M158" s="7">
        <f t="shared" si="35"/>
        <v>1.0035254202259576</v>
      </c>
      <c r="N158" s="7">
        <f t="shared" si="36"/>
        <v>0.99791592537996243</v>
      </c>
      <c r="O158" s="7">
        <f t="shared" si="37"/>
        <v>1.0042746460058776</v>
      </c>
      <c r="P158" s="7">
        <f t="shared" si="38"/>
        <v>1.0005944293478259</v>
      </c>
      <c r="Q158" s="7"/>
      <c r="R158" s="7">
        <f t="shared" si="39"/>
        <v>11039.635304683199</v>
      </c>
      <c r="S158" s="7">
        <f t="shared" si="40"/>
        <v>5214.6030072807844</v>
      </c>
      <c r="T158" s="7">
        <f t="shared" si="41"/>
        <v>4254.2771641567106</v>
      </c>
      <c r="U158" s="7">
        <f t="shared" si="42"/>
        <v>12048.858063705567</v>
      </c>
      <c r="V158" s="7">
        <f t="shared" si="43"/>
        <v>1.8433502973618665</v>
      </c>
      <c r="W158" s="7">
        <f t="shared" si="44"/>
        <v>0.68461402618220668</v>
      </c>
      <c r="X158" s="7">
        <f t="shared" si="45"/>
        <v>106.48325917119564</v>
      </c>
      <c r="Y158" s="7"/>
      <c r="Z158" s="7">
        <v>148</v>
      </c>
      <c r="AA158" s="5">
        <f t="shared" si="46"/>
        <v>17737.167538171634</v>
      </c>
      <c r="AB158" s="5"/>
      <c r="AC158" s="7">
        <v>62</v>
      </c>
      <c r="AD158" s="5">
        <v>-36103.237810919061</v>
      </c>
      <c r="AE158" s="7"/>
    </row>
    <row r="159" spans="1:31">
      <c r="A159" s="28">
        <v>39167</v>
      </c>
      <c r="B159" s="14">
        <v>12469.07</v>
      </c>
      <c r="C159" s="14">
        <v>6291.9</v>
      </c>
      <c r="D159" s="14">
        <v>5576.3</v>
      </c>
      <c r="E159" s="14">
        <v>17521.96</v>
      </c>
      <c r="F159" s="29">
        <v>1.9684999999999999</v>
      </c>
      <c r="G159" s="30">
        <v>0.75</v>
      </c>
      <c r="H159" s="30">
        <v>117.87</v>
      </c>
      <c r="I159" s="7"/>
      <c r="J159" s="7">
        <f t="shared" si="32"/>
        <v>0.99904334665223404</v>
      </c>
      <c r="K159" s="7">
        <f t="shared" si="33"/>
        <v>0.99250717733539451</v>
      </c>
      <c r="L159" s="7">
        <f t="shared" si="34"/>
        <v>0.98962686898265229</v>
      </c>
      <c r="M159" s="7">
        <f t="shared" si="35"/>
        <v>1.0023654780925837</v>
      </c>
      <c r="N159" s="7">
        <f t="shared" si="36"/>
        <v>1.0026996740016298</v>
      </c>
      <c r="O159" s="7">
        <f t="shared" si="37"/>
        <v>0.99760574620909814</v>
      </c>
      <c r="P159" s="7">
        <f t="shared" si="38"/>
        <v>1.0003394721208521</v>
      </c>
      <c r="Q159" s="7"/>
      <c r="R159" s="7">
        <f t="shared" si="39"/>
        <v>11011.515709401723</v>
      </c>
      <c r="S159" s="7">
        <f t="shared" si="40"/>
        <v>5158.0598006120454</v>
      </c>
      <c r="T159" s="7">
        <f t="shared" si="41"/>
        <v>4182.9647460845645</v>
      </c>
      <c r="U159" s="7">
        <f t="shared" si="42"/>
        <v>12034.931183682949</v>
      </c>
      <c r="V159" s="7">
        <f t="shared" si="43"/>
        <v>1.8521868378158106</v>
      </c>
      <c r="W159" s="7">
        <f t="shared" si="44"/>
        <v>0.68006783719074215</v>
      </c>
      <c r="X159" s="7">
        <f t="shared" si="45"/>
        <v>106.45612662310108</v>
      </c>
      <c r="Y159" s="7"/>
      <c r="Z159" s="7">
        <v>149</v>
      </c>
      <c r="AA159" s="5">
        <f t="shared" si="46"/>
        <v>-21212.450823228806</v>
      </c>
      <c r="AB159" s="5"/>
      <c r="AC159" s="7">
        <v>448</v>
      </c>
      <c r="AD159" s="5">
        <v>-35623.454123027623</v>
      </c>
      <c r="AE159" s="7"/>
    </row>
    <row r="160" spans="1:31">
      <c r="A160" s="28">
        <v>39168</v>
      </c>
      <c r="B160" s="14">
        <v>12397.29</v>
      </c>
      <c r="C160" s="14">
        <v>6292.6</v>
      </c>
      <c r="D160" s="14">
        <v>5587.06</v>
      </c>
      <c r="E160" s="14">
        <v>17365.05</v>
      </c>
      <c r="F160" s="29">
        <v>1.9653</v>
      </c>
      <c r="G160" s="30">
        <v>0.74919999999999998</v>
      </c>
      <c r="H160" s="30">
        <v>117.93</v>
      </c>
      <c r="I160" s="7"/>
      <c r="J160" s="7">
        <f t="shared" si="32"/>
        <v>0.99424335575949141</v>
      </c>
      <c r="K160" s="7">
        <f t="shared" si="33"/>
        <v>1.000111254152164</v>
      </c>
      <c r="L160" s="7">
        <f t="shared" si="34"/>
        <v>1.0019295948926707</v>
      </c>
      <c r="M160" s="7">
        <f t="shared" si="35"/>
        <v>0.99104495159217354</v>
      </c>
      <c r="N160" s="7">
        <f t="shared" si="36"/>
        <v>0.99837439674879358</v>
      </c>
      <c r="O160" s="7">
        <f t="shared" si="37"/>
        <v>0.99893333333333334</v>
      </c>
      <c r="P160" s="7">
        <f t="shared" si="38"/>
        <v>1.0005090353779589</v>
      </c>
      <c r="Q160" s="7"/>
      <c r="R160" s="7">
        <f t="shared" si="39"/>
        <v>10958.609921782459</v>
      </c>
      <c r="S160" s="7">
        <f t="shared" si="40"/>
        <v>5197.5781878287962</v>
      </c>
      <c r="T160" s="7">
        <f t="shared" si="41"/>
        <v>4234.9660309882902</v>
      </c>
      <c r="U160" s="7">
        <f t="shared" si="42"/>
        <v>11899.010942639979</v>
      </c>
      <c r="V160" s="7">
        <f t="shared" si="43"/>
        <v>1.8441971856743715</v>
      </c>
      <c r="W160" s="7">
        <f t="shared" si="44"/>
        <v>0.68097285333333335</v>
      </c>
      <c r="X160" s="7">
        <f t="shared" si="45"/>
        <v>106.47417154492238</v>
      </c>
      <c r="Y160" s="7"/>
      <c r="Z160" s="7">
        <v>150</v>
      </c>
      <c r="AA160" s="5">
        <f t="shared" si="46"/>
        <v>-42556.802023975179</v>
      </c>
      <c r="AB160" s="5"/>
      <c r="AC160" s="7">
        <v>428</v>
      </c>
      <c r="AD160" s="5">
        <v>-35132.961217744276</v>
      </c>
      <c r="AE160" s="7"/>
    </row>
    <row r="161" spans="1:31">
      <c r="A161" s="28">
        <v>39169</v>
      </c>
      <c r="B161" s="14">
        <v>12300.36</v>
      </c>
      <c r="C161" s="14">
        <v>6267.2</v>
      </c>
      <c r="D161" s="14">
        <v>5552.69</v>
      </c>
      <c r="E161" s="14">
        <v>17254.73</v>
      </c>
      <c r="F161" s="29">
        <v>1.9654</v>
      </c>
      <c r="G161" s="30">
        <v>0.74809999999999999</v>
      </c>
      <c r="H161" s="30">
        <v>116.46</v>
      </c>
      <c r="I161" s="7"/>
      <c r="J161" s="7">
        <f t="shared" si="32"/>
        <v>0.99218135576404198</v>
      </c>
      <c r="K161" s="7">
        <f t="shared" si="33"/>
        <v>0.99596351269745409</v>
      </c>
      <c r="L161" s="7">
        <f t="shared" si="34"/>
        <v>0.99384828514460188</v>
      </c>
      <c r="M161" s="7">
        <f t="shared" si="35"/>
        <v>0.99364700936651495</v>
      </c>
      <c r="N161" s="7">
        <f t="shared" si="36"/>
        <v>1.0000508828168728</v>
      </c>
      <c r="O161" s="7">
        <f t="shared" si="37"/>
        <v>0.99853176721836623</v>
      </c>
      <c r="P161" s="7">
        <f t="shared" si="38"/>
        <v>0.98753497837700321</v>
      </c>
      <c r="Q161" s="7"/>
      <c r="R161" s="7">
        <f t="shared" si="39"/>
        <v>10935.882434112616</v>
      </c>
      <c r="S161" s="7">
        <f t="shared" si="40"/>
        <v>5176.0223754886692</v>
      </c>
      <c r="T161" s="7">
        <f t="shared" si="41"/>
        <v>4200.8078701320555</v>
      </c>
      <c r="U161" s="7">
        <f t="shared" si="42"/>
        <v>11930.252627369344</v>
      </c>
      <c r="V161" s="7">
        <f t="shared" si="43"/>
        <v>1.8472939907393273</v>
      </c>
      <c r="W161" s="7">
        <f t="shared" si="44"/>
        <v>0.68069910571276027</v>
      </c>
      <c r="X161" s="7">
        <f t="shared" si="45"/>
        <v>105.09347239888068</v>
      </c>
      <c r="Y161" s="7"/>
      <c r="Z161" s="7">
        <v>151</v>
      </c>
      <c r="AA161" s="5">
        <f t="shared" si="46"/>
        <v>-34994.558662477881</v>
      </c>
      <c r="AB161" s="5"/>
      <c r="AC161" s="7">
        <v>476</v>
      </c>
      <c r="AD161" s="5">
        <v>-35067.255035579205</v>
      </c>
      <c r="AE161" s="7"/>
    </row>
    <row r="162" spans="1:31">
      <c r="A162" s="28">
        <v>39170</v>
      </c>
      <c r="B162" s="14">
        <v>12348.75</v>
      </c>
      <c r="C162" s="14">
        <v>6324.2</v>
      </c>
      <c r="D162" s="14">
        <v>5631.53</v>
      </c>
      <c r="E162" s="14">
        <v>17263.939999999999</v>
      </c>
      <c r="F162" s="29">
        <v>1.9630000000000001</v>
      </c>
      <c r="G162" s="30">
        <v>0.75</v>
      </c>
      <c r="H162" s="30">
        <v>117.9</v>
      </c>
      <c r="I162" s="7"/>
      <c r="J162" s="7">
        <f t="shared" si="32"/>
        <v>1.0039340311990868</v>
      </c>
      <c r="K162" s="7">
        <f t="shared" si="33"/>
        <v>1.0090949706407966</v>
      </c>
      <c r="L162" s="7">
        <f t="shared" si="34"/>
        <v>1.0141985235984721</v>
      </c>
      <c r="M162" s="7">
        <f t="shared" si="35"/>
        <v>1.0005337666831065</v>
      </c>
      <c r="N162" s="7">
        <f t="shared" si="36"/>
        <v>0.99877887452935787</v>
      </c>
      <c r="O162" s="7">
        <f t="shared" si="37"/>
        <v>1.0025397674107739</v>
      </c>
      <c r="P162" s="7">
        <f t="shared" si="38"/>
        <v>1.0123647604327668</v>
      </c>
      <c r="Q162" s="7"/>
      <c r="R162" s="7">
        <f t="shared" si="39"/>
        <v>11065.421127918205</v>
      </c>
      <c r="S162" s="7">
        <f t="shared" si="40"/>
        <v>5244.26656242022</v>
      </c>
      <c r="T162" s="7">
        <f t="shared" si="41"/>
        <v>4286.8244615312578</v>
      </c>
      <c r="U162" s="7">
        <f t="shared" si="42"/>
        <v>12012.938685693718</v>
      </c>
      <c r="V162" s="7">
        <f t="shared" si="43"/>
        <v>1.8449443370306298</v>
      </c>
      <c r="W162" s="7">
        <f t="shared" si="44"/>
        <v>0.68343135944392452</v>
      </c>
      <c r="X162" s="7">
        <f t="shared" si="45"/>
        <v>107.73585780525505</v>
      </c>
      <c r="Y162" s="7"/>
      <c r="Z162" s="7">
        <v>152</v>
      </c>
      <c r="AA162" s="5">
        <f t="shared" si="46"/>
        <v>26655.90736952424</v>
      </c>
      <c r="AB162" s="5"/>
      <c r="AC162" s="7">
        <v>151</v>
      </c>
      <c r="AD162" s="5">
        <v>-34994.558662477881</v>
      </c>
      <c r="AE162" s="7"/>
    </row>
    <row r="163" spans="1:31">
      <c r="A163" s="28">
        <v>39171</v>
      </c>
      <c r="B163" s="14">
        <v>12354.35</v>
      </c>
      <c r="C163" s="14">
        <v>6308</v>
      </c>
      <c r="D163" s="14">
        <v>5634.16</v>
      </c>
      <c r="E163" s="14">
        <v>17287.650000000001</v>
      </c>
      <c r="F163" s="29">
        <v>1.9613</v>
      </c>
      <c r="G163" s="30">
        <v>0.75119999999999998</v>
      </c>
      <c r="H163" s="30">
        <v>118.06</v>
      </c>
      <c r="I163" s="7"/>
      <c r="J163" s="7">
        <f t="shared" si="32"/>
        <v>1.0004534871950603</v>
      </c>
      <c r="K163" s="7">
        <f t="shared" si="33"/>
        <v>0.99743841118244203</v>
      </c>
      <c r="L163" s="7">
        <f t="shared" si="34"/>
        <v>1.000467013404883</v>
      </c>
      <c r="M163" s="7">
        <f t="shared" si="35"/>
        <v>1.0013733829010065</v>
      </c>
      <c r="N163" s="7">
        <f t="shared" si="36"/>
        <v>0.9991339786041773</v>
      </c>
      <c r="O163" s="7">
        <f t="shared" si="37"/>
        <v>1.0016</v>
      </c>
      <c r="P163" s="7">
        <f t="shared" si="38"/>
        <v>1.0013570822731128</v>
      </c>
      <c r="Q163" s="7"/>
      <c r="R163" s="7">
        <f t="shared" si="39"/>
        <v>11027.058363073185</v>
      </c>
      <c r="S163" s="7">
        <f t="shared" si="40"/>
        <v>5183.6874229151508</v>
      </c>
      <c r="T163" s="7">
        <f t="shared" si="41"/>
        <v>4228.7839769298935</v>
      </c>
      <c r="U163" s="7">
        <f t="shared" si="42"/>
        <v>12023.019563002423</v>
      </c>
      <c r="V163" s="7">
        <f t="shared" si="43"/>
        <v>1.8456002852776363</v>
      </c>
      <c r="W163" s="7">
        <f t="shared" si="44"/>
        <v>0.68279071999999996</v>
      </c>
      <c r="X163" s="7">
        <f t="shared" si="45"/>
        <v>106.56442069550467</v>
      </c>
      <c r="Y163" s="7"/>
      <c r="Z163" s="7">
        <v>153</v>
      </c>
      <c r="AA163" s="5">
        <f t="shared" si="46"/>
        <v>-9086.4530399199575</v>
      </c>
      <c r="AB163" s="5"/>
      <c r="AC163" s="7">
        <v>47</v>
      </c>
      <c r="AD163" s="5">
        <v>-34932.824919499457</v>
      </c>
      <c r="AE163" s="7"/>
    </row>
    <row r="164" spans="1:31">
      <c r="A164" s="28">
        <v>39174</v>
      </c>
      <c r="B164" s="14">
        <v>12382.3</v>
      </c>
      <c r="C164" s="14">
        <v>6315.5</v>
      </c>
      <c r="D164" s="14">
        <v>5645.56</v>
      </c>
      <c r="E164" s="14">
        <v>17028.41</v>
      </c>
      <c r="F164" s="29">
        <v>1.9777</v>
      </c>
      <c r="G164" s="30">
        <v>0.74770000000000003</v>
      </c>
      <c r="H164" s="30">
        <v>117.82</v>
      </c>
      <c r="I164" s="7"/>
      <c r="J164" s="7">
        <f t="shared" si="32"/>
        <v>1.00226236103073</v>
      </c>
      <c r="K164" s="7">
        <f t="shared" si="33"/>
        <v>1.0011889663918834</v>
      </c>
      <c r="L164" s="7">
        <f t="shared" si="34"/>
        <v>1.0020233717182332</v>
      </c>
      <c r="M164" s="7">
        <f t="shared" si="35"/>
        <v>0.98500432389596027</v>
      </c>
      <c r="N164" s="7">
        <f t="shared" si="36"/>
        <v>1.0083618008463773</v>
      </c>
      <c r="O164" s="7">
        <f t="shared" si="37"/>
        <v>0.99534078807241755</v>
      </c>
      <c r="P164" s="7">
        <f t="shared" si="38"/>
        <v>0.99796713535490422</v>
      </c>
      <c r="Q164" s="7"/>
      <c r="R164" s="7">
        <f t="shared" si="39"/>
        <v>11046.995879022366</v>
      </c>
      <c r="S164" s="7">
        <f t="shared" si="40"/>
        <v>5203.1790583386182</v>
      </c>
      <c r="T164" s="7">
        <f t="shared" si="41"/>
        <v>4235.3624078123457</v>
      </c>
      <c r="U164" s="7">
        <f t="shared" si="42"/>
        <v>11826.483964986564</v>
      </c>
      <c r="V164" s="7">
        <f t="shared" si="43"/>
        <v>1.8626459185234281</v>
      </c>
      <c r="W164" s="7">
        <f t="shared" si="44"/>
        <v>0.67852381522896699</v>
      </c>
      <c r="X164" s="7">
        <f t="shared" si="45"/>
        <v>106.20366254446891</v>
      </c>
      <c r="Y164" s="7"/>
      <c r="Z164" s="7">
        <v>154</v>
      </c>
      <c r="AA164" s="5">
        <f t="shared" si="46"/>
        <v>17842.754109075293</v>
      </c>
      <c r="AB164" s="5"/>
      <c r="AC164" s="7">
        <v>367</v>
      </c>
      <c r="AD164" s="5">
        <v>-34391.571721591055</v>
      </c>
      <c r="AE164" s="7"/>
    </row>
    <row r="165" spans="1:31">
      <c r="A165" s="28">
        <v>39175</v>
      </c>
      <c r="B165" s="14">
        <v>12510.93</v>
      </c>
      <c r="C165" s="14">
        <v>6366.1</v>
      </c>
      <c r="D165" s="14">
        <v>5711.91</v>
      </c>
      <c r="E165" s="14">
        <v>17244.05</v>
      </c>
      <c r="F165" s="29">
        <v>1.9784999999999999</v>
      </c>
      <c r="G165" s="30">
        <v>0.74780000000000002</v>
      </c>
      <c r="H165" s="30">
        <v>118.78</v>
      </c>
      <c r="I165" s="7"/>
      <c r="J165" s="7">
        <f t="shared" si="32"/>
        <v>1.0103882154365507</v>
      </c>
      <c r="K165" s="7">
        <f t="shared" si="33"/>
        <v>1.0080120338848864</v>
      </c>
      <c r="L165" s="7">
        <f t="shared" si="34"/>
        <v>1.0117525985021858</v>
      </c>
      <c r="M165" s="7">
        <f t="shared" si="35"/>
        <v>1.0126635428674784</v>
      </c>
      <c r="N165" s="7">
        <f t="shared" si="36"/>
        <v>1.0004045102897305</v>
      </c>
      <c r="O165" s="7">
        <f t="shared" si="37"/>
        <v>1.0001337434800053</v>
      </c>
      <c r="P165" s="7">
        <f t="shared" si="38"/>
        <v>1.0081480224070616</v>
      </c>
      <c r="Q165" s="7"/>
      <c r="R165" s="7">
        <f t="shared" si="39"/>
        <v>11136.559533834587</v>
      </c>
      <c r="S165" s="7">
        <f t="shared" si="40"/>
        <v>5238.6385400997542</v>
      </c>
      <c r="T165" s="7">
        <f t="shared" si="41"/>
        <v>4276.4860008750247</v>
      </c>
      <c r="U165" s="7">
        <f t="shared" si="42"/>
        <v>12158.575207344666</v>
      </c>
      <c r="V165" s="7">
        <f t="shared" si="43"/>
        <v>1.8479472114071902</v>
      </c>
      <c r="W165" s="7">
        <f t="shared" si="44"/>
        <v>0.68179117293031954</v>
      </c>
      <c r="X165" s="7">
        <f t="shared" si="45"/>
        <v>107.28711254455949</v>
      </c>
      <c r="Y165" s="7"/>
      <c r="Z165" s="7">
        <v>155</v>
      </c>
      <c r="AA165" s="5">
        <f t="shared" si="46"/>
        <v>84864.000214109197</v>
      </c>
      <c r="AB165" s="5"/>
      <c r="AC165" s="7">
        <v>93</v>
      </c>
      <c r="AD165" s="5">
        <v>-34030.548586599529</v>
      </c>
      <c r="AE165" s="7"/>
    </row>
    <row r="166" spans="1:31">
      <c r="A166" s="28">
        <v>39176</v>
      </c>
      <c r="B166" s="14">
        <v>12530.05</v>
      </c>
      <c r="C166" s="14">
        <v>6364.7</v>
      </c>
      <c r="D166" s="14">
        <v>5739.01</v>
      </c>
      <c r="E166" s="14">
        <v>17544.09</v>
      </c>
      <c r="F166" s="29">
        <v>1.9772000000000001</v>
      </c>
      <c r="G166" s="30">
        <v>0.74770000000000003</v>
      </c>
      <c r="H166" s="30">
        <v>118.62</v>
      </c>
      <c r="I166" s="7"/>
      <c r="J166" s="7">
        <f t="shared" si="32"/>
        <v>1.0015282636862326</v>
      </c>
      <c r="K166" s="7">
        <f t="shared" si="33"/>
        <v>0.99978008513846772</v>
      </c>
      <c r="L166" s="7">
        <f t="shared" si="34"/>
        <v>1.0047444725144479</v>
      </c>
      <c r="M166" s="7">
        <f t="shared" si="35"/>
        <v>1.0173996247981187</v>
      </c>
      <c r="N166" s="7">
        <f t="shared" si="36"/>
        <v>0.99934293656810724</v>
      </c>
      <c r="O166" s="7">
        <f t="shared" si="37"/>
        <v>0.99986627440492115</v>
      </c>
      <c r="P166" s="7">
        <f t="shared" si="38"/>
        <v>0.99865297188078805</v>
      </c>
      <c r="Q166" s="7"/>
      <c r="R166" s="7">
        <f t="shared" si="39"/>
        <v>11038.904614045476</v>
      </c>
      <c r="S166" s="7">
        <f t="shared" si="40"/>
        <v>5195.8571024646171</v>
      </c>
      <c r="T166" s="7">
        <f t="shared" si="41"/>
        <v>4246.8639838687941</v>
      </c>
      <c r="U166" s="7">
        <f t="shared" si="42"/>
        <v>12215.439117127356</v>
      </c>
      <c r="V166" s="7">
        <f t="shared" si="43"/>
        <v>1.8459862724286076</v>
      </c>
      <c r="W166" s="7">
        <f t="shared" si="44"/>
        <v>0.68160883926183469</v>
      </c>
      <c r="X166" s="7">
        <f t="shared" si="45"/>
        <v>106.27664926755347</v>
      </c>
      <c r="Y166" s="7"/>
      <c r="Z166" s="7">
        <v>156</v>
      </c>
      <c r="AA166" s="5">
        <f t="shared" si="46"/>
        <v>44080.556974157691</v>
      </c>
      <c r="AB166" s="5"/>
      <c r="AC166" s="7">
        <v>14</v>
      </c>
      <c r="AD166" s="5">
        <v>-32823.752246422693</v>
      </c>
      <c r="AE166" s="7"/>
    </row>
    <row r="167" spans="1:31">
      <c r="A167" s="28">
        <v>39177</v>
      </c>
      <c r="B167" s="14">
        <v>12560.83</v>
      </c>
      <c r="C167" s="14">
        <v>6397.3</v>
      </c>
      <c r="D167" s="14">
        <v>5741.38</v>
      </c>
      <c r="E167" s="14">
        <v>17491.419999999998</v>
      </c>
      <c r="F167" s="29">
        <v>1.9718</v>
      </c>
      <c r="G167" s="30">
        <v>0.74429999999999996</v>
      </c>
      <c r="H167" s="30">
        <v>118.55</v>
      </c>
      <c r="I167" s="7"/>
      <c r="J167" s="7">
        <f t="shared" si="32"/>
        <v>1.0024564945870129</v>
      </c>
      <c r="K167" s="7">
        <f t="shared" si="33"/>
        <v>1.0051220010369697</v>
      </c>
      <c r="L167" s="7">
        <f t="shared" si="34"/>
        <v>1.0004129632114249</v>
      </c>
      <c r="M167" s="7">
        <f t="shared" si="35"/>
        <v>0.99699784941823699</v>
      </c>
      <c r="N167" s="7">
        <f t="shared" si="36"/>
        <v>0.99726886506170342</v>
      </c>
      <c r="O167" s="7">
        <f t="shared" si="37"/>
        <v>0.99545272167981802</v>
      </c>
      <c r="P167" s="7">
        <f t="shared" si="38"/>
        <v>0.99940988029000166</v>
      </c>
      <c r="Q167" s="7"/>
      <c r="R167" s="7">
        <f t="shared" si="39"/>
        <v>11049.135630727731</v>
      </c>
      <c r="S167" s="7">
        <f t="shared" si="40"/>
        <v>5223.6190393891311</v>
      </c>
      <c r="T167" s="7">
        <f t="shared" si="41"/>
        <v>4228.5555170316829</v>
      </c>
      <c r="U167" s="7">
        <f t="shared" si="42"/>
        <v>11970.484588975545</v>
      </c>
      <c r="V167" s="7">
        <f t="shared" si="43"/>
        <v>1.8421550475419786</v>
      </c>
      <c r="W167" s="7">
        <f t="shared" si="44"/>
        <v>0.67860012036913187</v>
      </c>
      <c r="X167" s="7">
        <f t="shared" si="45"/>
        <v>106.35719946046198</v>
      </c>
      <c r="Y167" s="7"/>
      <c r="Z167" s="7">
        <v>157</v>
      </c>
      <c r="AA167" s="5">
        <f t="shared" si="46"/>
        <v>16598.005155755207</v>
      </c>
      <c r="AB167" s="5"/>
      <c r="AC167" s="7">
        <v>330</v>
      </c>
      <c r="AD167" s="5">
        <v>-31200.144529366866</v>
      </c>
      <c r="AE167" s="7"/>
    </row>
    <row r="168" spans="1:31">
      <c r="A168" s="28">
        <v>39182</v>
      </c>
      <c r="B168" s="14">
        <v>12573.85</v>
      </c>
      <c r="C168" s="14">
        <v>6417.8</v>
      </c>
      <c r="D168" s="14">
        <v>5766.27</v>
      </c>
      <c r="E168" s="14">
        <v>17664.689999999999</v>
      </c>
      <c r="F168" s="29">
        <v>1.9723999999999999</v>
      </c>
      <c r="G168" s="30">
        <v>0.74399999999999999</v>
      </c>
      <c r="H168" s="30">
        <v>119.08</v>
      </c>
      <c r="I168" s="7"/>
      <c r="J168" s="7">
        <f t="shared" si="32"/>
        <v>1.0010365557053156</v>
      </c>
      <c r="K168" s="7">
        <f t="shared" si="33"/>
        <v>1.0032044768886874</v>
      </c>
      <c r="L168" s="7">
        <f t="shared" si="34"/>
        <v>1.0043351946744512</v>
      </c>
      <c r="M168" s="7">
        <f t="shared" si="35"/>
        <v>1.0099059996272459</v>
      </c>
      <c r="N168" s="7">
        <f t="shared" si="36"/>
        <v>1.0003042904959936</v>
      </c>
      <c r="O168" s="7">
        <f t="shared" si="37"/>
        <v>0.99959693671906491</v>
      </c>
      <c r="P168" s="7">
        <f t="shared" si="38"/>
        <v>1.0044706874736398</v>
      </c>
      <c r="Q168" s="7"/>
      <c r="R168" s="7">
        <f t="shared" si="39"/>
        <v>11033.48497917733</v>
      </c>
      <c r="S168" s="7">
        <f t="shared" si="40"/>
        <v>5213.6536663905081</v>
      </c>
      <c r="T168" s="7">
        <f t="shared" si="41"/>
        <v>4245.1340442019173</v>
      </c>
      <c r="U168" s="7">
        <f t="shared" si="42"/>
        <v>12125.466681704518</v>
      </c>
      <c r="V168" s="7">
        <f t="shared" si="43"/>
        <v>1.8477620854041992</v>
      </c>
      <c r="W168" s="7">
        <f t="shared" si="44"/>
        <v>0.68142523176138647</v>
      </c>
      <c r="X168" s="7">
        <f t="shared" si="45"/>
        <v>106.89577056094474</v>
      </c>
      <c r="Y168" s="7"/>
      <c r="Z168" s="7">
        <v>158</v>
      </c>
      <c r="AA168" s="5">
        <f t="shared" si="46"/>
        <v>29007.982108527794</v>
      </c>
      <c r="AB168" s="5"/>
      <c r="AC168" s="7">
        <v>203</v>
      </c>
      <c r="AD168" s="5">
        <v>-29821.734274547547</v>
      </c>
      <c r="AE168" s="7"/>
    </row>
    <row r="169" spans="1:31">
      <c r="A169" s="28">
        <v>39183</v>
      </c>
      <c r="B169" s="14">
        <v>12484.62</v>
      </c>
      <c r="C169" s="14">
        <v>6413.3</v>
      </c>
      <c r="D169" s="14">
        <v>5751.92</v>
      </c>
      <c r="E169" s="14">
        <v>17670.07</v>
      </c>
      <c r="F169" s="29">
        <v>1.9789000000000001</v>
      </c>
      <c r="G169" s="30">
        <v>0.74409999999999998</v>
      </c>
      <c r="H169" s="30">
        <v>119.33</v>
      </c>
      <c r="I169" s="7"/>
      <c r="J169" s="7">
        <f t="shared" si="32"/>
        <v>0.99290352596857767</v>
      </c>
      <c r="K169" s="7">
        <f t="shared" si="33"/>
        <v>0.99929882514257218</v>
      </c>
      <c r="L169" s="7">
        <f t="shared" si="34"/>
        <v>0.99751138951176399</v>
      </c>
      <c r="M169" s="7">
        <f t="shared" si="35"/>
        <v>1.0003045623783944</v>
      </c>
      <c r="N169" s="7">
        <f t="shared" si="36"/>
        <v>1.0032954775907525</v>
      </c>
      <c r="O169" s="7">
        <f t="shared" si="37"/>
        <v>1.0001344086021504</v>
      </c>
      <c r="P169" s="7">
        <f t="shared" si="38"/>
        <v>1.0020994289553242</v>
      </c>
      <c r="Q169" s="7"/>
      <c r="R169" s="7">
        <f t="shared" si="39"/>
        <v>10943.84223743722</v>
      </c>
      <c r="S169" s="7">
        <f t="shared" si="40"/>
        <v>5193.3559942659476</v>
      </c>
      <c r="T169" s="7">
        <f t="shared" si="41"/>
        <v>4216.29111630222</v>
      </c>
      <c r="U169" s="7">
        <f t="shared" si="42"/>
        <v>12010.186737333064</v>
      </c>
      <c r="V169" s="7">
        <f t="shared" si="43"/>
        <v>1.8532874062056381</v>
      </c>
      <c r="W169" s="7">
        <f t="shared" si="44"/>
        <v>0.68179162634408597</v>
      </c>
      <c r="X169" s="7">
        <f t="shared" si="45"/>
        <v>106.6434212294256</v>
      </c>
      <c r="Y169" s="7"/>
      <c r="Z169" s="7">
        <v>159</v>
      </c>
      <c r="AA169" s="5">
        <f t="shared" si="46"/>
        <v>-26568.071142587811</v>
      </c>
      <c r="AB169" s="5"/>
      <c r="AC169" s="7">
        <v>438</v>
      </c>
      <c r="AD169" s="5">
        <v>-29504.739383814856</v>
      </c>
      <c r="AE169" s="7"/>
    </row>
    <row r="170" spans="1:31">
      <c r="A170" s="28">
        <v>39184</v>
      </c>
      <c r="B170" s="14">
        <v>12552.96</v>
      </c>
      <c r="C170" s="14">
        <v>6416.4</v>
      </c>
      <c r="D170" s="14">
        <v>5748.94</v>
      </c>
      <c r="E170" s="14">
        <v>17540.419999999998</v>
      </c>
      <c r="F170" s="29">
        <v>1.9793000000000001</v>
      </c>
      <c r="G170" s="30">
        <v>0.74099999999999999</v>
      </c>
      <c r="H170" s="30">
        <v>118.95</v>
      </c>
      <c r="I170" s="7"/>
      <c r="J170" s="7">
        <f t="shared" si="32"/>
        <v>1.0054739351297834</v>
      </c>
      <c r="K170" s="7">
        <f t="shared" si="33"/>
        <v>1.0004833704956886</v>
      </c>
      <c r="L170" s="7">
        <f t="shared" si="34"/>
        <v>0.99948191212673321</v>
      </c>
      <c r="M170" s="7">
        <f t="shared" si="35"/>
        <v>0.9926627342166725</v>
      </c>
      <c r="N170" s="7">
        <f t="shared" si="36"/>
        <v>1.0002021324978523</v>
      </c>
      <c r="O170" s="7">
        <f t="shared" si="37"/>
        <v>0.99583389329391214</v>
      </c>
      <c r="P170" s="7">
        <f t="shared" si="38"/>
        <v>0.99681555350708129</v>
      </c>
      <c r="Q170" s="7"/>
      <c r="R170" s="7">
        <f t="shared" si="39"/>
        <v>11082.394041436581</v>
      </c>
      <c r="S170" s="7">
        <f t="shared" si="40"/>
        <v>5199.5120764660933</v>
      </c>
      <c r="T170" s="7">
        <f t="shared" si="41"/>
        <v>4224.6201409963978</v>
      </c>
      <c r="U170" s="7">
        <f t="shared" si="42"/>
        <v>11918.434898254505</v>
      </c>
      <c r="V170" s="7">
        <f t="shared" si="43"/>
        <v>1.8475733791500326</v>
      </c>
      <c r="W170" s="7">
        <f t="shared" si="44"/>
        <v>0.67885996505845991</v>
      </c>
      <c r="X170" s="7">
        <f t="shared" si="45"/>
        <v>106.08111120422359</v>
      </c>
      <c r="Y170" s="7"/>
      <c r="Z170" s="7">
        <v>160</v>
      </c>
      <c r="AA170" s="5">
        <f t="shared" si="46"/>
        <v>19111.379425896332</v>
      </c>
      <c r="AB170" s="5"/>
      <c r="AC170" s="7">
        <v>312</v>
      </c>
      <c r="AD170" s="5">
        <v>-29123.015824114904</v>
      </c>
      <c r="AE170" s="7"/>
    </row>
    <row r="171" spans="1:31">
      <c r="A171" s="28">
        <v>39185</v>
      </c>
      <c r="B171" s="14">
        <v>12612.13</v>
      </c>
      <c r="C171" s="14">
        <v>6462.4</v>
      </c>
      <c r="D171" s="14">
        <v>5789.34</v>
      </c>
      <c r="E171" s="14">
        <v>17363.95</v>
      </c>
      <c r="F171" s="29">
        <v>1.9827999999999999</v>
      </c>
      <c r="G171" s="30">
        <v>0.74</v>
      </c>
      <c r="H171" s="30">
        <v>119.3</v>
      </c>
      <c r="I171" s="7"/>
      <c r="J171" s="7">
        <f t="shared" si="32"/>
        <v>1.0047136292954013</v>
      </c>
      <c r="K171" s="7">
        <f t="shared" si="33"/>
        <v>1.0071691291066642</v>
      </c>
      <c r="L171" s="7">
        <f t="shared" si="34"/>
        <v>1.0070273824391975</v>
      </c>
      <c r="M171" s="7">
        <f t="shared" si="35"/>
        <v>0.98993923748690182</v>
      </c>
      <c r="N171" s="7">
        <f t="shared" si="36"/>
        <v>1.0017683019249228</v>
      </c>
      <c r="O171" s="7">
        <f t="shared" si="37"/>
        <v>0.99865047233468285</v>
      </c>
      <c r="P171" s="7">
        <f t="shared" si="38"/>
        <v>1.0029424127784783</v>
      </c>
      <c r="Q171" s="7"/>
      <c r="R171" s="7">
        <f t="shared" si="39"/>
        <v>11074.01390491167</v>
      </c>
      <c r="S171" s="7">
        <f t="shared" si="40"/>
        <v>5234.257963967334</v>
      </c>
      <c r="T171" s="7">
        <f t="shared" si="41"/>
        <v>4256.5134103678247</v>
      </c>
      <c r="U171" s="7">
        <f t="shared" si="42"/>
        <v>11885.735153063612</v>
      </c>
      <c r="V171" s="7">
        <f t="shared" si="43"/>
        <v>1.8504664073157173</v>
      </c>
      <c r="W171" s="7">
        <f t="shared" si="44"/>
        <v>0.68078002699055329</v>
      </c>
      <c r="X171" s="7">
        <f t="shared" si="45"/>
        <v>106.73313156788566</v>
      </c>
      <c r="Y171" s="7"/>
      <c r="Z171" s="7">
        <v>161</v>
      </c>
      <c r="AA171" s="5">
        <f t="shared" si="46"/>
        <v>27414.38631673716</v>
      </c>
      <c r="AB171" s="5"/>
      <c r="AC171" s="7">
        <v>65</v>
      </c>
      <c r="AD171" s="5">
        <v>-29059.923007281497</v>
      </c>
      <c r="AE171" s="7"/>
    </row>
    <row r="172" spans="1:31">
      <c r="A172" s="28">
        <v>39188</v>
      </c>
      <c r="B172" s="14">
        <v>12720.46</v>
      </c>
      <c r="C172" s="14">
        <v>6516.2</v>
      </c>
      <c r="D172" s="14">
        <v>5861.97</v>
      </c>
      <c r="E172" s="14">
        <v>17628.3</v>
      </c>
      <c r="F172" s="29">
        <v>1.9901</v>
      </c>
      <c r="G172" s="30">
        <v>0.73809999999999998</v>
      </c>
      <c r="H172" s="30">
        <v>119.81</v>
      </c>
      <c r="I172" s="7"/>
      <c r="J172" s="7">
        <f t="shared" si="32"/>
        <v>1.0085893500939176</v>
      </c>
      <c r="K172" s="7">
        <f t="shared" si="33"/>
        <v>1.0083250804654618</v>
      </c>
      <c r="L172" s="7">
        <f t="shared" si="34"/>
        <v>1.0125454715045239</v>
      </c>
      <c r="M172" s="7">
        <f t="shared" si="35"/>
        <v>1.015224070559982</v>
      </c>
      <c r="N172" s="7">
        <f t="shared" si="36"/>
        <v>1.0036816622957434</v>
      </c>
      <c r="O172" s="7">
        <f t="shared" si="37"/>
        <v>0.9974324324324324</v>
      </c>
      <c r="P172" s="7">
        <f t="shared" si="38"/>
        <v>1.0042749371332775</v>
      </c>
      <c r="Q172" s="7"/>
      <c r="R172" s="7">
        <f t="shared" si="39"/>
        <v>11116.732332096164</v>
      </c>
      <c r="S172" s="7">
        <f t="shared" si="40"/>
        <v>5240.2654431790052</v>
      </c>
      <c r="T172" s="7">
        <f t="shared" si="41"/>
        <v>4279.8373244100367</v>
      </c>
      <c r="U172" s="7">
        <f t="shared" si="42"/>
        <v>12189.318259900541</v>
      </c>
      <c r="V172" s="7">
        <f t="shared" si="43"/>
        <v>1.8540007665926972</v>
      </c>
      <c r="W172" s="7">
        <f t="shared" si="44"/>
        <v>0.67994968918918919</v>
      </c>
      <c r="X172" s="7">
        <f t="shared" si="45"/>
        <v>106.8749388097234</v>
      </c>
      <c r="Y172" s="7"/>
      <c r="Z172" s="7">
        <v>162</v>
      </c>
      <c r="AA172" s="5">
        <f t="shared" si="46"/>
        <v>103752.35436524823</v>
      </c>
      <c r="AB172" s="5"/>
      <c r="AC172" s="7">
        <v>352</v>
      </c>
      <c r="AD172" s="5">
        <v>-29056.44457914494</v>
      </c>
      <c r="AE172" s="7"/>
    </row>
    <row r="173" spans="1:31">
      <c r="A173" s="28">
        <v>39189</v>
      </c>
      <c r="B173" s="14">
        <v>12773.04</v>
      </c>
      <c r="C173" s="14">
        <v>6497.8</v>
      </c>
      <c r="D173" s="14">
        <v>5858.14</v>
      </c>
      <c r="E173" s="14">
        <v>17527.45</v>
      </c>
      <c r="F173" s="29">
        <v>2.0051000000000001</v>
      </c>
      <c r="G173" s="30">
        <v>0.73699999999999999</v>
      </c>
      <c r="H173" s="30">
        <v>119.27</v>
      </c>
      <c r="I173" s="7"/>
      <c r="J173" s="7">
        <f t="shared" si="32"/>
        <v>1.0041334983168848</v>
      </c>
      <c r="K173" s="7">
        <f t="shared" si="33"/>
        <v>0.99717626837727513</v>
      </c>
      <c r="L173" s="7">
        <f t="shared" si="34"/>
        <v>0.99934663602850238</v>
      </c>
      <c r="M173" s="7">
        <f t="shared" si="35"/>
        <v>0.99427908533437714</v>
      </c>
      <c r="N173" s="7">
        <f t="shared" si="36"/>
        <v>1.0075373096829305</v>
      </c>
      <c r="O173" s="7">
        <f t="shared" si="37"/>
        <v>0.99850968703427723</v>
      </c>
      <c r="P173" s="7">
        <f t="shared" si="38"/>
        <v>0.99549286370085965</v>
      </c>
      <c r="Q173" s="7"/>
      <c r="R173" s="7">
        <f t="shared" si="39"/>
        <v>11067.619666458602</v>
      </c>
      <c r="S173" s="7">
        <f t="shared" si="40"/>
        <v>5182.325066756699</v>
      </c>
      <c r="T173" s="7">
        <f t="shared" si="41"/>
        <v>4224.0483546316345</v>
      </c>
      <c r="U173" s="7">
        <f t="shared" si="42"/>
        <v>11937.841666439759</v>
      </c>
      <c r="V173" s="7">
        <f t="shared" si="43"/>
        <v>1.8611229184463092</v>
      </c>
      <c r="W173" s="7">
        <f t="shared" si="44"/>
        <v>0.68068405365126672</v>
      </c>
      <c r="X173" s="7">
        <f t="shared" si="45"/>
        <v>105.94035055504548</v>
      </c>
      <c r="Y173" s="7"/>
      <c r="Z173" s="7">
        <v>163</v>
      </c>
      <c r="AA173" s="5">
        <f t="shared" si="46"/>
        <v>28356.181864442304</v>
      </c>
      <c r="AB173" s="5"/>
      <c r="AC173" s="7">
        <v>192</v>
      </c>
      <c r="AD173" s="5">
        <v>-28933.336442021653</v>
      </c>
      <c r="AE173" s="7"/>
    </row>
    <row r="174" spans="1:31">
      <c r="A174" s="28">
        <v>39190</v>
      </c>
      <c r="B174" s="14">
        <v>12803.84</v>
      </c>
      <c r="C174" s="14">
        <v>6449.4</v>
      </c>
      <c r="D174" s="14">
        <v>5835.95</v>
      </c>
      <c r="E174" s="14">
        <v>17667.330000000002</v>
      </c>
      <c r="F174" s="29">
        <v>2.0053999999999998</v>
      </c>
      <c r="G174" s="30">
        <v>0.73619999999999997</v>
      </c>
      <c r="H174" s="30">
        <v>118.25</v>
      </c>
      <c r="I174" s="7"/>
      <c r="J174" s="7">
        <f t="shared" si="32"/>
        <v>1.0024113288614143</v>
      </c>
      <c r="K174" s="7">
        <f t="shared" si="33"/>
        <v>0.99255132506386767</v>
      </c>
      <c r="L174" s="7">
        <f t="shared" si="34"/>
        <v>0.99621210828010243</v>
      </c>
      <c r="M174" s="7">
        <f t="shared" si="35"/>
        <v>1.007980624677292</v>
      </c>
      <c r="N174" s="7">
        <f t="shared" si="36"/>
        <v>1.000149618472894</v>
      </c>
      <c r="O174" s="7">
        <f t="shared" si="37"/>
        <v>0.99891451831750333</v>
      </c>
      <c r="P174" s="7">
        <f t="shared" si="38"/>
        <v>0.99144797518235939</v>
      </c>
      <c r="Q174" s="7"/>
      <c r="R174" s="7">
        <f t="shared" si="39"/>
        <v>11048.637811390239</v>
      </c>
      <c r="S174" s="7">
        <f t="shared" si="40"/>
        <v>5158.2892363569199</v>
      </c>
      <c r="T174" s="7">
        <f t="shared" si="41"/>
        <v>4210.7993013994201</v>
      </c>
      <c r="U174" s="7">
        <f t="shared" si="42"/>
        <v>12102.349609606646</v>
      </c>
      <c r="V174" s="7">
        <f t="shared" si="43"/>
        <v>1.8474763752431296</v>
      </c>
      <c r="W174" s="7">
        <f t="shared" si="44"/>
        <v>0.68096002713704196</v>
      </c>
      <c r="X174" s="7">
        <f t="shared" si="45"/>
        <v>105.50989351890669</v>
      </c>
      <c r="Y174" s="7"/>
      <c r="Z174" s="7">
        <v>164</v>
      </c>
      <c r="AA174" s="5">
        <f t="shared" si="46"/>
        <v>18010.35204204917</v>
      </c>
      <c r="AB174" s="5"/>
      <c r="AC174" s="7">
        <v>107</v>
      </c>
      <c r="AD174" s="5">
        <v>-28640.511589732021</v>
      </c>
      <c r="AE174" s="7"/>
    </row>
    <row r="175" spans="1:31">
      <c r="A175" s="28">
        <v>39191</v>
      </c>
      <c r="B175" s="14">
        <v>12808.63</v>
      </c>
      <c r="C175" s="14">
        <v>6440.6</v>
      </c>
      <c r="D175" s="14">
        <v>5829.04</v>
      </c>
      <c r="E175" s="14">
        <v>17371.97</v>
      </c>
      <c r="F175" s="29">
        <v>2.0026000000000002</v>
      </c>
      <c r="G175" s="30">
        <v>0.7349</v>
      </c>
      <c r="H175" s="30">
        <v>118.27</v>
      </c>
      <c r="I175" s="7"/>
      <c r="J175" s="7">
        <f t="shared" si="32"/>
        <v>1.0003741065180445</v>
      </c>
      <c r="K175" s="7">
        <f t="shared" si="33"/>
        <v>0.99863553198747179</v>
      </c>
      <c r="L175" s="7">
        <f t="shared" si="34"/>
        <v>0.99881595969807835</v>
      </c>
      <c r="M175" s="7">
        <f t="shared" si="35"/>
        <v>0.98328213714239787</v>
      </c>
      <c r="N175" s="7">
        <f t="shared" si="36"/>
        <v>0.99860376982148213</v>
      </c>
      <c r="O175" s="7">
        <f t="shared" si="37"/>
        <v>0.99823417549578919</v>
      </c>
      <c r="P175" s="7">
        <f t="shared" si="38"/>
        <v>1.000169133192389</v>
      </c>
      <c r="Q175" s="7"/>
      <c r="R175" s="7">
        <f t="shared" si="39"/>
        <v>11026.183424488278</v>
      </c>
      <c r="S175" s="7">
        <f t="shared" si="40"/>
        <v>5189.9088597388909</v>
      </c>
      <c r="T175" s="7">
        <f t="shared" si="41"/>
        <v>4221.8052866114349</v>
      </c>
      <c r="U175" s="7">
        <f t="shared" si="42"/>
        <v>11805.806478064314</v>
      </c>
      <c r="V175" s="7">
        <f t="shared" si="43"/>
        <v>1.8446208836142417</v>
      </c>
      <c r="W175" s="7">
        <f t="shared" si="44"/>
        <v>0.68049623743547949</v>
      </c>
      <c r="X175" s="7">
        <f t="shared" si="45"/>
        <v>106.43799915433404</v>
      </c>
      <c r="Y175" s="7"/>
      <c r="Z175" s="7">
        <v>165</v>
      </c>
      <c r="AA175" s="5">
        <f t="shared" si="46"/>
        <v>-38302.132805952802</v>
      </c>
      <c r="AB175" s="5"/>
      <c r="AC175" s="7">
        <v>390</v>
      </c>
      <c r="AD175" s="5">
        <v>-27657.859788397327</v>
      </c>
      <c r="AE175" s="7"/>
    </row>
    <row r="176" spans="1:31">
      <c r="A176" s="28">
        <v>39192</v>
      </c>
      <c r="B176" s="14">
        <v>12961.98</v>
      </c>
      <c r="C176" s="14">
        <v>6486.8</v>
      </c>
      <c r="D176" s="14">
        <v>5938.9</v>
      </c>
      <c r="E176" s="14">
        <v>17452.62</v>
      </c>
      <c r="F176" s="29">
        <v>2.0034999999999998</v>
      </c>
      <c r="G176" s="30">
        <v>0.73570000000000002</v>
      </c>
      <c r="H176" s="30">
        <v>118.89</v>
      </c>
      <c r="I176" s="7"/>
      <c r="J176" s="7">
        <f t="shared" si="32"/>
        <v>1.0119723967356384</v>
      </c>
      <c r="K176" s="7">
        <f t="shared" si="33"/>
        <v>1.007173244728752</v>
      </c>
      <c r="L176" s="7">
        <f t="shared" si="34"/>
        <v>1.018847014259638</v>
      </c>
      <c r="M176" s="7">
        <f t="shared" si="35"/>
        <v>1.0046425362235831</v>
      </c>
      <c r="N176" s="7">
        <f t="shared" si="36"/>
        <v>1.0004494157595125</v>
      </c>
      <c r="O176" s="7">
        <f t="shared" si="37"/>
        <v>1.0010885834807457</v>
      </c>
      <c r="P176" s="7">
        <f t="shared" si="38"/>
        <v>1.0052422423268792</v>
      </c>
      <c r="Q176" s="7"/>
      <c r="R176" s="7">
        <f t="shared" si="39"/>
        <v>11154.02047516401</v>
      </c>
      <c r="S176" s="7">
        <f t="shared" si="40"/>
        <v>5234.2793528553239</v>
      </c>
      <c r="T176" s="7">
        <f t="shared" si="41"/>
        <v>4306.4727483427805</v>
      </c>
      <c r="U176" s="7">
        <f t="shared" si="42"/>
        <v>12062.270750444539</v>
      </c>
      <c r="V176" s="7">
        <f t="shared" si="43"/>
        <v>1.8480301607909715</v>
      </c>
      <c r="W176" s="7">
        <f t="shared" si="44"/>
        <v>0.68244208735882428</v>
      </c>
      <c r="X176" s="7">
        <f t="shared" si="45"/>
        <v>106.97787942842649</v>
      </c>
      <c r="Y176" s="7"/>
      <c r="Z176" s="7">
        <v>166</v>
      </c>
      <c r="AA176" s="5">
        <f t="shared" si="46"/>
        <v>84822.297378527001</v>
      </c>
      <c r="AB176" s="5"/>
      <c r="AC176" s="7">
        <v>460</v>
      </c>
      <c r="AD176" s="5">
        <v>-27524.776076078415</v>
      </c>
      <c r="AE176" s="7"/>
    </row>
    <row r="177" spans="1:31">
      <c r="A177" s="28">
        <v>39195</v>
      </c>
      <c r="B177" s="14">
        <v>12919.4</v>
      </c>
      <c r="C177" s="14">
        <v>6479.7</v>
      </c>
      <c r="D177" s="14">
        <v>5917.32</v>
      </c>
      <c r="E177" s="14">
        <v>17455.37</v>
      </c>
      <c r="F177" s="29">
        <v>2.0003000000000002</v>
      </c>
      <c r="G177" s="30">
        <v>0.73709999999999998</v>
      </c>
      <c r="H177" s="30">
        <v>118.73</v>
      </c>
      <c r="I177" s="7"/>
      <c r="J177" s="7">
        <f t="shared" si="32"/>
        <v>0.99671500804661017</v>
      </c>
      <c r="K177" s="7">
        <f t="shared" si="33"/>
        <v>0.99890546956897075</v>
      </c>
      <c r="L177" s="7">
        <f t="shared" si="34"/>
        <v>0.9963663304652377</v>
      </c>
      <c r="M177" s="7">
        <f t="shared" si="35"/>
        <v>1.0001575694652149</v>
      </c>
      <c r="N177" s="7">
        <f t="shared" si="36"/>
        <v>0.99840279510856023</v>
      </c>
      <c r="O177" s="7">
        <f t="shared" si="37"/>
        <v>1.0019029495718363</v>
      </c>
      <c r="P177" s="7">
        <f t="shared" si="38"/>
        <v>0.99865421818487676</v>
      </c>
      <c r="Q177" s="7"/>
      <c r="R177" s="7">
        <f t="shared" si="39"/>
        <v>10985.85262159022</v>
      </c>
      <c r="S177" s="7">
        <f t="shared" si="40"/>
        <v>5191.3117253499413</v>
      </c>
      <c r="T177" s="7">
        <f t="shared" si="41"/>
        <v>4211.4511692737715</v>
      </c>
      <c r="U177" s="7">
        <f t="shared" si="42"/>
        <v>12008.421862511188</v>
      </c>
      <c r="V177" s="7">
        <f t="shared" si="43"/>
        <v>1.8442496431245323</v>
      </c>
      <c r="W177" s="7">
        <f t="shared" si="44"/>
        <v>0.68299724072312085</v>
      </c>
      <c r="X177" s="7">
        <f t="shared" si="45"/>
        <v>106.27678189923459</v>
      </c>
      <c r="Y177" s="7"/>
      <c r="Z177" s="7">
        <v>167</v>
      </c>
      <c r="AA177" s="5">
        <f t="shared" si="46"/>
        <v>-23034.064095322043</v>
      </c>
      <c r="AB177" s="5"/>
      <c r="AC177" s="7">
        <v>380</v>
      </c>
      <c r="AD177" s="5">
        <v>-26851.058237373829</v>
      </c>
      <c r="AE177" s="7"/>
    </row>
    <row r="178" spans="1:31">
      <c r="A178" s="28">
        <v>39196</v>
      </c>
      <c r="B178" s="14">
        <v>12953.94</v>
      </c>
      <c r="C178" s="14">
        <v>6429.5</v>
      </c>
      <c r="D178" s="14">
        <v>5886.03</v>
      </c>
      <c r="E178" s="14">
        <v>17451.77</v>
      </c>
      <c r="F178" s="29">
        <v>2.0028000000000001</v>
      </c>
      <c r="G178" s="30">
        <v>0.73409999999999997</v>
      </c>
      <c r="H178" s="30">
        <v>118.41</v>
      </c>
      <c r="I178" s="7"/>
      <c r="J178" s="7">
        <f t="shared" si="32"/>
        <v>1.0026734987692927</v>
      </c>
      <c r="K178" s="7">
        <f t="shared" si="33"/>
        <v>0.99225272774974149</v>
      </c>
      <c r="L178" s="7">
        <f t="shared" si="34"/>
        <v>0.99471213319543306</v>
      </c>
      <c r="M178" s="7">
        <f t="shared" si="35"/>
        <v>0.9997937597427039</v>
      </c>
      <c r="N178" s="7">
        <f t="shared" si="36"/>
        <v>1.0012498125281208</v>
      </c>
      <c r="O178" s="7">
        <f t="shared" si="37"/>
        <v>0.99592999592999598</v>
      </c>
      <c r="P178" s="7">
        <f t="shared" si="38"/>
        <v>0.99730480923102827</v>
      </c>
      <c r="Q178" s="7"/>
      <c r="R178" s="7">
        <f t="shared" si="39"/>
        <v>11051.52746384507</v>
      </c>
      <c r="S178" s="7">
        <f t="shared" si="40"/>
        <v>5156.7374261154064</v>
      </c>
      <c r="T178" s="7">
        <f t="shared" si="41"/>
        <v>4204.4591917117887</v>
      </c>
      <c r="U178" s="7">
        <f t="shared" si="42"/>
        <v>12004.053770163568</v>
      </c>
      <c r="V178" s="7">
        <f t="shared" si="43"/>
        <v>1.8495086537019447</v>
      </c>
      <c r="W178" s="7">
        <f t="shared" si="44"/>
        <v>0.67892547822547822</v>
      </c>
      <c r="X178" s="7">
        <f t="shared" si="45"/>
        <v>106.13317779836603</v>
      </c>
      <c r="Y178" s="7"/>
      <c r="Z178" s="7">
        <v>168</v>
      </c>
      <c r="AA178" s="5">
        <f t="shared" si="46"/>
        <v>-4482.7498700991273</v>
      </c>
      <c r="AB178" s="5"/>
      <c r="AC178" s="7">
        <v>159</v>
      </c>
      <c r="AD178" s="5">
        <v>-26568.071142587811</v>
      </c>
      <c r="AE178" s="7"/>
    </row>
    <row r="179" spans="1:31">
      <c r="A179" s="28">
        <v>39197</v>
      </c>
      <c r="B179" s="14">
        <v>13089.89</v>
      </c>
      <c r="C179" s="14">
        <v>6461.9</v>
      </c>
      <c r="D179" s="14">
        <v>5947.33</v>
      </c>
      <c r="E179" s="14">
        <v>17236.16</v>
      </c>
      <c r="F179" s="29">
        <v>2.0057</v>
      </c>
      <c r="G179" s="30">
        <v>0.73209999999999997</v>
      </c>
      <c r="H179" s="30">
        <v>118.48</v>
      </c>
      <c r="I179" s="7"/>
      <c r="J179" s="7">
        <f t="shared" si="32"/>
        <v>1.0104948764622963</v>
      </c>
      <c r="K179" s="7">
        <f t="shared" si="33"/>
        <v>1.0050392721051402</v>
      </c>
      <c r="L179" s="7">
        <f t="shared" si="34"/>
        <v>1.0104144899023622</v>
      </c>
      <c r="M179" s="7">
        <f t="shared" si="35"/>
        <v>0.98764537923660467</v>
      </c>
      <c r="N179" s="7">
        <f t="shared" si="36"/>
        <v>1.0014479728380268</v>
      </c>
      <c r="O179" s="7">
        <f t="shared" si="37"/>
        <v>0.99727557553466828</v>
      </c>
      <c r="P179" s="7">
        <f t="shared" si="38"/>
        <v>1.0005911662866314</v>
      </c>
      <c r="Q179" s="7"/>
      <c r="R179" s="7">
        <f t="shared" si="39"/>
        <v>11137.735158060017</v>
      </c>
      <c r="S179" s="7">
        <f t="shared" si="40"/>
        <v>5223.1890971304138</v>
      </c>
      <c r="T179" s="7">
        <f t="shared" si="41"/>
        <v>4270.8300700642039</v>
      </c>
      <c r="U179" s="7">
        <f t="shared" si="42"/>
        <v>11858.193875165673</v>
      </c>
      <c r="V179" s="7">
        <f t="shared" si="43"/>
        <v>1.8498746954264029</v>
      </c>
      <c r="W179" s="7">
        <f t="shared" si="44"/>
        <v>0.67984275984198339</v>
      </c>
      <c r="X179" s="7">
        <f t="shared" si="45"/>
        <v>106.48291191622332</v>
      </c>
      <c r="Y179" s="7"/>
      <c r="Z179" s="7">
        <v>169</v>
      </c>
      <c r="AA179" s="5">
        <f t="shared" si="46"/>
        <v>47785.453706564382</v>
      </c>
      <c r="AB179" s="5"/>
      <c r="AC179" s="7">
        <v>401</v>
      </c>
      <c r="AD179" s="5">
        <v>-25710.143959056586</v>
      </c>
      <c r="AE179" s="7"/>
    </row>
    <row r="180" spans="1:31">
      <c r="A180" s="28">
        <v>39198</v>
      </c>
      <c r="B180" s="14">
        <v>13105.5</v>
      </c>
      <c r="C180" s="14">
        <v>6469.4</v>
      </c>
      <c r="D180" s="14">
        <v>5944.44</v>
      </c>
      <c r="E180" s="14">
        <v>17429.169999999998</v>
      </c>
      <c r="F180" s="29">
        <v>1.9919</v>
      </c>
      <c r="G180" s="30">
        <v>0.73499999999999999</v>
      </c>
      <c r="H180" s="30">
        <v>119.39</v>
      </c>
      <c r="I180" s="7"/>
      <c r="J180" s="7">
        <f t="shared" si="32"/>
        <v>1.001192523390189</v>
      </c>
      <c r="K180" s="7">
        <f t="shared" si="33"/>
        <v>1.0011606493446199</v>
      </c>
      <c r="L180" s="7">
        <f t="shared" si="34"/>
        <v>0.99951406765725115</v>
      </c>
      <c r="M180" s="7">
        <f t="shared" si="35"/>
        <v>1.0111979698494327</v>
      </c>
      <c r="N180" s="7">
        <f t="shared" si="36"/>
        <v>0.99311960911402497</v>
      </c>
      <c r="O180" s="7">
        <f t="shared" si="37"/>
        <v>1.0039612074853161</v>
      </c>
      <c r="P180" s="7">
        <f t="shared" si="38"/>
        <v>1.0076806212018905</v>
      </c>
      <c r="Q180" s="7"/>
      <c r="R180" s="7">
        <f t="shared" si="39"/>
        <v>11035.204064358066</v>
      </c>
      <c r="S180" s="7">
        <f t="shared" si="40"/>
        <v>5203.0318946439893</v>
      </c>
      <c r="T180" s="7">
        <f t="shared" si="41"/>
        <v>4224.7560563143461</v>
      </c>
      <c r="U180" s="7">
        <f t="shared" si="42"/>
        <v>12140.97876093631</v>
      </c>
      <c r="V180" s="7">
        <f t="shared" si="43"/>
        <v>1.8344905419554269</v>
      </c>
      <c r="W180" s="7">
        <f t="shared" si="44"/>
        <v>0.68440035514274</v>
      </c>
      <c r="X180" s="7">
        <f t="shared" si="45"/>
        <v>107.23737170830519</v>
      </c>
      <c r="Y180" s="7"/>
      <c r="Z180" s="7">
        <v>170</v>
      </c>
      <c r="AA180" s="5">
        <f t="shared" si="46"/>
        <v>-9188.8312604017556</v>
      </c>
      <c r="AB180" s="5"/>
      <c r="AC180" s="7">
        <v>92</v>
      </c>
      <c r="AD180" s="5">
        <v>-25684.13216663152</v>
      </c>
      <c r="AE180" s="7"/>
    </row>
    <row r="181" spans="1:31">
      <c r="A181" s="28">
        <v>39199</v>
      </c>
      <c r="B181" s="14">
        <v>13120.94</v>
      </c>
      <c r="C181" s="14">
        <v>6418.7</v>
      </c>
      <c r="D181" s="14">
        <v>5930.77</v>
      </c>
      <c r="E181" s="14">
        <v>17400.41</v>
      </c>
      <c r="F181" s="29">
        <v>2.0019999999999998</v>
      </c>
      <c r="G181" s="30">
        <v>0.73219999999999996</v>
      </c>
      <c r="H181" s="30">
        <v>119.46</v>
      </c>
      <c r="I181" s="7"/>
      <c r="J181" s="7">
        <f t="shared" si="32"/>
        <v>1.0011781313189119</v>
      </c>
      <c r="K181" s="7">
        <f t="shared" si="33"/>
        <v>0.99216310631588711</v>
      </c>
      <c r="L181" s="7">
        <f t="shared" si="34"/>
        <v>0.9977003721124279</v>
      </c>
      <c r="M181" s="7">
        <f t="shared" si="35"/>
        <v>0.99834989273729047</v>
      </c>
      <c r="N181" s="7">
        <f t="shared" si="36"/>
        <v>1.0050705356694611</v>
      </c>
      <c r="O181" s="7">
        <f t="shared" si="37"/>
        <v>0.99619047619047618</v>
      </c>
      <c r="P181" s="7">
        <f t="shared" si="38"/>
        <v>1.0005863137616215</v>
      </c>
      <c r="Q181" s="7"/>
      <c r="R181" s="7">
        <f t="shared" si="39"/>
        <v>11035.045434084925</v>
      </c>
      <c r="S181" s="7">
        <f t="shared" si="40"/>
        <v>5156.2716635236657</v>
      </c>
      <c r="T181" s="7">
        <f t="shared" si="41"/>
        <v>4217.0899098485315</v>
      </c>
      <c r="U181" s="7">
        <f t="shared" si="42"/>
        <v>11986.717937647061</v>
      </c>
      <c r="V181" s="7">
        <f t="shared" si="43"/>
        <v>1.8565662934886287</v>
      </c>
      <c r="W181" s="7">
        <f t="shared" si="44"/>
        <v>0.67910304761904761</v>
      </c>
      <c r="X181" s="7">
        <f t="shared" si="45"/>
        <v>106.48239551051176</v>
      </c>
      <c r="Y181" s="7"/>
      <c r="Z181" s="7">
        <v>171</v>
      </c>
      <c r="AA181" s="5">
        <f t="shared" si="46"/>
        <v>-6283.9379776921123</v>
      </c>
      <c r="AB181" s="5"/>
      <c r="AC181" s="7">
        <v>447</v>
      </c>
      <c r="AD181" s="5">
        <v>-24820.772337408736</v>
      </c>
      <c r="AE181" s="7"/>
    </row>
    <row r="182" spans="1:31">
      <c r="A182" s="28">
        <v>39204</v>
      </c>
      <c r="B182" s="14">
        <v>13211.88</v>
      </c>
      <c r="C182" s="14">
        <v>6484.5</v>
      </c>
      <c r="D182" s="14">
        <v>5990.13</v>
      </c>
      <c r="E182" s="14">
        <v>17394.919999999998</v>
      </c>
      <c r="F182" s="29">
        <v>1.9902</v>
      </c>
      <c r="G182" s="30">
        <v>0.73550000000000004</v>
      </c>
      <c r="H182" s="30">
        <v>120.11</v>
      </c>
      <c r="I182" s="7"/>
      <c r="J182" s="7">
        <f t="shared" si="32"/>
        <v>1.006930905864976</v>
      </c>
      <c r="K182" s="7">
        <f t="shared" si="33"/>
        <v>1.0102512969916027</v>
      </c>
      <c r="L182" s="7">
        <f t="shared" si="34"/>
        <v>1.0100088184164957</v>
      </c>
      <c r="M182" s="7">
        <f t="shared" si="35"/>
        <v>0.99968449019304706</v>
      </c>
      <c r="N182" s="7">
        <f t="shared" si="36"/>
        <v>0.99410589410589423</v>
      </c>
      <c r="O182" s="7">
        <f t="shared" si="37"/>
        <v>1.0045069653100247</v>
      </c>
      <c r="P182" s="7">
        <f t="shared" si="38"/>
        <v>1.0054411518499917</v>
      </c>
      <c r="Q182" s="7"/>
      <c r="R182" s="7">
        <f t="shared" si="39"/>
        <v>11098.452860298117</v>
      </c>
      <c r="S182" s="7">
        <f t="shared" si="40"/>
        <v>5250.2759904653594</v>
      </c>
      <c r="T182" s="7">
        <f t="shared" si="41"/>
        <v>4269.1153737710283</v>
      </c>
      <c r="U182" s="7">
        <f t="shared" si="42"/>
        <v>12002.741822037526</v>
      </c>
      <c r="V182" s="7">
        <f t="shared" si="43"/>
        <v>1.8363124075924078</v>
      </c>
      <c r="W182" s="7">
        <f t="shared" si="44"/>
        <v>0.68477239825184377</v>
      </c>
      <c r="X182" s="7">
        <f t="shared" si="45"/>
        <v>106.99904737987612</v>
      </c>
      <c r="Y182" s="7"/>
      <c r="Z182" s="7">
        <v>172</v>
      </c>
      <c r="AA182" s="5">
        <f t="shared" si="46"/>
        <v>33988.696722103283</v>
      </c>
      <c r="AB182" s="5"/>
      <c r="AC182" s="7">
        <v>4</v>
      </c>
      <c r="AD182" s="5">
        <v>-24566.206464326009</v>
      </c>
      <c r="AE182" s="7"/>
    </row>
    <row r="183" spans="1:31">
      <c r="A183" s="28">
        <v>39210</v>
      </c>
      <c r="B183" s="14">
        <v>13309.07</v>
      </c>
      <c r="C183" s="14">
        <v>6550.4</v>
      </c>
      <c r="D183" s="14">
        <v>6034.25</v>
      </c>
      <c r="E183" s="14">
        <v>17656.84</v>
      </c>
      <c r="F183" s="29">
        <v>1.9902</v>
      </c>
      <c r="G183" s="30">
        <v>0.73919999999999997</v>
      </c>
      <c r="H183" s="30">
        <v>119.87</v>
      </c>
      <c r="I183" s="7"/>
      <c r="J183" s="7">
        <f t="shared" si="32"/>
        <v>1.0073562581555389</v>
      </c>
      <c r="K183" s="7">
        <f t="shared" si="33"/>
        <v>1.0101626956588787</v>
      </c>
      <c r="L183" s="7">
        <f t="shared" si="34"/>
        <v>1.0073654494977571</v>
      </c>
      <c r="M183" s="7">
        <f t="shared" si="35"/>
        <v>1.0150572695936515</v>
      </c>
      <c r="N183" s="7">
        <f t="shared" si="36"/>
        <v>1</v>
      </c>
      <c r="O183" s="7">
        <f t="shared" si="37"/>
        <v>1.0050305914343982</v>
      </c>
      <c r="P183" s="7">
        <f t="shared" si="38"/>
        <v>0.99800183165431688</v>
      </c>
      <c r="Q183" s="7"/>
      <c r="R183" s="7">
        <f t="shared" si="39"/>
        <v>11103.141118765838</v>
      </c>
      <c r="S183" s="7">
        <f t="shared" si="40"/>
        <v>5249.8155293391928</v>
      </c>
      <c r="T183" s="7">
        <f t="shared" si="41"/>
        <v>4257.9423555916146</v>
      </c>
      <c r="U183" s="7">
        <f t="shared" si="42"/>
        <v>12187.315559094266</v>
      </c>
      <c r="V183" s="7">
        <f t="shared" si="43"/>
        <v>1.8472</v>
      </c>
      <c r="W183" s="7">
        <f t="shared" si="44"/>
        <v>0.68512935418082921</v>
      </c>
      <c r="X183" s="7">
        <f t="shared" si="45"/>
        <v>106.20735492465241</v>
      </c>
      <c r="Y183" s="7"/>
      <c r="Z183" s="7">
        <v>173</v>
      </c>
      <c r="AA183" s="5">
        <f t="shared" si="46"/>
        <v>93395.559759723023</v>
      </c>
      <c r="AB183" s="5"/>
      <c r="AC183" s="7">
        <v>266</v>
      </c>
      <c r="AD183" s="5">
        <v>-24455.508100388572</v>
      </c>
      <c r="AE183" s="7"/>
    </row>
    <row r="184" spans="1:31">
      <c r="A184" s="28">
        <v>39211</v>
      </c>
      <c r="B184" s="14">
        <v>13362.87</v>
      </c>
      <c r="C184" s="14">
        <v>6549.6</v>
      </c>
      <c r="D184" s="14">
        <v>6051.63</v>
      </c>
      <c r="E184" s="14">
        <v>17748.12</v>
      </c>
      <c r="F184" s="29">
        <v>1.9968999999999999</v>
      </c>
      <c r="G184" s="30">
        <v>0.7379</v>
      </c>
      <c r="H184" s="30">
        <v>119.71</v>
      </c>
      <c r="I184" s="7"/>
      <c r="J184" s="7">
        <f t="shared" si="32"/>
        <v>1.0040423560774721</v>
      </c>
      <c r="K184" s="7">
        <f t="shared" si="33"/>
        <v>0.99987787005373729</v>
      </c>
      <c r="L184" s="7">
        <f t="shared" si="34"/>
        <v>1.0028802253801219</v>
      </c>
      <c r="M184" s="7">
        <f t="shared" si="35"/>
        <v>1.0051696679587061</v>
      </c>
      <c r="N184" s="7">
        <f t="shared" si="36"/>
        <v>1.0033664958295649</v>
      </c>
      <c r="O184" s="7">
        <f t="shared" si="37"/>
        <v>0.99824134199134207</v>
      </c>
      <c r="P184" s="7">
        <f t="shared" si="38"/>
        <v>0.99866522065571028</v>
      </c>
      <c r="Q184" s="7"/>
      <c r="R184" s="7">
        <f t="shared" si="39"/>
        <v>11066.615091227261</v>
      </c>
      <c r="S184" s="7">
        <f t="shared" si="40"/>
        <v>5196.3652906692723</v>
      </c>
      <c r="T184" s="7">
        <f t="shared" si="41"/>
        <v>4238.9841654389538</v>
      </c>
      <c r="U184" s="7">
        <f t="shared" si="42"/>
        <v>12068.599773436245</v>
      </c>
      <c r="V184" s="7">
        <f t="shared" si="43"/>
        <v>1.8534185910963723</v>
      </c>
      <c r="W184" s="7">
        <f t="shared" si="44"/>
        <v>0.68050112283549791</v>
      </c>
      <c r="X184" s="7">
        <f t="shared" si="45"/>
        <v>106.27795278218069</v>
      </c>
      <c r="Y184" s="7"/>
      <c r="Z184" s="7">
        <v>174</v>
      </c>
      <c r="AA184" s="5">
        <f t="shared" si="46"/>
        <v>42196.409931790084</v>
      </c>
      <c r="AB184" s="5"/>
      <c r="AC184" s="7">
        <v>96</v>
      </c>
      <c r="AD184" s="5">
        <v>-24248.747592478991</v>
      </c>
      <c r="AE184" s="7"/>
    </row>
    <row r="185" spans="1:31">
      <c r="A185" s="28">
        <v>39212</v>
      </c>
      <c r="B185" s="14">
        <v>13215.13</v>
      </c>
      <c r="C185" s="14">
        <v>6524.1</v>
      </c>
      <c r="D185" s="14">
        <v>6012.76</v>
      </c>
      <c r="E185" s="14">
        <v>17736.96</v>
      </c>
      <c r="F185" s="29">
        <v>1.9827999999999999</v>
      </c>
      <c r="G185" s="30">
        <v>0.74009999999999998</v>
      </c>
      <c r="H185" s="30">
        <v>120.43</v>
      </c>
      <c r="I185" s="7"/>
      <c r="J185" s="7">
        <f t="shared" si="32"/>
        <v>0.9889439918221159</v>
      </c>
      <c r="K185" s="7">
        <f t="shared" si="33"/>
        <v>0.99610663246610476</v>
      </c>
      <c r="L185" s="7">
        <f t="shared" si="34"/>
        <v>0.99357693712272566</v>
      </c>
      <c r="M185" s="7">
        <f t="shared" si="35"/>
        <v>0.99937120100607835</v>
      </c>
      <c r="N185" s="7">
        <f t="shared" si="36"/>
        <v>0.99293905553608097</v>
      </c>
      <c r="O185" s="7">
        <f t="shared" si="37"/>
        <v>1.0029814337986176</v>
      </c>
      <c r="P185" s="7">
        <f t="shared" si="38"/>
        <v>1.0060145351265559</v>
      </c>
      <c r="Q185" s="7"/>
      <c r="R185" s="7">
        <f t="shared" si="39"/>
        <v>10900.200014502871</v>
      </c>
      <c r="S185" s="7">
        <f t="shared" si="40"/>
        <v>5176.7661689263468</v>
      </c>
      <c r="T185" s="7">
        <f t="shared" si="41"/>
        <v>4199.6609335997082</v>
      </c>
      <c r="U185" s="7">
        <f t="shared" si="42"/>
        <v>11998.98030601551</v>
      </c>
      <c r="V185" s="7">
        <f t="shared" si="43"/>
        <v>1.8341570233862488</v>
      </c>
      <c r="W185" s="7">
        <f t="shared" si="44"/>
        <v>0.68373244342051753</v>
      </c>
      <c r="X185" s="7">
        <f t="shared" si="45"/>
        <v>107.06006682816809</v>
      </c>
      <c r="Y185" s="7"/>
      <c r="Z185" s="7">
        <v>175</v>
      </c>
      <c r="AA185" s="5">
        <f t="shared" si="46"/>
        <v>-96724.82504558377</v>
      </c>
      <c r="AB185" s="5"/>
      <c r="AC185" s="7">
        <v>286</v>
      </c>
      <c r="AD185" s="5">
        <v>-23692.469098646194</v>
      </c>
      <c r="AE185" s="7"/>
    </row>
    <row r="186" spans="1:31">
      <c r="A186" s="28">
        <v>39213</v>
      </c>
      <c r="B186" s="14">
        <v>13326.22</v>
      </c>
      <c r="C186" s="14">
        <v>6565.7</v>
      </c>
      <c r="D186" s="14">
        <v>6050.63</v>
      </c>
      <c r="E186" s="14">
        <v>17553.72</v>
      </c>
      <c r="F186" s="29">
        <v>1.9824999999999999</v>
      </c>
      <c r="G186" s="30">
        <v>0.73950000000000005</v>
      </c>
      <c r="H186" s="30">
        <v>120.1</v>
      </c>
      <c r="I186" s="7"/>
      <c r="J186" s="7">
        <f t="shared" si="32"/>
        <v>1.0084062737180792</v>
      </c>
      <c r="K186" s="7">
        <f t="shared" si="33"/>
        <v>1.0063763584249168</v>
      </c>
      <c r="L186" s="7">
        <f t="shared" si="34"/>
        <v>1.0062982723408218</v>
      </c>
      <c r="M186" s="7">
        <f t="shared" si="35"/>
        <v>0.98966903009309382</v>
      </c>
      <c r="N186" s="7">
        <f t="shared" si="36"/>
        <v>0.99984869880976401</v>
      </c>
      <c r="O186" s="7">
        <f t="shared" si="37"/>
        <v>0.99918929874341311</v>
      </c>
      <c r="P186" s="7">
        <f t="shared" si="38"/>
        <v>0.99725981898198113</v>
      </c>
      <c r="Q186" s="7"/>
      <c r="R186" s="7">
        <f t="shared" si="39"/>
        <v>11114.714453297092</v>
      </c>
      <c r="S186" s="7">
        <f t="shared" si="40"/>
        <v>5230.1379347342927</v>
      </c>
      <c r="T186" s="7">
        <f t="shared" si="41"/>
        <v>4253.4316005129094</v>
      </c>
      <c r="U186" s="7">
        <f t="shared" si="42"/>
        <v>11882.490899883634</v>
      </c>
      <c r="V186" s="7">
        <f t="shared" si="43"/>
        <v>1.846920516441396</v>
      </c>
      <c r="W186" s="7">
        <f t="shared" si="44"/>
        <v>0.68114734495338469</v>
      </c>
      <c r="X186" s="7">
        <f t="shared" si="45"/>
        <v>106.12838993606243</v>
      </c>
      <c r="Y186" s="7"/>
      <c r="Z186" s="7">
        <v>176</v>
      </c>
      <c r="AA186" s="5">
        <f t="shared" si="46"/>
        <v>43298.977159727365</v>
      </c>
      <c r="AB186" s="5"/>
      <c r="AC186" s="7">
        <v>55</v>
      </c>
      <c r="AD186" s="5">
        <v>-23622.559775801376</v>
      </c>
      <c r="AE186" s="7"/>
    </row>
    <row r="187" spans="1:31">
      <c r="A187" s="28">
        <v>39216</v>
      </c>
      <c r="B187" s="14">
        <v>13346.78</v>
      </c>
      <c r="C187" s="14">
        <v>6555.5</v>
      </c>
      <c r="D187" s="14">
        <v>6026.42</v>
      </c>
      <c r="E187" s="14">
        <v>17677.939999999999</v>
      </c>
      <c r="F187" s="29">
        <v>1.9804999999999999</v>
      </c>
      <c r="G187" s="30">
        <v>0.73860000000000003</v>
      </c>
      <c r="H187" s="30">
        <v>120.36</v>
      </c>
      <c r="I187" s="7"/>
      <c r="J187" s="7">
        <f t="shared" si="32"/>
        <v>1.0015428230961219</v>
      </c>
      <c r="K187" s="7">
        <f t="shared" si="33"/>
        <v>0.99844647181564805</v>
      </c>
      <c r="L187" s="7">
        <f t="shared" si="34"/>
        <v>0.99599876376509555</v>
      </c>
      <c r="M187" s="7">
        <f t="shared" si="35"/>
        <v>1.0070765626887064</v>
      </c>
      <c r="N187" s="7">
        <f t="shared" si="36"/>
        <v>0.9989911727616646</v>
      </c>
      <c r="O187" s="7">
        <f t="shared" si="37"/>
        <v>0.99878296146044621</v>
      </c>
      <c r="P187" s="7">
        <f t="shared" si="38"/>
        <v>1.0021648626144879</v>
      </c>
      <c r="Q187" s="7"/>
      <c r="R187" s="7">
        <f t="shared" si="39"/>
        <v>11039.06508873484</v>
      </c>
      <c r="S187" s="7">
        <f t="shared" si="40"/>
        <v>5188.9263140259227</v>
      </c>
      <c r="T187" s="7">
        <f t="shared" si="41"/>
        <v>4209.8975346699435</v>
      </c>
      <c r="U187" s="7">
        <f t="shared" si="42"/>
        <v>12091.494962218834</v>
      </c>
      <c r="V187" s="7">
        <f t="shared" si="43"/>
        <v>1.8453364943253467</v>
      </c>
      <c r="W187" s="7">
        <f t="shared" si="44"/>
        <v>0.68087034482758613</v>
      </c>
      <c r="X187" s="7">
        <f t="shared" si="45"/>
        <v>106.6503846794338</v>
      </c>
      <c r="Y187" s="7"/>
      <c r="Z187" s="7">
        <v>177</v>
      </c>
      <c r="AA187" s="5">
        <f t="shared" si="46"/>
        <v>5554.3884117808193</v>
      </c>
      <c r="AB187" s="5"/>
      <c r="AC187" s="7">
        <v>27</v>
      </c>
      <c r="AD187" s="5">
        <v>-23459.96218896471</v>
      </c>
      <c r="AE187" s="7"/>
    </row>
    <row r="188" spans="1:31">
      <c r="A188" s="28">
        <v>39217</v>
      </c>
      <c r="B188" s="14">
        <v>13383.84</v>
      </c>
      <c r="C188" s="14">
        <v>6568.6</v>
      </c>
      <c r="D188" s="14">
        <v>6049.76</v>
      </c>
      <c r="E188" s="14">
        <v>17512.98</v>
      </c>
      <c r="F188" s="29">
        <v>1.984</v>
      </c>
      <c r="G188" s="30">
        <v>0.73550000000000004</v>
      </c>
      <c r="H188" s="30">
        <v>120.27</v>
      </c>
      <c r="I188" s="7"/>
      <c r="J188" s="7">
        <f t="shared" si="32"/>
        <v>1.0027766996983543</v>
      </c>
      <c r="K188" s="7">
        <f t="shared" si="33"/>
        <v>1.0019983220196782</v>
      </c>
      <c r="L188" s="7">
        <f t="shared" si="34"/>
        <v>1.0038729461272198</v>
      </c>
      <c r="M188" s="7">
        <f t="shared" si="35"/>
        <v>0.99066859600157042</v>
      </c>
      <c r="N188" s="7">
        <f t="shared" si="36"/>
        <v>1.0017672304973493</v>
      </c>
      <c r="O188" s="7">
        <f t="shared" si="37"/>
        <v>0.99580287029515302</v>
      </c>
      <c r="P188" s="7">
        <f t="shared" si="38"/>
        <v>0.99925224327018936</v>
      </c>
      <c r="Q188" s="7"/>
      <c r="R188" s="7">
        <f t="shared" si="39"/>
        <v>11052.664950677243</v>
      </c>
      <c r="S188" s="7">
        <f t="shared" si="40"/>
        <v>5207.3852795362673</v>
      </c>
      <c r="T188" s="7">
        <f t="shared" si="41"/>
        <v>4243.1802074199941</v>
      </c>
      <c r="U188" s="7">
        <f t="shared" si="42"/>
        <v>11894.492217950736</v>
      </c>
      <c r="V188" s="7">
        <f t="shared" si="43"/>
        <v>1.8504644281747036</v>
      </c>
      <c r="W188" s="7">
        <f t="shared" si="44"/>
        <v>0.67883881668020574</v>
      </c>
      <c r="X188" s="7">
        <f t="shared" si="45"/>
        <v>106.34042372881355</v>
      </c>
      <c r="Y188" s="7"/>
      <c r="Z188" s="7">
        <v>178</v>
      </c>
      <c r="AA188" s="5">
        <f t="shared" si="46"/>
        <v>12934.364764688537</v>
      </c>
      <c r="AB188" s="5"/>
      <c r="AC188" s="7">
        <v>167</v>
      </c>
      <c r="AD188" s="5">
        <v>-23034.064095322043</v>
      </c>
      <c r="AE188" s="7"/>
    </row>
    <row r="189" spans="1:31">
      <c r="A189" s="28">
        <v>39218</v>
      </c>
      <c r="B189" s="14">
        <v>13487.53</v>
      </c>
      <c r="C189" s="14">
        <v>6559.5</v>
      </c>
      <c r="D189" s="14">
        <v>6017.91</v>
      </c>
      <c r="E189" s="14">
        <v>17529</v>
      </c>
      <c r="F189" s="29">
        <v>1.9827999999999999</v>
      </c>
      <c r="G189" s="30">
        <v>0.73660000000000003</v>
      </c>
      <c r="H189" s="30">
        <v>120.69</v>
      </c>
      <c r="I189" s="7"/>
      <c r="J189" s="7">
        <f t="shared" si="32"/>
        <v>1.0077474028380495</v>
      </c>
      <c r="K189" s="7">
        <f t="shared" si="33"/>
        <v>0.99861462107602827</v>
      </c>
      <c r="L189" s="7">
        <f t="shared" si="34"/>
        <v>0.99473532834360368</v>
      </c>
      <c r="M189" s="7">
        <f t="shared" si="35"/>
        <v>1.0009147500882203</v>
      </c>
      <c r="N189" s="7">
        <f t="shared" si="36"/>
        <v>0.99939516129032258</v>
      </c>
      <c r="O189" s="7">
        <f t="shared" si="37"/>
        <v>1.0014955812372535</v>
      </c>
      <c r="P189" s="7">
        <f t="shared" si="38"/>
        <v>1.0034921426789722</v>
      </c>
      <c r="Q189" s="7"/>
      <c r="R189" s="7">
        <f t="shared" si="39"/>
        <v>11107.452338925152</v>
      </c>
      <c r="S189" s="7">
        <f t="shared" si="40"/>
        <v>5189.8001857321187</v>
      </c>
      <c r="T189" s="7">
        <f t="shared" si="41"/>
        <v>4204.5572331960275</v>
      </c>
      <c r="U189" s="7">
        <f t="shared" si="42"/>
        <v>12017.512974376719</v>
      </c>
      <c r="V189" s="7">
        <f t="shared" si="43"/>
        <v>1.8460827419354837</v>
      </c>
      <c r="W189" s="7">
        <f t="shared" si="44"/>
        <v>0.68271953772943561</v>
      </c>
      <c r="X189" s="7">
        <f t="shared" si="45"/>
        <v>106.79163382389623</v>
      </c>
      <c r="Y189" s="7"/>
      <c r="Z189" s="7">
        <v>179</v>
      </c>
      <c r="AA189" s="5">
        <f t="shared" si="46"/>
        <v>13807.667288603261</v>
      </c>
      <c r="AB189" s="5"/>
      <c r="AC189" s="7">
        <v>180</v>
      </c>
      <c r="AD189" s="5">
        <v>-22418.590621275827</v>
      </c>
      <c r="AE189" s="7"/>
    </row>
    <row r="190" spans="1:31">
      <c r="A190" s="28">
        <v>39219</v>
      </c>
      <c r="B190" s="14">
        <v>13476.72</v>
      </c>
      <c r="C190" s="14">
        <v>6579.3</v>
      </c>
      <c r="D190" s="14">
        <v>6027</v>
      </c>
      <c r="E190" s="14">
        <v>17498.599999999999</v>
      </c>
      <c r="F190" s="29">
        <v>1.9752000000000001</v>
      </c>
      <c r="G190" s="30">
        <v>0.74119999999999997</v>
      </c>
      <c r="H190" s="30">
        <v>121.27</v>
      </c>
      <c r="I190" s="7"/>
      <c r="J190" s="7">
        <f t="shared" si="32"/>
        <v>0.99919851892822475</v>
      </c>
      <c r="K190" s="7">
        <f t="shared" si="33"/>
        <v>1.0030185227532586</v>
      </c>
      <c r="L190" s="7">
        <f t="shared" si="34"/>
        <v>1.0015104911838164</v>
      </c>
      <c r="M190" s="7">
        <f t="shared" si="35"/>
        <v>0.99826573107421979</v>
      </c>
      <c r="N190" s="7">
        <f t="shared" si="36"/>
        <v>0.99616703651402061</v>
      </c>
      <c r="O190" s="7">
        <f t="shared" si="37"/>
        <v>1.0062449090415422</v>
      </c>
      <c r="P190" s="7">
        <f t="shared" si="38"/>
        <v>1.0048057005551412</v>
      </c>
      <c r="Q190" s="7"/>
      <c r="R190" s="7">
        <f t="shared" si="39"/>
        <v>11013.226027538029</v>
      </c>
      <c r="S190" s="7">
        <f t="shared" si="40"/>
        <v>5212.6872627486855</v>
      </c>
      <c r="T190" s="7">
        <f t="shared" si="41"/>
        <v>4233.1945592406673</v>
      </c>
      <c r="U190" s="7">
        <f t="shared" si="42"/>
        <v>11985.707448114552</v>
      </c>
      <c r="V190" s="7">
        <f t="shared" si="43"/>
        <v>1.8401197498486987</v>
      </c>
      <c r="W190" s="7">
        <f t="shared" si="44"/>
        <v>0.68595715449361927</v>
      </c>
      <c r="X190" s="7">
        <f t="shared" si="45"/>
        <v>106.93142265307813</v>
      </c>
      <c r="Y190" s="7"/>
      <c r="Z190" s="7">
        <v>180</v>
      </c>
      <c r="AA190" s="5">
        <f t="shared" si="46"/>
        <v>-22418.590621275827</v>
      </c>
      <c r="AB190" s="5"/>
      <c r="AC190" s="7">
        <v>89</v>
      </c>
      <c r="AD190" s="5">
        <v>-21294.026209507138</v>
      </c>
      <c r="AE190" s="7"/>
    </row>
    <row r="191" spans="1:31">
      <c r="A191" s="28">
        <v>39220</v>
      </c>
      <c r="B191" s="14">
        <v>13556.53</v>
      </c>
      <c r="C191" s="14">
        <v>6640.9</v>
      </c>
      <c r="D191" s="14">
        <v>6101.14</v>
      </c>
      <c r="E191" s="14">
        <v>17399.580000000002</v>
      </c>
      <c r="F191" s="29">
        <v>1.9742999999999999</v>
      </c>
      <c r="G191" s="30">
        <v>0.74099999999999999</v>
      </c>
      <c r="H191" s="30">
        <v>121.21</v>
      </c>
      <c r="I191" s="7"/>
      <c r="J191" s="7">
        <f t="shared" si="32"/>
        <v>1.0059220641224276</v>
      </c>
      <c r="K191" s="7">
        <f t="shared" si="33"/>
        <v>1.0093626981593786</v>
      </c>
      <c r="L191" s="7">
        <f t="shared" si="34"/>
        <v>1.0123013107682097</v>
      </c>
      <c r="M191" s="7">
        <f t="shared" si="35"/>
        <v>0.99434126158664138</v>
      </c>
      <c r="N191" s="7">
        <f t="shared" si="36"/>
        <v>0.99954434993924657</v>
      </c>
      <c r="O191" s="7">
        <f t="shared" si="37"/>
        <v>0.99973016729627628</v>
      </c>
      <c r="P191" s="7">
        <f t="shared" si="38"/>
        <v>0.99950523624969079</v>
      </c>
      <c r="Q191" s="7"/>
      <c r="R191" s="7">
        <f t="shared" si="39"/>
        <v>11087.333346081243</v>
      </c>
      <c r="S191" s="7">
        <f t="shared" si="40"/>
        <v>5245.657942334291</v>
      </c>
      <c r="T191" s="7">
        <f t="shared" si="41"/>
        <v>4278.8053033681772</v>
      </c>
      <c r="U191" s="7">
        <f t="shared" si="42"/>
        <v>11938.588187477859</v>
      </c>
      <c r="V191" s="7">
        <f t="shared" si="43"/>
        <v>1.8463583232077763</v>
      </c>
      <c r="W191" s="7">
        <f t="shared" si="44"/>
        <v>0.68151605504587154</v>
      </c>
      <c r="X191" s="7">
        <f t="shared" si="45"/>
        <v>106.3673472416921</v>
      </c>
      <c r="Y191" s="7"/>
      <c r="Z191" s="7">
        <v>181</v>
      </c>
      <c r="AA191" s="5">
        <f t="shared" si="46"/>
        <v>50923.928923722357</v>
      </c>
      <c r="AB191" s="5"/>
      <c r="AC191" s="7">
        <v>149</v>
      </c>
      <c r="AD191" s="5">
        <v>-21212.450823228806</v>
      </c>
      <c r="AE191" s="7"/>
    </row>
    <row r="192" spans="1:31">
      <c r="A192" s="28">
        <v>39223</v>
      </c>
      <c r="B192" s="14">
        <v>13542.88</v>
      </c>
      <c r="C192" s="14">
        <v>6636.8</v>
      </c>
      <c r="D192" s="14">
        <v>6089.91</v>
      </c>
      <c r="E192" s="14">
        <v>17556.87</v>
      </c>
      <c r="F192" s="29">
        <v>1.9693000000000001</v>
      </c>
      <c r="G192" s="30">
        <v>0.74299999999999999</v>
      </c>
      <c r="H192" s="30">
        <v>121.6</v>
      </c>
      <c r="I192" s="7"/>
      <c r="J192" s="7">
        <f t="shared" si="32"/>
        <v>0.99899310516776774</v>
      </c>
      <c r="K192" s="7">
        <f t="shared" si="33"/>
        <v>0.99938261380234616</v>
      </c>
      <c r="L192" s="7">
        <f t="shared" si="34"/>
        <v>0.99815936038183017</v>
      </c>
      <c r="M192" s="7">
        <f t="shared" si="35"/>
        <v>1.0090398733762538</v>
      </c>
      <c r="N192" s="7">
        <f t="shared" si="36"/>
        <v>0.99746745682013882</v>
      </c>
      <c r="O192" s="7">
        <f t="shared" si="37"/>
        <v>1.0026990553306343</v>
      </c>
      <c r="P192" s="7">
        <f t="shared" si="38"/>
        <v>1.0032175563072354</v>
      </c>
      <c r="Q192" s="7"/>
      <c r="R192" s="7">
        <f t="shared" si="39"/>
        <v>11010.961944745446</v>
      </c>
      <c r="S192" s="7">
        <f t="shared" si="40"/>
        <v>5193.7914439307933</v>
      </c>
      <c r="T192" s="7">
        <f t="shared" si="41"/>
        <v>4219.0299660555238</v>
      </c>
      <c r="U192" s="7">
        <f t="shared" si="42"/>
        <v>12115.067510888193</v>
      </c>
      <c r="V192" s="7">
        <f t="shared" si="43"/>
        <v>1.8425218862381605</v>
      </c>
      <c r="W192" s="7">
        <f t="shared" si="44"/>
        <v>0.68353994601889334</v>
      </c>
      <c r="X192" s="7">
        <f t="shared" si="45"/>
        <v>106.762412342216</v>
      </c>
      <c r="Y192" s="7"/>
      <c r="Z192" s="7">
        <v>182</v>
      </c>
      <c r="AA192" s="5">
        <f t="shared" si="46"/>
        <v>-6142.0690558161587</v>
      </c>
      <c r="AB192" s="5"/>
      <c r="AC192" s="7">
        <v>84</v>
      </c>
      <c r="AD192" s="5">
        <v>-21123.464041516185</v>
      </c>
      <c r="AE192" s="7"/>
    </row>
    <row r="193" spans="1:31">
      <c r="A193" s="28">
        <v>39224</v>
      </c>
      <c r="B193" s="14">
        <v>13539.95</v>
      </c>
      <c r="C193" s="14">
        <v>6606.6</v>
      </c>
      <c r="D193" s="14">
        <v>6089.72</v>
      </c>
      <c r="E193" s="14">
        <v>17680.05</v>
      </c>
      <c r="F193" s="29">
        <v>1.9746999999999999</v>
      </c>
      <c r="G193" s="30">
        <v>0.74280000000000002</v>
      </c>
      <c r="H193" s="30">
        <v>121.42</v>
      </c>
      <c r="I193" s="7"/>
      <c r="J193" s="7">
        <f t="shared" si="32"/>
        <v>0.99978365015417703</v>
      </c>
      <c r="K193" s="7">
        <f t="shared" si="33"/>
        <v>0.99544961427193834</v>
      </c>
      <c r="L193" s="7">
        <f t="shared" si="34"/>
        <v>0.99996880085255779</v>
      </c>
      <c r="M193" s="7">
        <f t="shared" si="35"/>
        <v>1.0070160569623174</v>
      </c>
      <c r="N193" s="7">
        <f t="shared" si="36"/>
        <v>1.0027420910983598</v>
      </c>
      <c r="O193" s="7">
        <f t="shared" si="37"/>
        <v>0.99973082099596233</v>
      </c>
      <c r="P193" s="7">
        <f t="shared" si="38"/>
        <v>0.99851973684210538</v>
      </c>
      <c r="Q193" s="7"/>
      <c r="R193" s="7">
        <f t="shared" si="39"/>
        <v>11019.675379018348</v>
      </c>
      <c r="S193" s="7">
        <f t="shared" si="40"/>
        <v>5173.3516453712637</v>
      </c>
      <c r="T193" s="7">
        <f t="shared" si="41"/>
        <v>4226.6781271316004</v>
      </c>
      <c r="U193" s="7">
        <f t="shared" si="42"/>
        <v>12090.768498399773</v>
      </c>
      <c r="V193" s="7">
        <f t="shared" si="43"/>
        <v>1.8522651906768901</v>
      </c>
      <c r="W193" s="7">
        <f t="shared" si="44"/>
        <v>0.68151650067294745</v>
      </c>
      <c r="X193" s="7">
        <f t="shared" si="45"/>
        <v>106.26247039473685</v>
      </c>
      <c r="Y193" s="7"/>
      <c r="Z193" s="7">
        <v>183</v>
      </c>
      <c r="AA193" s="5">
        <f t="shared" si="46"/>
        <v>10439.059147868305</v>
      </c>
      <c r="AB193" s="5"/>
      <c r="AC193" s="7">
        <v>410</v>
      </c>
      <c r="AD193" s="5">
        <v>-20957.3137330506</v>
      </c>
      <c r="AE193" s="7"/>
    </row>
    <row r="194" spans="1:31">
      <c r="A194" s="28">
        <v>39225</v>
      </c>
      <c r="B194" s="14">
        <v>13525.65</v>
      </c>
      <c r="C194" s="14">
        <v>6616.4</v>
      </c>
      <c r="D194" s="14">
        <v>6120.2</v>
      </c>
      <c r="E194" s="14">
        <v>17705.12</v>
      </c>
      <c r="F194" s="29">
        <v>1.9890000000000001</v>
      </c>
      <c r="G194" s="30">
        <v>0.74129999999999996</v>
      </c>
      <c r="H194" s="30">
        <v>121.44</v>
      </c>
      <c r="I194" s="7"/>
      <c r="J194" s="7">
        <f t="shared" si="32"/>
        <v>0.99894386611471975</v>
      </c>
      <c r="K194" s="7">
        <f t="shared" si="33"/>
        <v>1.0014833651197286</v>
      </c>
      <c r="L194" s="7">
        <f t="shared" si="34"/>
        <v>1.0050051562304998</v>
      </c>
      <c r="M194" s="7">
        <f t="shared" si="35"/>
        <v>1.0014179824152081</v>
      </c>
      <c r="N194" s="7">
        <f t="shared" si="36"/>
        <v>1.0072416063199474</v>
      </c>
      <c r="O194" s="7">
        <f t="shared" si="37"/>
        <v>0.99798061389337633</v>
      </c>
      <c r="P194" s="7">
        <f t="shared" si="38"/>
        <v>1.0001647175094712</v>
      </c>
      <c r="Q194" s="7"/>
      <c r="R194" s="7">
        <f t="shared" si="39"/>
        <v>11010.419228948407</v>
      </c>
      <c r="S194" s="7">
        <f t="shared" si="40"/>
        <v>5204.7090485272292</v>
      </c>
      <c r="T194" s="7">
        <f t="shared" si="41"/>
        <v>4247.965844406639</v>
      </c>
      <c r="U194" s="7">
        <f t="shared" si="42"/>
        <v>12023.555048407668</v>
      </c>
      <c r="V194" s="7">
        <f t="shared" si="43"/>
        <v>1.8605766951942069</v>
      </c>
      <c r="W194" s="7">
        <f t="shared" si="44"/>
        <v>0.68032338449111462</v>
      </c>
      <c r="X194" s="7">
        <f t="shared" si="45"/>
        <v>106.43752923735794</v>
      </c>
      <c r="Y194" s="7"/>
      <c r="Z194" s="7">
        <v>184</v>
      </c>
      <c r="AA194" s="5">
        <f t="shared" si="46"/>
        <v>29917.708432776853</v>
      </c>
      <c r="AB194" s="5"/>
      <c r="AC194" s="7">
        <v>59</v>
      </c>
      <c r="AD194" s="5">
        <v>-20196.57572077401</v>
      </c>
      <c r="AE194" s="7"/>
    </row>
    <row r="195" spans="1:31">
      <c r="A195" s="28">
        <v>39226</v>
      </c>
      <c r="B195" s="14">
        <v>13441.13</v>
      </c>
      <c r="C195" s="14">
        <v>6565.4</v>
      </c>
      <c r="D195" s="14">
        <v>6048.31</v>
      </c>
      <c r="E195" s="14">
        <v>17696.97</v>
      </c>
      <c r="F195" s="29">
        <v>1.9855</v>
      </c>
      <c r="G195" s="30">
        <v>0.74429999999999996</v>
      </c>
      <c r="H195" s="30">
        <v>121.43</v>
      </c>
      <c r="I195" s="7"/>
      <c r="J195" s="7">
        <f t="shared" si="32"/>
        <v>0.9937511321082535</v>
      </c>
      <c r="K195" s="7">
        <f t="shared" si="33"/>
        <v>0.99229188078108943</v>
      </c>
      <c r="L195" s="7">
        <f t="shared" si="34"/>
        <v>0.9882536518414432</v>
      </c>
      <c r="M195" s="7">
        <f t="shared" si="35"/>
        <v>0.99953968117697045</v>
      </c>
      <c r="N195" s="7">
        <f t="shared" si="36"/>
        <v>0.99824032176973354</v>
      </c>
      <c r="O195" s="7">
        <f t="shared" si="37"/>
        <v>1.0040469445568596</v>
      </c>
      <c r="P195" s="7">
        <f t="shared" si="38"/>
        <v>0.99991765480895922</v>
      </c>
      <c r="Q195" s="7"/>
      <c r="R195" s="7">
        <f t="shared" si="39"/>
        <v>10953.184603165097</v>
      </c>
      <c r="S195" s="7">
        <f t="shared" si="40"/>
        <v>5156.9409044193217</v>
      </c>
      <c r="T195" s="7">
        <f t="shared" si="41"/>
        <v>4177.1604181399307</v>
      </c>
      <c r="U195" s="7">
        <f t="shared" si="42"/>
        <v>12001.003168241732</v>
      </c>
      <c r="V195" s="7">
        <f t="shared" si="43"/>
        <v>1.8439495223730518</v>
      </c>
      <c r="W195" s="7">
        <f t="shared" si="44"/>
        <v>0.68445880210441112</v>
      </c>
      <c r="X195" s="7">
        <f t="shared" si="45"/>
        <v>106.41123682476945</v>
      </c>
      <c r="Y195" s="7"/>
      <c r="Z195" s="7">
        <v>185</v>
      </c>
      <c r="AA195" s="5">
        <f t="shared" si="46"/>
        <v>-67377.547398781404</v>
      </c>
      <c r="AB195" s="5"/>
      <c r="AC195" s="7">
        <v>36</v>
      </c>
      <c r="AD195" s="5">
        <v>-20114.120925854892</v>
      </c>
      <c r="AE195" s="7"/>
    </row>
    <row r="196" spans="1:31">
      <c r="A196" s="28">
        <v>39227</v>
      </c>
      <c r="B196" s="14">
        <v>13507.28</v>
      </c>
      <c r="C196" s="14">
        <v>6570.5</v>
      </c>
      <c r="D196" s="14">
        <v>6057.49</v>
      </c>
      <c r="E196" s="14">
        <v>17481.21</v>
      </c>
      <c r="F196" s="29">
        <v>1.9847999999999999</v>
      </c>
      <c r="G196" s="30">
        <v>0.74319999999999997</v>
      </c>
      <c r="H196" s="30">
        <v>121.64</v>
      </c>
      <c r="I196" s="7"/>
      <c r="J196" s="7">
        <f t="shared" si="32"/>
        <v>1.0049214612164306</v>
      </c>
      <c r="K196" s="7">
        <f t="shared" si="33"/>
        <v>1.0007767995857069</v>
      </c>
      <c r="L196" s="7">
        <f t="shared" si="34"/>
        <v>1.0015177793466272</v>
      </c>
      <c r="M196" s="7">
        <f t="shared" si="35"/>
        <v>0.98780808240054641</v>
      </c>
      <c r="N196" s="7">
        <f t="shared" si="36"/>
        <v>0.99964744396877359</v>
      </c>
      <c r="O196" s="7">
        <f t="shared" si="37"/>
        <v>0.99852210130323793</v>
      </c>
      <c r="P196" s="7">
        <f t="shared" si="38"/>
        <v>1.0017293914189245</v>
      </c>
      <c r="Q196" s="7"/>
      <c r="R196" s="7">
        <f t="shared" si="39"/>
        <v>11076.304640815169</v>
      </c>
      <c r="S196" s="7">
        <f t="shared" si="40"/>
        <v>5201.0370274469187</v>
      </c>
      <c r="T196" s="7">
        <f t="shared" si="41"/>
        <v>4233.2253649201175</v>
      </c>
      <c r="U196" s="7">
        <f t="shared" si="42"/>
        <v>11860.147375584633</v>
      </c>
      <c r="V196" s="7">
        <f t="shared" si="43"/>
        <v>1.8465487584991185</v>
      </c>
      <c r="W196" s="7">
        <f t="shared" si="44"/>
        <v>0.68069251645841722</v>
      </c>
      <c r="X196" s="7">
        <f t="shared" si="45"/>
        <v>106.60404183480195</v>
      </c>
      <c r="Y196" s="7"/>
      <c r="Z196" s="7">
        <v>186</v>
      </c>
      <c r="AA196" s="5">
        <f t="shared" si="46"/>
        <v>-3115.2680279184133</v>
      </c>
      <c r="AB196" s="5"/>
      <c r="AC196" s="7">
        <v>69</v>
      </c>
      <c r="AD196" s="5">
        <v>-20007.407050764188</v>
      </c>
      <c r="AE196" s="7"/>
    </row>
    <row r="197" spans="1:31">
      <c r="A197" s="28">
        <v>39231</v>
      </c>
      <c r="B197" s="14">
        <v>13521.34</v>
      </c>
      <c r="C197" s="14">
        <v>6606.5</v>
      </c>
      <c r="D197" s="14">
        <v>6056.39</v>
      </c>
      <c r="E197" s="14">
        <v>17672.560000000001</v>
      </c>
      <c r="F197" s="29">
        <v>1.9816</v>
      </c>
      <c r="G197" s="30">
        <v>0.74170000000000003</v>
      </c>
      <c r="H197" s="30">
        <v>121.74</v>
      </c>
      <c r="I197" s="7"/>
      <c r="J197" s="7">
        <f t="shared" si="32"/>
        <v>1.0010409201556494</v>
      </c>
      <c r="K197" s="7">
        <f t="shared" si="33"/>
        <v>1.0054790350810441</v>
      </c>
      <c r="L197" s="7">
        <f t="shared" si="34"/>
        <v>0.99981840663377086</v>
      </c>
      <c r="M197" s="7">
        <f t="shared" si="35"/>
        <v>1.0109460386323375</v>
      </c>
      <c r="N197" s="7">
        <f t="shared" si="36"/>
        <v>0.99838774687625964</v>
      </c>
      <c r="O197" s="7">
        <f t="shared" si="37"/>
        <v>0.99798170075349846</v>
      </c>
      <c r="P197" s="7">
        <f t="shared" si="38"/>
        <v>1.000822097994081</v>
      </c>
      <c r="Q197" s="7"/>
      <c r="R197" s="7">
        <f t="shared" si="39"/>
        <v>11033.533084410776</v>
      </c>
      <c r="S197" s="7">
        <f t="shared" si="40"/>
        <v>5225.4745453161859</v>
      </c>
      <c r="T197" s="7">
        <f t="shared" si="41"/>
        <v>4226.0424393436897</v>
      </c>
      <c r="U197" s="7">
        <f t="shared" si="42"/>
        <v>12137.953941220319</v>
      </c>
      <c r="V197" s="7">
        <f t="shared" si="43"/>
        <v>1.8442218460298268</v>
      </c>
      <c r="W197" s="7">
        <f t="shared" si="44"/>
        <v>0.68032412540365983</v>
      </c>
      <c r="X197" s="7">
        <f t="shared" si="45"/>
        <v>106.5074876685301</v>
      </c>
      <c r="Y197" s="7"/>
      <c r="Z197" s="7">
        <v>187</v>
      </c>
      <c r="AA197" s="5">
        <f t="shared" si="46"/>
        <v>36354.310005150735</v>
      </c>
      <c r="AB197" s="5"/>
      <c r="AC197" s="7">
        <v>117</v>
      </c>
      <c r="AD197" s="5">
        <v>-17957.122077481821</v>
      </c>
      <c r="AE197" s="7"/>
    </row>
    <row r="198" spans="1:31">
      <c r="A198" s="28">
        <v>39232</v>
      </c>
      <c r="B198" s="14">
        <v>13633.08</v>
      </c>
      <c r="C198" s="14">
        <v>6602.1</v>
      </c>
      <c r="D198" s="14">
        <v>6042.15</v>
      </c>
      <c r="E198" s="14">
        <v>17588.259999999998</v>
      </c>
      <c r="F198" s="29">
        <v>1.9749000000000001</v>
      </c>
      <c r="G198" s="30">
        <v>0.74460000000000004</v>
      </c>
      <c r="H198" s="30">
        <v>121.52</v>
      </c>
      <c r="I198" s="7"/>
      <c r="J198" s="7">
        <f t="shared" si="32"/>
        <v>1.0082639738369126</v>
      </c>
      <c r="K198" s="7">
        <f t="shared" si="33"/>
        <v>0.99933398925300843</v>
      </c>
      <c r="L198" s="7">
        <f t="shared" si="34"/>
        <v>0.99764876436292893</v>
      </c>
      <c r="M198" s="7">
        <f t="shared" si="35"/>
        <v>0.99522989312244503</v>
      </c>
      <c r="N198" s="7">
        <f t="shared" si="36"/>
        <v>0.99661889382317326</v>
      </c>
      <c r="O198" s="7">
        <f t="shared" si="37"/>
        <v>1.0039099366320614</v>
      </c>
      <c r="P198" s="7">
        <f t="shared" si="38"/>
        <v>0.99819287005092827</v>
      </c>
      <c r="Q198" s="7"/>
      <c r="R198" s="7">
        <f t="shared" si="39"/>
        <v>11113.146015468879</v>
      </c>
      <c r="S198" s="7">
        <f t="shared" si="40"/>
        <v>5193.5387421478845</v>
      </c>
      <c r="T198" s="7">
        <f t="shared" si="41"/>
        <v>4216.871773696872</v>
      </c>
      <c r="U198" s="7">
        <f t="shared" si="42"/>
        <v>11949.25756867143</v>
      </c>
      <c r="V198" s="7">
        <f t="shared" si="43"/>
        <v>1.8409544206701656</v>
      </c>
      <c r="W198" s="7">
        <f t="shared" si="44"/>
        <v>0.68436540380207622</v>
      </c>
      <c r="X198" s="7">
        <f t="shared" si="45"/>
        <v>106.22768523081979</v>
      </c>
      <c r="Y198" s="7"/>
      <c r="Z198" s="7">
        <v>188</v>
      </c>
      <c r="AA198" s="5">
        <f t="shared" si="46"/>
        <v>9648.0880571454763</v>
      </c>
      <c r="AB198" s="5"/>
      <c r="AC198" s="7">
        <v>381</v>
      </c>
      <c r="AD198" s="5">
        <v>-17159.760323660448</v>
      </c>
      <c r="AE198" s="7"/>
    </row>
    <row r="199" spans="1:31">
      <c r="A199" s="28">
        <v>39233</v>
      </c>
      <c r="B199" s="14">
        <v>13627.64</v>
      </c>
      <c r="C199" s="14">
        <v>6621.4</v>
      </c>
      <c r="D199" s="14">
        <v>6104</v>
      </c>
      <c r="E199" s="14">
        <v>17875.75</v>
      </c>
      <c r="F199" s="29">
        <v>1.9782</v>
      </c>
      <c r="G199" s="30">
        <v>0.74319999999999997</v>
      </c>
      <c r="H199" s="30">
        <v>121.81</v>
      </c>
      <c r="I199" s="7"/>
      <c r="J199" s="7">
        <f t="shared" si="32"/>
        <v>0.99960097058038233</v>
      </c>
      <c r="K199" s="7">
        <f t="shared" si="33"/>
        <v>1.0029233122794261</v>
      </c>
      <c r="L199" s="7">
        <f t="shared" si="34"/>
        <v>1.0102364224655132</v>
      </c>
      <c r="M199" s="7">
        <f t="shared" si="35"/>
        <v>1.0163455623239595</v>
      </c>
      <c r="N199" s="7">
        <f t="shared" si="36"/>
        <v>1.0016709706820597</v>
      </c>
      <c r="O199" s="7">
        <f t="shared" si="37"/>
        <v>0.99811979586355082</v>
      </c>
      <c r="P199" s="7">
        <f t="shared" si="38"/>
        <v>1.0023864384463463</v>
      </c>
      <c r="Q199" s="7"/>
      <c r="R199" s="7">
        <f t="shared" si="39"/>
        <v>11017.661873795209</v>
      </c>
      <c r="S199" s="7">
        <f t="shared" si="40"/>
        <v>5212.1924539161773</v>
      </c>
      <c r="T199" s="7">
        <f t="shared" si="41"/>
        <v>4270.077412841456</v>
      </c>
      <c r="U199" s="7">
        <f t="shared" si="42"/>
        <v>12202.783484409489</v>
      </c>
      <c r="V199" s="7">
        <f t="shared" si="43"/>
        <v>1.8502866170439005</v>
      </c>
      <c r="W199" s="7">
        <f t="shared" si="44"/>
        <v>0.68041826484018253</v>
      </c>
      <c r="X199" s="7">
        <f t="shared" si="45"/>
        <v>106.67396477946018</v>
      </c>
      <c r="Y199" s="7"/>
      <c r="Z199" s="7">
        <v>189</v>
      </c>
      <c r="AA199" s="5">
        <f t="shared" si="46"/>
        <v>49662.072794573382</v>
      </c>
      <c r="AB199" s="5"/>
      <c r="AC199" s="7">
        <v>213</v>
      </c>
      <c r="AD199" s="5">
        <v>-16631.985035723075</v>
      </c>
      <c r="AE199" s="7"/>
    </row>
    <row r="200" spans="1:31">
      <c r="A200" s="28">
        <v>39234</v>
      </c>
      <c r="B200" s="14">
        <v>13668.11</v>
      </c>
      <c r="C200" s="14">
        <v>6676.7</v>
      </c>
      <c r="D200" s="14">
        <v>6168.15</v>
      </c>
      <c r="E200" s="14">
        <v>17958.88</v>
      </c>
      <c r="F200" s="29">
        <v>1.9790000000000001</v>
      </c>
      <c r="G200" s="30">
        <v>0.74519999999999997</v>
      </c>
      <c r="H200" s="30">
        <v>122.03</v>
      </c>
      <c r="I200" s="7"/>
      <c r="J200" s="7">
        <f t="shared" si="32"/>
        <v>1.0029696998159623</v>
      </c>
      <c r="K200" s="7">
        <f t="shared" si="33"/>
        <v>1.0083517080979854</v>
      </c>
      <c r="L200" s="7">
        <f t="shared" si="34"/>
        <v>1.0105095019659238</v>
      </c>
      <c r="M200" s="7">
        <f t="shared" si="35"/>
        <v>1.0046504342475142</v>
      </c>
      <c r="N200" s="7">
        <f t="shared" si="36"/>
        <v>1.0004044080477201</v>
      </c>
      <c r="O200" s="7">
        <f t="shared" si="37"/>
        <v>1.0026910656620021</v>
      </c>
      <c r="P200" s="7">
        <f t="shared" si="38"/>
        <v>1.0018060914539035</v>
      </c>
      <c r="Q200" s="7"/>
      <c r="R200" s="7">
        <f t="shared" si="39"/>
        <v>11054.792209553525</v>
      </c>
      <c r="S200" s="7">
        <f t="shared" si="40"/>
        <v>5240.4038269852299</v>
      </c>
      <c r="T200" s="7">
        <f t="shared" si="41"/>
        <v>4271.2316680045869</v>
      </c>
      <c r="U200" s="7">
        <f t="shared" si="42"/>
        <v>12062.365578305808</v>
      </c>
      <c r="V200" s="7">
        <f t="shared" si="43"/>
        <v>1.8479470225457486</v>
      </c>
      <c r="W200" s="7">
        <f t="shared" si="44"/>
        <v>0.68353449946178679</v>
      </c>
      <c r="X200" s="7">
        <f t="shared" si="45"/>
        <v>106.61220425252442</v>
      </c>
      <c r="Y200" s="7"/>
      <c r="Z200" s="7">
        <v>190</v>
      </c>
      <c r="AA200" s="5">
        <f t="shared" si="46"/>
        <v>49708.310708319768</v>
      </c>
      <c r="AB200" s="5"/>
      <c r="AC200" s="7">
        <v>333</v>
      </c>
      <c r="AD200" s="5">
        <v>-15883.50633373484</v>
      </c>
      <c r="AE200" s="7"/>
    </row>
    <row r="201" spans="1:31">
      <c r="A201" s="28">
        <v>39237</v>
      </c>
      <c r="B201" s="14">
        <v>13676.32</v>
      </c>
      <c r="C201" s="14">
        <v>6664.1</v>
      </c>
      <c r="D201" s="14">
        <v>6125.81</v>
      </c>
      <c r="E201" s="14">
        <v>17973.419999999998</v>
      </c>
      <c r="F201" s="29">
        <v>1.9912000000000001</v>
      </c>
      <c r="G201" s="30">
        <v>0.74160000000000004</v>
      </c>
      <c r="H201" s="30">
        <v>121.75</v>
      </c>
      <c r="I201" s="7"/>
      <c r="J201" s="7">
        <f t="shared" si="32"/>
        <v>1.0006006682708875</v>
      </c>
      <c r="K201" s="7">
        <f t="shared" si="33"/>
        <v>0.99811284017553592</v>
      </c>
      <c r="L201" s="7">
        <f t="shared" si="34"/>
        <v>0.99313570519523697</v>
      </c>
      <c r="M201" s="7">
        <f t="shared" si="35"/>
        <v>1.0008096273264255</v>
      </c>
      <c r="N201" s="7">
        <f t="shared" si="36"/>
        <v>1.0061647296614451</v>
      </c>
      <c r="O201" s="7">
        <f t="shared" si="37"/>
        <v>0.99516908212560395</v>
      </c>
      <c r="P201" s="7">
        <f t="shared" si="38"/>
        <v>0.99770548225846101</v>
      </c>
      <c r="Q201" s="7"/>
      <c r="R201" s="7">
        <f t="shared" si="39"/>
        <v>11028.680601721817</v>
      </c>
      <c r="S201" s="7">
        <f t="shared" si="40"/>
        <v>5187.1924303922606</v>
      </c>
      <c r="T201" s="7">
        <f t="shared" si="41"/>
        <v>4197.7959300762795</v>
      </c>
      <c r="U201" s="7">
        <f t="shared" si="42"/>
        <v>12016.250814783549</v>
      </c>
      <c r="V201" s="7">
        <f t="shared" si="43"/>
        <v>1.8585874886306213</v>
      </c>
      <c r="W201" s="7">
        <f t="shared" si="44"/>
        <v>0.67840676328502414</v>
      </c>
      <c r="X201" s="7">
        <f t="shared" si="45"/>
        <v>106.17581742194542</v>
      </c>
      <c r="Y201" s="7"/>
      <c r="Z201" s="7">
        <v>191</v>
      </c>
      <c r="AA201" s="5">
        <f t="shared" si="46"/>
        <v>18736.208641985431</v>
      </c>
      <c r="AB201" s="5"/>
      <c r="AC201" s="7">
        <v>383</v>
      </c>
      <c r="AD201" s="5">
        <v>-15254.124110516161</v>
      </c>
      <c r="AE201" s="7"/>
    </row>
    <row r="202" spans="1:31">
      <c r="A202" s="28">
        <v>39238</v>
      </c>
      <c r="B202" s="14">
        <v>13595.46</v>
      </c>
      <c r="C202" s="14">
        <v>6632.8</v>
      </c>
      <c r="D202" s="14">
        <v>6078.54</v>
      </c>
      <c r="E202" s="14">
        <v>18053.810000000001</v>
      </c>
      <c r="F202" s="29">
        <v>1.9928999999999999</v>
      </c>
      <c r="G202" s="30">
        <v>0.73950000000000005</v>
      </c>
      <c r="H202" s="30">
        <v>121.65</v>
      </c>
      <c r="I202" s="7"/>
      <c r="J202" s="7">
        <f t="shared" si="32"/>
        <v>0.99408759081390308</v>
      </c>
      <c r="K202" s="7">
        <f t="shared" si="33"/>
        <v>0.99530319172881554</v>
      </c>
      <c r="L202" s="7">
        <f t="shared" si="34"/>
        <v>0.99228346945138679</v>
      </c>
      <c r="M202" s="7">
        <f t="shared" si="35"/>
        <v>1.0044727158214743</v>
      </c>
      <c r="N202" s="7">
        <f t="shared" si="36"/>
        <v>1.0008537565287263</v>
      </c>
      <c r="O202" s="7">
        <f t="shared" si="37"/>
        <v>0.99716828478964403</v>
      </c>
      <c r="P202" s="7">
        <f t="shared" si="38"/>
        <v>0.99917864476386042</v>
      </c>
      <c r="Q202" s="7"/>
      <c r="R202" s="7">
        <f t="shared" si="39"/>
        <v>10956.893071206288</v>
      </c>
      <c r="S202" s="7">
        <f t="shared" si="40"/>
        <v>5172.590687414654</v>
      </c>
      <c r="T202" s="7">
        <f t="shared" si="41"/>
        <v>4194.1936915118167</v>
      </c>
      <c r="U202" s="7">
        <f t="shared" si="42"/>
        <v>12060.231796692007</v>
      </c>
      <c r="V202" s="7">
        <f t="shared" si="43"/>
        <v>1.8487770590598631</v>
      </c>
      <c r="W202" s="7">
        <f t="shared" si="44"/>
        <v>0.67976961974110028</v>
      </c>
      <c r="X202" s="7">
        <f t="shared" si="45"/>
        <v>106.33259137577002</v>
      </c>
      <c r="Y202" s="7"/>
      <c r="Z202" s="7">
        <v>192</v>
      </c>
      <c r="AA202" s="5">
        <f t="shared" si="46"/>
        <v>-28933.336442021653</v>
      </c>
      <c r="AB202" s="5"/>
      <c r="AC202" s="7">
        <v>204</v>
      </c>
      <c r="AD202" s="5">
        <v>-15253.04383661598</v>
      </c>
      <c r="AE202" s="7"/>
    </row>
    <row r="203" spans="1:31">
      <c r="A203" s="28">
        <v>39239</v>
      </c>
      <c r="B203" s="14">
        <v>13465.67</v>
      </c>
      <c r="C203" s="14">
        <v>6522.7</v>
      </c>
      <c r="D203" s="14">
        <v>5977.87</v>
      </c>
      <c r="E203" s="14">
        <v>18040.93</v>
      </c>
      <c r="F203" s="29">
        <v>1.9917</v>
      </c>
      <c r="G203" s="30">
        <v>0.74109999999999998</v>
      </c>
      <c r="H203" s="30">
        <v>121.05</v>
      </c>
      <c r="I203" s="7"/>
      <c r="J203" s="7">
        <f t="shared" si="32"/>
        <v>0.99045343077762726</v>
      </c>
      <c r="K203" s="7">
        <f t="shared" si="33"/>
        <v>0.98340067543119036</v>
      </c>
      <c r="L203" s="7">
        <f t="shared" si="34"/>
        <v>0.98343845726111856</v>
      </c>
      <c r="M203" s="7">
        <f t="shared" si="35"/>
        <v>0.99928657718232328</v>
      </c>
      <c r="N203" s="7">
        <f t="shared" si="36"/>
        <v>0.99939786241156114</v>
      </c>
      <c r="O203" s="7">
        <f t="shared" si="37"/>
        <v>1.0021636240703178</v>
      </c>
      <c r="P203" s="7">
        <f t="shared" si="38"/>
        <v>0.99506781750924778</v>
      </c>
      <c r="Q203" s="7"/>
      <c r="R203" s="7">
        <f t="shared" si="39"/>
        <v>10916.837141236854</v>
      </c>
      <c r="S203" s="7">
        <f t="shared" si="40"/>
        <v>5110.7333102158964</v>
      </c>
      <c r="T203" s="7">
        <f t="shared" si="41"/>
        <v>4156.8075055358686</v>
      </c>
      <c r="U203" s="7">
        <f t="shared" si="42"/>
        <v>11997.964267536881</v>
      </c>
      <c r="V203" s="7">
        <f t="shared" si="43"/>
        <v>1.8460877314466357</v>
      </c>
      <c r="W203" s="7">
        <f t="shared" si="44"/>
        <v>0.68317494252873556</v>
      </c>
      <c r="X203" s="7">
        <f t="shared" si="45"/>
        <v>105.89511713933415</v>
      </c>
      <c r="Y203" s="7"/>
      <c r="Z203" s="7">
        <v>193</v>
      </c>
      <c r="AA203" s="5">
        <f t="shared" si="46"/>
        <v>-96637.46223439835</v>
      </c>
      <c r="AB203" s="5"/>
      <c r="AC203" s="7">
        <v>73</v>
      </c>
      <c r="AD203" s="5">
        <v>-14767.964272858575</v>
      </c>
      <c r="AE203" s="7"/>
    </row>
    <row r="204" spans="1:31">
      <c r="A204" s="28">
        <v>39240</v>
      </c>
      <c r="B204" s="14">
        <v>13266.73</v>
      </c>
      <c r="C204" s="14">
        <v>6505.1</v>
      </c>
      <c r="D204" s="14">
        <v>5890.49</v>
      </c>
      <c r="E204" s="14">
        <v>18053.38</v>
      </c>
      <c r="F204" s="29">
        <v>1.9805999999999999</v>
      </c>
      <c r="G204" s="30">
        <v>0.7429</v>
      </c>
      <c r="H204" s="30">
        <v>121.45</v>
      </c>
      <c r="I204" s="7"/>
      <c r="J204" s="7">
        <f t="shared" ref="J204:J267" si="47">B204/B203</f>
        <v>0.98522613431043526</v>
      </c>
      <c r="K204" s="7">
        <f t="shared" ref="K204:K267" si="48">C204/C203</f>
        <v>0.99730173087831731</v>
      </c>
      <c r="L204" s="7">
        <f t="shared" ref="L204:L267" si="49">D204/D203</f>
        <v>0.98538275338874881</v>
      </c>
      <c r="M204" s="7">
        <f t="shared" ref="M204:M267" si="50">E204/E203</f>
        <v>1.0006900974617163</v>
      </c>
      <c r="N204" s="7">
        <f t="shared" ref="N204:N267" si="51">F204/F203</f>
        <v>0.99442687151679465</v>
      </c>
      <c r="O204" s="7">
        <f t="shared" ref="O204:O267" si="52">G204/G203</f>
        <v>1.0024288220213198</v>
      </c>
      <c r="P204" s="7">
        <f t="shared" ref="P204:P267" si="53">H204/H203</f>
        <v>1.003304419661297</v>
      </c>
      <c r="Q204" s="7"/>
      <c r="R204" s="7">
        <f t="shared" ref="R204:R267" si="54">B$510*J204</f>
        <v>10859.221565937676</v>
      </c>
      <c r="S204" s="7">
        <f t="shared" ref="S204:S267" si="55">C$510*K204</f>
        <v>5182.9770953746147</v>
      </c>
      <c r="T204" s="7">
        <f t="shared" ref="T204:T267" si="56">D$510*L204</f>
        <v>4165.0256758510977</v>
      </c>
      <c r="U204" s="7">
        <f t="shared" ref="U204:U267" si="57">E$510*M204</f>
        <v>12014.815675877022</v>
      </c>
      <c r="V204" s="7">
        <f t="shared" ref="V204:V267" si="58">F$510*N204</f>
        <v>1.8369053170658229</v>
      </c>
      <c r="W204" s="7">
        <f t="shared" ref="W204:W267" si="59">G$510*O204</f>
        <v>0.68335572797193367</v>
      </c>
      <c r="X204" s="7">
        <f t="shared" ref="X204:X267" si="60">H$510*P204</f>
        <v>106.77165634035524</v>
      </c>
      <c r="Y204" s="7"/>
      <c r="Z204" s="7">
        <v>194</v>
      </c>
      <c r="AA204" s="5">
        <f t="shared" ref="AA204:AA267" si="61">($B$4*R204+$C$4*S204*V204+$D$4*T204/W204+$E$4*U204/X204)-$B$5</f>
        <v>-103213.03734848462</v>
      </c>
      <c r="AB204" s="5"/>
      <c r="AC204" s="7">
        <v>332</v>
      </c>
      <c r="AD204" s="5">
        <v>-14497.039968440309</v>
      </c>
      <c r="AE204" s="7"/>
    </row>
    <row r="205" spans="1:31">
      <c r="A205" s="28">
        <v>39241</v>
      </c>
      <c r="B205" s="14">
        <v>13424.39</v>
      </c>
      <c r="C205" s="14">
        <v>6505.1</v>
      </c>
      <c r="D205" s="14">
        <v>5883.29</v>
      </c>
      <c r="E205" s="14">
        <v>17779.09</v>
      </c>
      <c r="F205" s="29">
        <v>1.9675</v>
      </c>
      <c r="G205" s="30">
        <v>0.74860000000000004</v>
      </c>
      <c r="H205" s="30">
        <v>121.56</v>
      </c>
      <c r="I205" s="7"/>
      <c r="J205" s="7">
        <f t="shared" si="47"/>
        <v>1.0118838628659812</v>
      </c>
      <c r="K205" s="7">
        <f t="shared" si="48"/>
        <v>1</v>
      </c>
      <c r="L205" s="7">
        <f t="shared" si="49"/>
        <v>0.99877769082028833</v>
      </c>
      <c r="M205" s="7">
        <f t="shared" si="50"/>
        <v>0.98480672317316753</v>
      </c>
      <c r="N205" s="7">
        <f t="shared" si="51"/>
        <v>0.99338584267393726</v>
      </c>
      <c r="O205" s="7">
        <f t="shared" si="52"/>
        <v>1.0076726342710998</v>
      </c>
      <c r="P205" s="7">
        <f t="shared" si="53"/>
        <v>1.0009057225195555</v>
      </c>
      <c r="Q205" s="7"/>
      <c r="R205" s="7">
        <f t="shared" si="54"/>
        <v>11153.044649540616</v>
      </c>
      <c r="S205" s="7">
        <f t="shared" si="55"/>
        <v>5197</v>
      </c>
      <c r="T205" s="7">
        <f t="shared" si="56"/>
        <v>4221.6435313361035</v>
      </c>
      <c r="U205" s="7">
        <f t="shared" si="57"/>
        <v>11824.111465980332</v>
      </c>
      <c r="V205" s="7">
        <f t="shared" si="58"/>
        <v>1.8349823285872968</v>
      </c>
      <c r="W205" s="7">
        <f t="shared" si="59"/>
        <v>0.68693043478260873</v>
      </c>
      <c r="X205" s="7">
        <f t="shared" si="60"/>
        <v>106.51638699053109</v>
      </c>
      <c r="Y205" s="7"/>
      <c r="Z205" s="7">
        <v>195</v>
      </c>
      <c r="AA205" s="5">
        <f t="shared" si="61"/>
        <v>-10953.486317522824</v>
      </c>
      <c r="AB205" s="5"/>
      <c r="AC205" s="7">
        <v>125</v>
      </c>
      <c r="AD205" s="5">
        <v>-13667.571985574439</v>
      </c>
      <c r="AE205" s="7"/>
    </row>
    <row r="206" spans="1:31">
      <c r="A206" s="28">
        <v>39244</v>
      </c>
      <c r="B206" s="14">
        <v>13424.96</v>
      </c>
      <c r="C206" s="14">
        <v>6567.5</v>
      </c>
      <c r="D206" s="14">
        <v>5940.09</v>
      </c>
      <c r="E206" s="14">
        <v>17834.48</v>
      </c>
      <c r="F206" s="29">
        <v>1.9672000000000001</v>
      </c>
      <c r="G206" s="30">
        <v>0.74929999999999997</v>
      </c>
      <c r="H206" s="30">
        <v>121.73</v>
      </c>
      <c r="I206" s="7"/>
      <c r="J206" s="7">
        <f t="shared" si="47"/>
        <v>1.0000424600298412</v>
      </c>
      <c r="K206" s="7">
        <f t="shared" si="48"/>
        <v>1.0095924735976387</v>
      </c>
      <c r="L206" s="7">
        <f t="shared" si="49"/>
        <v>1.0096544620441963</v>
      </c>
      <c r="M206" s="7">
        <f t="shared" si="50"/>
        <v>1.0031154575402903</v>
      </c>
      <c r="N206" s="7">
        <f t="shared" si="51"/>
        <v>0.99984752223634055</v>
      </c>
      <c r="O206" s="7">
        <f t="shared" si="52"/>
        <v>1.0009350788137856</v>
      </c>
      <c r="P206" s="7">
        <f t="shared" si="53"/>
        <v>1.0013984863441923</v>
      </c>
      <c r="Q206" s="7"/>
      <c r="R206" s="7">
        <f t="shared" si="54"/>
        <v>11022.52799699651</v>
      </c>
      <c r="S206" s="7">
        <f t="shared" si="55"/>
        <v>5246.8520852869287</v>
      </c>
      <c r="T206" s="7">
        <f t="shared" si="56"/>
        <v>4267.6175767130298</v>
      </c>
      <c r="U206" s="7">
        <f t="shared" si="57"/>
        <v>12043.935834421223</v>
      </c>
      <c r="V206" s="7">
        <f t="shared" si="58"/>
        <v>1.8469183430749683</v>
      </c>
      <c r="W206" s="7">
        <f t="shared" si="59"/>
        <v>0.68233744322735768</v>
      </c>
      <c r="X206" s="7">
        <f t="shared" si="60"/>
        <v>106.56882691674895</v>
      </c>
      <c r="Y206" s="7"/>
      <c r="Z206" s="7">
        <v>196</v>
      </c>
      <c r="AA206" s="5">
        <f t="shared" si="61"/>
        <v>38741.645955771208</v>
      </c>
      <c r="AB206" s="5"/>
      <c r="AC206" s="7">
        <v>261</v>
      </c>
      <c r="AD206" s="5">
        <v>-12837.439104098827</v>
      </c>
      <c r="AE206" s="7"/>
    </row>
    <row r="207" spans="1:31">
      <c r="A207" s="28">
        <v>39245</v>
      </c>
      <c r="B207" s="14">
        <v>13295.01</v>
      </c>
      <c r="C207" s="14">
        <v>6520.4</v>
      </c>
      <c r="D207" s="14">
        <v>5898.16</v>
      </c>
      <c r="E207" s="14">
        <v>17760.91</v>
      </c>
      <c r="F207" s="29">
        <v>1.9735</v>
      </c>
      <c r="G207" s="30">
        <v>0.751</v>
      </c>
      <c r="H207" s="30">
        <v>121.76</v>
      </c>
      <c r="I207" s="7"/>
      <c r="J207" s="7">
        <f t="shared" si="47"/>
        <v>0.9903202691106715</v>
      </c>
      <c r="K207" s="7">
        <f t="shared" si="48"/>
        <v>0.99282832127902543</v>
      </c>
      <c r="L207" s="7">
        <f t="shared" si="49"/>
        <v>0.99294118439282897</v>
      </c>
      <c r="M207" s="7">
        <f t="shared" si="50"/>
        <v>0.99587484468288401</v>
      </c>
      <c r="N207" s="7">
        <f t="shared" si="51"/>
        <v>1.0032025213501423</v>
      </c>
      <c r="O207" s="7">
        <f t="shared" si="52"/>
        <v>1.0022687841985853</v>
      </c>
      <c r="P207" s="7">
        <f t="shared" si="53"/>
        <v>1.0002464470549577</v>
      </c>
      <c r="Q207" s="7"/>
      <c r="R207" s="7">
        <f t="shared" si="54"/>
        <v>10915.369425353967</v>
      </c>
      <c r="S207" s="7">
        <f t="shared" si="55"/>
        <v>5159.7287856870953</v>
      </c>
      <c r="T207" s="7">
        <f t="shared" si="56"/>
        <v>4196.9737276034539</v>
      </c>
      <c r="U207" s="7">
        <f t="shared" si="57"/>
        <v>11957.001198930388</v>
      </c>
      <c r="V207" s="7">
        <f t="shared" si="58"/>
        <v>1.8531156974379828</v>
      </c>
      <c r="W207" s="7">
        <f t="shared" si="59"/>
        <v>0.68324663018817555</v>
      </c>
      <c r="X207" s="7">
        <f t="shared" si="60"/>
        <v>106.44622689558859</v>
      </c>
      <c r="Y207" s="7"/>
      <c r="Z207" s="7">
        <v>197</v>
      </c>
      <c r="AA207" s="5">
        <f t="shared" si="61"/>
        <v>-66943.951751535758</v>
      </c>
      <c r="AB207" s="5"/>
      <c r="AC207" s="7">
        <v>207</v>
      </c>
      <c r="AD207" s="5">
        <v>-12172.509858863428</v>
      </c>
      <c r="AE207" s="7"/>
    </row>
    <row r="208" spans="1:31">
      <c r="A208" s="28">
        <v>39246</v>
      </c>
      <c r="B208" s="14">
        <v>13482.35</v>
      </c>
      <c r="C208" s="14">
        <v>6559.6</v>
      </c>
      <c r="D208" s="14">
        <v>5934.27</v>
      </c>
      <c r="E208" s="14">
        <v>17732.77</v>
      </c>
      <c r="F208" s="29">
        <v>1.9728000000000001</v>
      </c>
      <c r="G208" s="30">
        <v>0.75160000000000005</v>
      </c>
      <c r="H208" s="30">
        <v>122.33</v>
      </c>
      <c r="I208" s="7"/>
      <c r="J208" s="7">
        <f t="shared" si="47"/>
        <v>1.0140910010597961</v>
      </c>
      <c r="K208" s="7">
        <f t="shared" si="48"/>
        <v>1.0060119011103614</v>
      </c>
      <c r="L208" s="7">
        <f t="shared" si="49"/>
        <v>1.0061222482943835</v>
      </c>
      <c r="M208" s="7">
        <f t="shared" si="50"/>
        <v>0.9984156217220852</v>
      </c>
      <c r="N208" s="7">
        <f t="shared" si="51"/>
        <v>0.99964530022802134</v>
      </c>
      <c r="O208" s="7">
        <f t="shared" si="52"/>
        <v>1.0007989347536619</v>
      </c>
      <c r="P208" s="7">
        <f t="shared" si="53"/>
        <v>1.0046813403416557</v>
      </c>
      <c r="Q208" s="7"/>
      <c r="R208" s="7">
        <f t="shared" si="54"/>
        <v>11177.371859141136</v>
      </c>
      <c r="S208" s="7">
        <f t="shared" si="55"/>
        <v>5228.2438500705484</v>
      </c>
      <c r="T208" s="7">
        <f t="shared" si="56"/>
        <v>4252.6875803131834</v>
      </c>
      <c r="U208" s="7">
        <f t="shared" si="57"/>
        <v>11987.507114674869</v>
      </c>
      <c r="V208" s="7">
        <f t="shared" si="58"/>
        <v>1.8465447985812009</v>
      </c>
      <c r="W208" s="7">
        <f t="shared" si="59"/>
        <v>0.6822446338215713</v>
      </c>
      <c r="X208" s="7">
        <f t="shared" si="60"/>
        <v>106.91818823915899</v>
      </c>
      <c r="Y208" s="7"/>
      <c r="Z208" s="7">
        <v>198</v>
      </c>
      <c r="AA208" s="5">
        <f t="shared" si="61"/>
        <v>65184.238583346829</v>
      </c>
      <c r="AB208" s="5"/>
      <c r="AC208" s="7">
        <v>13</v>
      </c>
      <c r="AD208" s="5">
        <v>-11815.150717306882</v>
      </c>
      <c r="AE208" s="7"/>
    </row>
    <row r="209" spans="1:31">
      <c r="A209" s="28">
        <v>39247</v>
      </c>
      <c r="B209" s="14">
        <v>13553.73</v>
      </c>
      <c r="C209" s="14">
        <v>6649.9</v>
      </c>
      <c r="D209" s="14">
        <v>6047.23</v>
      </c>
      <c r="E209" s="14">
        <v>17842.29</v>
      </c>
      <c r="F209" s="29">
        <v>1.9694</v>
      </c>
      <c r="G209" s="30">
        <v>0.75109999999999999</v>
      </c>
      <c r="H209" s="30">
        <v>122.92</v>
      </c>
      <c r="I209" s="7"/>
      <c r="J209" s="7">
        <f t="shared" si="47"/>
        <v>1.0052943292526895</v>
      </c>
      <c r="K209" s="7">
        <f t="shared" si="48"/>
        <v>1.013766083297762</v>
      </c>
      <c r="L209" s="7">
        <f t="shared" si="49"/>
        <v>1.0190351972525684</v>
      </c>
      <c r="M209" s="7">
        <f t="shared" si="50"/>
        <v>1.006176136046427</v>
      </c>
      <c r="N209" s="7">
        <f t="shared" si="51"/>
        <v>0.99827656123276554</v>
      </c>
      <c r="O209" s="7">
        <f t="shared" si="52"/>
        <v>0.99933475252794035</v>
      </c>
      <c r="P209" s="7">
        <f t="shared" si="53"/>
        <v>1.0048230197008092</v>
      </c>
      <c r="Q209" s="7"/>
      <c r="R209" s="7">
        <f t="shared" si="54"/>
        <v>11080.414414682898</v>
      </c>
      <c r="S209" s="7">
        <f t="shared" si="55"/>
        <v>5268.5423348984687</v>
      </c>
      <c r="T209" s="7">
        <f t="shared" si="56"/>
        <v>4307.2681620991289</v>
      </c>
      <c r="U209" s="7">
        <f t="shared" si="57"/>
        <v>12080.683962725507</v>
      </c>
      <c r="V209" s="7">
        <f t="shared" si="58"/>
        <v>1.8440164639091645</v>
      </c>
      <c r="W209" s="7">
        <f t="shared" si="59"/>
        <v>0.68124650079829696</v>
      </c>
      <c r="X209" s="7">
        <f t="shared" si="60"/>
        <v>106.93326575656012</v>
      </c>
      <c r="Y209" s="7"/>
      <c r="Z209" s="7">
        <v>199</v>
      </c>
      <c r="AA209" s="5">
        <f t="shared" si="61"/>
        <v>76539.280253520235</v>
      </c>
      <c r="AB209" s="5"/>
      <c r="AC209" s="7">
        <v>195</v>
      </c>
      <c r="AD209" s="5">
        <v>-10953.486317522824</v>
      </c>
      <c r="AE209" s="7"/>
    </row>
    <row r="210" spans="1:31">
      <c r="A210" s="28">
        <v>39248</v>
      </c>
      <c r="B210" s="14">
        <v>13639.48</v>
      </c>
      <c r="C210" s="14">
        <v>6732.4</v>
      </c>
      <c r="D210" s="14">
        <v>6105.28</v>
      </c>
      <c r="E210" s="14">
        <v>17971.490000000002</v>
      </c>
      <c r="F210" s="29">
        <v>1.9769000000000001</v>
      </c>
      <c r="G210" s="30">
        <v>0.74819999999999998</v>
      </c>
      <c r="H210" s="30">
        <v>123.52</v>
      </c>
      <c r="I210" s="7"/>
      <c r="J210" s="7">
        <f t="shared" si="47"/>
        <v>1.0063266716984918</v>
      </c>
      <c r="K210" s="7">
        <f t="shared" si="48"/>
        <v>1.0124062015970166</v>
      </c>
      <c r="L210" s="7">
        <f t="shared" si="49"/>
        <v>1.0095994364361864</v>
      </c>
      <c r="M210" s="7">
        <f t="shared" si="50"/>
        <v>1.0072412229596088</v>
      </c>
      <c r="N210" s="7">
        <f t="shared" si="51"/>
        <v>1.0038082664770998</v>
      </c>
      <c r="O210" s="7">
        <f t="shared" si="52"/>
        <v>0.99613899613899615</v>
      </c>
      <c r="P210" s="7">
        <f t="shared" si="53"/>
        <v>1.0048812235600391</v>
      </c>
      <c r="Q210" s="7"/>
      <c r="R210" s="7">
        <f t="shared" si="54"/>
        <v>11091.792955061077</v>
      </c>
      <c r="S210" s="7">
        <f t="shared" si="55"/>
        <v>5261.4750296996954</v>
      </c>
      <c r="T210" s="7">
        <f t="shared" si="56"/>
        <v>4267.3849939228376</v>
      </c>
      <c r="U210" s="7">
        <f t="shared" si="57"/>
        <v>12093.471960701232</v>
      </c>
      <c r="V210" s="7">
        <f t="shared" si="58"/>
        <v>1.8542346298364987</v>
      </c>
      <c r="W210" s="7">
        <f t="shared" si="59"/>
        <v>0.67906795366795369</v>
      </c>
      <c r="X210" s="7">
        <f t="shared" si="60"/>
        <v>106.93945981125935</v>
      </c>
      <c r="Y210" s="7"/>
      <c r="Z210" s="7">
        <v>200</v>
      </c>
      <c r="AA210" s="5">
        <f t="shared" si="61"/>
        <v>89009.072649158537</v>
      </c>
      <c r="AB210" s="5"/>
      <c r="AC210" s="7">
        <v>492</v>
      </c>
      <c r="AD210" s="5">
        <v>-10760.05767361261</v>
      </c>
      <c r="AE210" s="7"/>
    </row>
    <row r="211" spans="1:31">
      <c r="A211" s="28">
        <v>39251</v>
      </c>
      <c r="B211" s="14">
        <v>13612.98</v>
      </c>
      <c r="C211" s="14">
        <v>6703.5</v>
      </c>
      <c r="D211" s="14">
        <v>6087.15</v>
      </c>
      <c r="E211" s="14">
        <v>18149.52</v>
      </c>
      <c r="F211" s="29">
        <v>1.9807999999999999</v>
      </c>
      <c r="G211" s="30">
        <v>0.74650000000000005</v>
      </c>
      <c r="H211" s="30">
        <v>123.66</v>
      </c>
      <c r="I211" s="7"/>
      <c r="J211" s="7">
        <f t="shared" si="47"/>
        <v>0.99805711068163894</v>
      </c>
      <c r="K211" s="7">
        <f t="shared" si="48"/>
        <v>0.99570732576792831</v>
      </c>
      <c r="L211" s="7">
        <f t="shared" si="49"/>
        <v>0.99703043922637458</v>
      </c>
      <c r="M211" s="7">
        <f t="shared" si="50"/>
        <v>1.0099062459484438</v>
      </c>
      <c r="N211" s="7">
        <f t="shared" si="51"/>
        <v>1.0019727856745408</v>
      </c>
      <c r="O211" s="7">
        <f t="shared" si="52"/>
        <v>0.99772788024592363</v>
      </c>
      <c r="P211" s="7">
        <f t="shared" si="53"/>
        <v>1.0011334196891193</v>
      </c>
      <c r="Q211" s="7"/>
      <c r="R211" s="7">
        <f t="shared" si="54"/>
        <v>11000.645357359665</v>
      </c>
      <c r="S211" s="7">
        <f t="shared" si="55"/>
        <v>5174.6909720159238</v>
      </c>
      <c r="T211" s="7">
        <f t="shared" si="56"/>
        <v>4214.2582308264327</v>
      </c>
      <c r="U211" s="7">
        <f t="shared" si="57"/>
        <v>12125.46963916737</v>
      </c>
      <c r="V211" s="7">
        <f t="shared" si="58"/>
        <v>1.8508441296980118</v>
      </c>
      <c r="W211" s="7">
        <f t="shared" si="59"/>
        <v>0.68015109596364609</v>
      </c>
      <c r="X211" s="7">
        <f t="shared" si="60"/>
        <v>106.54061852331607</v>
      </c>
      <c r="Y211" s="7"/>
      <c r="Z211" s="7">
        <v>201</v>
      </c>
      <c r="AA211" s="5">
        <f t="shared" si="61"/>
        <v>1742.0135852675885</v>
      </c>
      <c r="AB211" s="5"/>
      <c r="AC211" s="7">
        <v>144</v>
      </c>
      <c r="AD211" s="5">
        <v>-10268.315807869658</v>
      </c>
      <c r="AE211" s="7"/>
    </row>
    <row r="212" spans="1:31">
      <c r="A212" s="28">
        <v>39252</v>
      </c>
      <c r="B212" s="14">
        <v>13635.42</v>
      </c>
      <c r="C212" s="14">
        <v>6650.2</v>
      </c>
      <c r="D212" s="14">
        <v>6071.67</v>
      </c>
      <c r="E212" s="14">
        <v>18163.61</v>
      </c>
      <c r="F212" s="29">
        <v>1.9873000000000001</v>
      </c>
      <c r="G212" s="30">
        <v>0.74580000000000002</v>
      </c>
      <c r="H212" s="30">
        <v>123.38</v>
      </c>
      <c r="I212" s="7"/>
      <c r="J212" s="7">
        <f t="shared" si="47"/>
        <v>1.0016484267221433</v>
      </c>
      <c r="K212" s="7">
        <f t="shared" si="48"/>
        <v>0.99204892966360858</v>
      </c>
      <c r="L212" s="7">
        <f t="shared" si="49"/>
        <v>0.99745693797590007</v>
      </c>
      <c r="M212" s="7">
        <f t="shared" si="50"/>
        <v>1.0007763290709617</v>
      </c>
      <c r="N212" s="7">
        <f t="shared" si="51"/>
        <v>1.0032815024232633</v>
      </c>
      <c r="O212" s="7">
        <f t="shared" si="52"/>
        <v>0.99906229068988606</v>
      </c>
      <c r="P212" s="7">
        <f t="shared" si="53"/>
        <v>0.99773572699336888</v>
      </c>
      <c r="Q212" s="7"/>
      <c r="R212" s="7">
        <f t="shared" si="54"/>
        <v>11040.229058237066</v>
      </c>
      <c r="S212" s="7">
        <f t="shared" si="55"/>
        <v>5155.6782874617738</v>
      </c>
      <c r="T212" s="7">
        <f t="shared" si="56"/>
        <v>4216.0609600059142</v>
      </c>
      <c r="U212" s="7">
        <f t="shared" si="57"/>
        <v>12015.851018280375</v>
      </c>
      <c r="V212" s="7">
        <f t="shared" si="58"/>
        <v>1.853261591276252</v>
      </c>
      <c r="W212" s="7">
        <f t="shared" si="59"/>
        <v>0.68106076356329526</v>
      </c>
      <c r="X212" s="7">
        <f t="shared" si="60"/>
        <v>106.17903606663431</v>
      </c>
      <c r="Y212" s="7"/>
      <c r="Z212" s="7">
        <v>202</v>
      </c>
      <c r="AA212" s="5">
        <f t="shared" si="61"/>
        <v>-2631.932991374284</v>
      </c>
      <c r="AB212" s="5"/>
      <c r="AC212" s="7">
        <v>43</v>
      </c>
      <c r="AD212" s="5">
        <v>-10079.307395989075</v>
      </c>
      <c r="AE212" s="7"/>
    </row>
    <row r="213" spans="1:31">
      <c r="A213" s="28">
        <v>39253</v>
      </c>
      <c r="B213" s="14">
        <v>13489.42</v>
      </c>
      <c r="C213" s="14">
        <v>6649.3</v>
      </c>
      <c r="D213" s="14">
        <v>6093.29</v>
      </c>
      <c r="E213" s="14">
        <v>18211.68</v>
      </c>
      <c r="F213" s="29">
        <v>1.9928999999999999</v>
      </c>
      <c r="G213" s="30">
        <v>0.74519999999999997</v>
      </c>
      <c r="H213" s="30">
        <v>123.65</v>
      </c>
      <c r="I213" s="7"/>
      <c r="J213" s="7">
        <f t="shared" si="47"/>
        <v>0.98929259238072609</v>
      </c>
      <c r="K213" s="7">
        <f t="shared" si="48"/>
        <v>0.99986466572433919</v>
      </c>
      <c r="L213" s="7">
        <f t="shared" si="49"/>
        <v>1.0035607995823226</v>
      </c>
      <c r="M213" s="7">
        <f t="shared" si="50"/>
        <v>1.0026465003377631</v>
      </c>
      <c r="N213" s="7">
        <f t="shared" si="51"/>
        <v>1.0028178936245156</v>
      </c>
      <c r="O213" s="7">
        <f t="shared" si="52"/>
        <v>0.9991954947707159</v>
      </c>
      <c r="P213" s="7">
        <f t="shared" si="53"/>
        <v>1.0021883611606419</v>
      </c>
      <c r="Q213" s="7"/>
      <c r="R213" s="7">
        <f t="shared" si="54"/>
        <v>10904.042310775905</v>
      </c>
      <c r="S213" s="7">
        <f t="shared" si="55"/>
        <v>5196.2966677693903</v>
      </c>
      <c r="T213" s="7">
        <f t="shared" si="56"/>
        <v>4241.8608232825572</v>
      </c>
      <c r="U213" s="7">
        <f t="shared" si="57"/>
        <v>12038.305285700364</v>
      </c>
      <c r="V213" s="7">
        <f t="shared" si="58"/>
        <v>1.8524052131032052</v>
      </c>
      <c r="W213" s="7">
        <f t="shared" si="59"/>
        <v>0.681151568785197</v>
      </c>
      <c r="X213" s="7">
        <f t="shared" si="60"/>
        <v>106.65288539471551</v>
      </c>
      <c r="Y213" s="7"/>
      <c r="Z213" s="7">
        <v>203</v>
      </c>
      <c r="AA213" s="5">
        <f t="shared" si="61"/>
        <v>-29821.734274547547</v>
      </c>
      <c r="AB213" s="5"/>
      <c r="AC213" s="7">
        <v>439</v>
      </c>
      <c r="AD213" s="5">
        <v>-9760.7042397893965</v>
      </c>
      <c r="AE213" s="7"/>
    </row>
    <row r="214" spans="1:31">
      <c r="A214" s="28">
        <v>39254</v>
      </c>
      <c r="B214" s="14">
        <v>13545.84</v>
      </c>
      <c r="C214" s="14">
        <v>6596</v>
      </c>
      <c r="D214" s="14">
        <v>6029.79</v>
      </c>
      <c r="E214" s="14">
        <v>18240.3</v>
      </c>
      <c r="F214" s="29">
        <v>1.9924999999999999</v>
      </c>
      <c r="G214" s="30">
        <v>0.74629999999999996</v>
      </c>
      <c r="H214" s="30">
        <v>123.66</v>
      </c>
      <c r="I214" s="7"/>
      <c r="J214" s="7">
        <f t="shared" si="47"/>
        <v>1.0041825371290982</v>
      </c>
      <c r="K214" s="7">
        <f t="shared" si="48"/>
        <v>0.99198411862902858</v>
      </c>
      <c r="L214" s="7">
        <f t="shared" si="49"/>
        <v>0.98957870050498176</v>
      </c>
      <c r="M214" s="7">
        <f t="shared" si="50"/>
        <v>1.0015715189372973</v>
      </c>
      <c r="N214" s="7">
        <f t="shared" si="51"/>
        <v>0.99979928747052038</v>
      </c>
      <c r="O214" s="7">
        <f t="shared" si="52"/>
        <v>1.0014761137949544</v>
      </c>
      <c r="P214" s="7">
        <f t="shared" si="53"/>
        <v>1.0000808734330771</v>
      </c>
      <c r="Q214" s="7"/>
      <c r="R214" s="7">
        <f t="shared" si="54"/>
        <v>11068.160175189149</v>
      </c>
      <c r="S214" s="7">
        <f t="shared" si="55"/>
        <v>5155.3414645150615</v>
      </c>
      <c r="T214" s="7">
        <f t="shared" si="56"/>
        <v>4182.7611470814627</v>
      </c>
      <c r="U214" s="7">
        <f t="shared" si="57"/>
        <v>12025.39848926623</v>
      </c>
      <c r="V214" s="7">
        <f t="shared" si="58"/>
        <v>1.8468292438155451</v>
      </c>
      <c r="W214" s="7">
        <f t="shared" si="59"/>
        <v>0.68270626677402035</v>
      </c>
      <c r="X214" s="7">
        <f t="shared" si="60"/>
        <v>106.42860655074806</v>
      </c>
      <c r="Y214" s="7"/>
      <c r="Z214" s="7">
        <v>204</v>
      </c>
      <c r="AA214" s="5">
        <f t="shared" si="61"/>
        <v>-15253.04383661598</v>
      </c>
      <c r="AB214" s="5"/>
      <c r="AC214" s="7">
        <v>28</v>
      </c>
      <c r="AD214" s="5">
        <v>-9318.2243725974113</v>
      </c>
      <c r="AE214" s="7"/>
    </row>
    <row r="215" spans="1:31">
      <c r="A215" s="28">
        <v>39255</v>
      </c>
      <c r="B215" s="14">
        <v>13360.26</v>
      </c>
      <c r="C215" s="14">
        <v>6567.4</v>
      </c>
      <c r="D215" s="14">
        <v>6023.25</v>
      </c>
      <c r="E215" s="14">
        <v>18188.63</v>
      </c>
      <c r="F215" s="29">
        <v>1.9958</v>
      </c>
      <c r="G215" s="30">
        <v>0.74470000000000003</v>
      </c>
      <c r="H215" s="30">
        <v>124.09</v>
      </c>
      <c r="I215" s="7"/>
      <c r="J215" s="7">
        <f t="shared" si="47"/>
        <v>0.98629985294378197</v>
      </c>
      <c r="K215" s="7">
        <f t="shared" si="48"/>
        <v>0.99566403881140075</v>
      </c>
      <c r="L215" s="7">
        <f t="shared" si="49"/>
        <v>0.99891538511291433</v>
      </c>
      <c r="M215" s="7">
        <f t="shared" si="50"/>
        <v>0.99716726150337454</v>
      </c>
      <c r="N215" s="7">
        <f t="shared" si="51"/>
        <v>1.0016562107904643</v>
      </c>
      <c r="O215" s="7">
        <f t="shared" si="52"/>
        <v>0.99785609004421827</v>
      </c>
      <c r="P215" s="7">
        <f t="shared" si="53"/>
        <v>1.0034772764030406</v>
      </c>
      <c r="Q215" s="7"/>
      <c r="R215" s="7">
        <f t="shared" si="54"/>
        <v>10871.05615713754</v>
      </c>
      <c r="S215" s="7">
        <f t="shared" si="55"/>
        <v>5174.46600970285</v>
      </c>
      <c r="T215" s="7">
        <f t="shared" si="56"/>
        <v>4222.2255389491174</v>
      </c>
      <c r="U215" s="7">
        <f t="shared" si="57"/>
        <v>11972.518640258113</v>
      </c>
      <c r="V215" s="7">
        <f t="shared" si="58"/>
        <v>1.8502593525721456</v>
      </c>
      <c r="W215" s="7">
        <f t="shared" si="59"/>
        <v>0.68023849658314361</v>
      </c>
      <c r="X215" s="7">
        <f t="shared" si="60"/>
        <v>106.79005175481159</v>
      </c>
      <c r="Y215" s="7"/>
      <c r="Z215" s="7">
        <v>205</v>
      </c>
      <c r="AA215" s="5">
        <f t="shared" si="61"/>
        <v>-73172.860262664035</v>
      </c>
      <c r="AB215" s="5"/>
      <c r="AC215" s="7">
        <v>170</v>
      </c>
      <c r="AD215" s="5">
        <v>-9188.8312604017556</v>
      </c>
      <c r="AE215" s="7"/>
    </row>
    <row r="216" spans="1:31">
      <c r="A216" s="28">
        <v>39258</v>
      </c>
      <c r="B216" s="14">
        <v>13352.05</v>
      </c>
      <c r="C216" s="14">
        <v>6588.4</v>
      </c>
      <c r="D216" s="14">
        <v>6002.85</v>
      </c>
      <c r="E216" s="14">
        <v>18087.48</v>
      </c>
      <c r="F216" s="29">
        <v>1.9965999999999999</v>
      </c>
      <c r="G216" s="30">
        <v>0.74329999999999996</v>
      </c>
      <c r="H216" s="30">
        <v>123.74</v>
      </c>
      <c r="I216" s="7"/>
      <c r="J216" s="7">
        <f t="shared" si="47"/>
        <v>0.99938549100092355</v>
      </c>
      <c r="K216" s="7">
        <f t="shared" si="48"/>
        <v>1.0031976124493711</v>
      </c>
      <c r="L216" s="7">
        <f t="shared" si="49"/>
        <v>0.99661312414394232</v>
      </c>
      <c r="M216" s="7">
        <f t="shared" si="50"/>
        <v>0.99443883349103246</v>
      </c>
      <c r="N216" s="7">
        <f t="shared" si="51"/>
        <v>1.0004008417677122</v>
      </c>
      <c r="O216" s="7">
        <f t="shared" si="52"/>
        <v>0.99812004834161394</v>
      </c>
      <c r="P216" s="7">
        <f t="shared" si="53"/>
        <v>0.99717946651623812</v>
      </c>
      <c r="Q216" s="7"/>
      <c r="R216" s="7">
        <f t="shared" si="54"/>
        <v>11015.286844941638</v>
      </c>
      <c r="S216" s="7">
        <f t="shared" si="55"/>
        <v>5213.6179918993821</v>
      </c>
      <c r="T216" s="7">
        <f t="shared" si="56"/>
        <v>4212.4943192628571</v>
      </c>
      <c r="U216" s="7">
        <f t="shared" si="57"/>
        <v>11939.759687475087</v>
      </c>
      <c r="V216" s="7">
        <f t="shared" si="58"/>
        <v>1.8479404349133179</v>
      </c>
      <c r="W216" s="7">
        <f t="shared" si="59"/>
        <v>0.68041843695447823</v>
      </c>
      <c r="X216" s="7">
        <f t="shared" si="60"/>
        <v>106.11983882665807</v>
      </c>
      <c r="Y216" s="7"/>
      <c r="Z216" s="7">
        <v>206</v>
      </c>
      <c r="AA216" s="5">
        <f t="shared" si="61"/>
        <v>1253.2887524161488</v>
      </c>
      <c r="AB216" s="5"/>
      <c r="AC216" s="7">
        <v>153</v>
      </c>
      <c r="AD216" s="5">
        <v>-9086.4530399199575</v>
      </c>
      <c r="AE216" s="7"/>
    </row>
    <row r="217" spans="1:31">
      <c r="A217" s="28">
        <v>39259</v>
      </c>
      <c r="B217" s="14">
        <v>13337.66</v>
      </c>
      <c r="C217" s="14">
        <v>6559.3</v>
      </c>
      <c r="D217" s="14">
        <v>5953.36</v>
      </c>
      <c r="E217" s="14">
        <v>18066.11</v>
      </c>
      <c r="F217" s="29">
        <v>1.9994000000000001</v>
      </c>
      <c r="G217" s="30">
        <v>0.74280000000000002</v>
      </c>
      <c r="H217" s="30">
        <v>123.09</v>
      </c>
      <c r="I217" s="7"/>
      <c r="J217" s="7">
        <f t="shared" si="47"/>
        <v>0.9989222628734914</v>
      </c>
      <c r="K217" s="7">
        <f t="shared" si="48"/>
        <v>0.99558314613563237</v>
      </c>
      <c r="L217" s="7">
        <f t="shared" si="49"/>
        <v>0.99175558276485321</v>
      </c>
      <c r="M217" s="7">
        <f t="shared" si="50"/>
        <v>0.99881851977168745</v>
      </c>
      <c r="N217" s="7">
        <f t="shared" si="51"/>
        <v>1.0014023840528901</v>
      </c>
      <c r="O217" s="7">
        <f t="shared" si="52"/>
        <v>0.99932732409525094</v>
      </c>
      <c r="P217" s="7">
        <f t="shared" si="53"/>
        <v>0.9947470502666883</v>
      </c>
      <c r="Q217" s="7"/>
      <c r="R217" s="7">
        <f t="shared" si="54"/>
        <v>11010.181116727394</v>
      </c>
      <c r="S217" s="7">
        <f t="shared" si="55"/>
        <v>5174.045610466881</v>
      </c>
      <c r="T217" s="7">
        <f t="shared" si="56"/>
        <v>4191.9624147863096</v>
      </c>
      <c r="U217" s="7">
        <f t="shared" si="57"/>
        <v>11992.344522194358</v>
      </c>
      <c r="V217" s="7">
        <f t="shared" si="58"/>
        <v>1.8497904838224986</v>
      </c>
      <c r="W217" s="7">
        <f t="shared" si="59"/>
        <v>0.68124143683573257</v>
      </c>
      <c r="X217" s="7">
        <f t="shared" si="60"/>
        <v>105.86098108938097</v>
      </c>
      <c r="Y217" s="7"/>
      <c r="Z217" s="7">
        <v>207</v>
      </c>
      <c r="AA217" s="5">
        <f t="shared" si="61"/>
        <v>-12172.509858863428</v>
      </c>
      <c r="AB217" s="5"/>
      <c r="AC217" s="7">
        <v>11</v>
      </c>
      <c r="AD217" s="5">
        <v>-8593.4223458971828</v>
      </c>
      <c r="AE217" s="7"/>
    </row>
    <row r="218" spans="1:31">
      <c r="A218" s="28">
        <v>39260</v>
      </c>
      <c r="B218" s="14">
        <v>13427.73</v>
      </c>
      <c r="C218" s="14">
        <v>6527.6</v>
      </c>
      <c r="D218" s="14">
        <v>5941.67</v>
      </c>
      <c r="E218" s="14">
        <v>17849.28</v>
      </c>
      <c r="F218" s="29">
        <v>1.9967999999999999</v>
      </c>
      <c r="G218" s="30">
        <v>0.74450000000000005</v>
      </c>
      <c r="H218" s="30">
        <v>122.48</v>
      </c>
      <c r="I218" s="7"/>
      <c r="J218" s="7">
        <f t="shared" si="47"/>
        <v>1.0067530586324738</v>
      </c>
      <c r="K218" s="7">
        <f t="shared" si="48"/>
        <v>0.9951671672282103</v>
      </c>
      <c r="L218" s="7">
        <f t="shared" si="49"/>
        <v>0.99803640297243912</v>
      </c>
      <c r="M218" s="7">
        <f t="shared" si="50"/>
        <v>0.98799796967913944</v>
      </c>
      <c r="N218" s="7">
        <f t="shared" si="51"/>
        <v>0.9986996098829648</v>
      </c>
      <c r="O218" s="7">
        <f t="shared" si="52"/>
        <v>1.0022886375875069</v>
      </c>
      <c r="P218" s="7">
        <f t="shared" si="53"/>
        <v>0.995044276545617</v>
      </c>
      <c r="Q218" s="7"/>
      <c r="R218" s="7">
        <f t="shared" si="54"/>
        <v>11096.492617430644</v>
      </c>
      <c r="S218" s="7">
        <f t="shared" si="55"/>
        <v>5171.8837680850093</v>
      </c>
      <c r="T218" s="7">
        <f t="shared" si="56"/>
        <v>4218.5102484479357</v>
      </c>
      <c r="U218" s="7">
        <f t="shared" si="57"/>
        <v>11862.427262891679</v>
      </c>
      <c r="V218" s="7">
        <f t="shared" si="58"/>
        <v>1.8447979193758126</v>
      </c>
      <c r="W218" s="7">
        <f t="shared" si="59"/>
        <v>0.68326016424340341</v>
      </c>
      <c r="X218" s="7">
        <f t="shared" si="60"/>
        <v>105.89261190998457</v>
      </c>
      <c r="Y218" s="7"/>
      <c r="Z218" s="7">
        <v>208</v>
      </c>
      <c r="AA218" s="5">
        <f t="shared" si="61"/>
        <v>-8377.4097988903522</v>
      </c>
      <c r="AB218" s="5"/>
      <c r="AC218" s="7">
        <v>272</v>
      </c>
      <c r="AD218" s="5">
        <v>-8511.3142169266939</v>
      </c>
      <c r="AE218" s="7"/>
    </row>
    <row r="219" spans="1:31">
      <c r="A219" s="28">
        <v>39261</v>
      </c>
      <c r="B219" s="14">
        <v>13422.28</v>
      </c>
      <c r="C219" s="14">
        <v>6571.3</v>
      </c>
      <c r="D219" s="14">
        <v>6006.31</v>
      </c>
      <c r="E219" s="14">
        <v>17932.27</v>
      </c>
      <c r="F219" s="29">
        <v>2.0026000000000002</v>
      </c>
      <c r="G219" s="30">
        <v>0.74270000000000003</v>
      </c>
      <c r="H219" s="30">
        <v>122.97</v>
      </c>
      <c r="I219" s="7"/>
      <c r="J219" s="7">
        <f t="shared" si="47"/>
        <v>0.9995941235041218</v>
      </c>
      <c r="K219" s="7">
        <f t="shared" si="48"/>
        <v>1.0066946504075005</v>
      </c>
      <c r="L219" s="7">
        <f t="shared" si="49"/>
        <v>1.0108790962810119</v>
      </c>
      <c r="M219" s="7">
        <f t="shared" si="50"/>
        <v>1.0046494872622314</v>
      </c>
      <c r="N219" s="7">
        <f t="shared" si="51"/>
        <v>1.0029046474358976</v>
      </c>
      <c r="O219" s="7">
        <f t="shared" si="52"/>
        <v>0.99758226997985222</v>
      </c>
      <c r="P219" s="7">
        <f t="shared" si="53"/>
        <v>1.004000653167864</v>
      </c>
      <c r="Q219" s="7"/>
      <c r="R219" s="7">
        <f t="shared" si="54"/>
        <v>11017.58640490984</v>
      </c>
      <c r="S219" s="7">
        <f t="shared" si="55"/>
        <v>5231.7920981677798</v>
      </c>
      <c r="T219" s="7">
        <f t="shared" si="56"/>
        <v>4272.7938729515445</v>
      </c>
      <c r="U219" s="7">
        <f t="shared" si="57"/>
        <v>12062.354208298599</v>
      </c>
      <c r="V219" s="7">
        <f t="shared" si="58"/>
        <v>1.8525654647435899</v>
      </c>
      <c r="W219" s="7">
        <f t="shared" si="59"/>
        <v>0.68005183344526521</v>
      </c>
      <c r="X219" s="7">
        <f t="shared" si="60"/>
        <v>106.84574951012409</v>
      </c>
      <c r="Y219" s="7"/>
      <c r="Z219" s="7">
        <v>209</v>
      </c>
      <c r="AA219" s="5">
        <f t="shared" si="61"/>
        <v>39727.493750657886</v>
      </c>
      <c r="AB219" s="5"/>
      <c r="AC219" s="7">
        <v>208</v>
      </c>
      <c r="AD219" s="5">
        <v>-8377.4097988903522</v>
      </c>
      <c r="AE219" s="7"/>
    </row>
    <row r="220" spans="1:31">
      <c r="A220" s="28">
        <v>39262</v>
      </c>
      <c r="B220" s="14">
        <v>13408.62</v>
      </c>
      <c r="C220" s="14">
        <v>6607.9</v>
      </c>
      <c r="D220" s="14">
        <v>6054.93</v>
      </c>
      <c r="E220" s="14">
        <v>18138.36</v>
      </c>
      <c r="F220" s="29">
        <v>2.0064000000000002</v>
      </c>
      <c r="G220" s="30">
        <v>0.74050000000000005</v>
      </c>
      <c r="H220" s="30">
        <v>123.51</v>
      </c>
      <c r="I220" s="7"/>
      <c r="J220" s="7">
        <f t="shared" si="47"/>
        <v>0.99898228914908649</v>
      </c>
      <c r="K220" s="7">
        <f t="shared" si="48"/>
        <v>1.0055696741892775</v>
      </c>
      <c r="L220" s="7">
        <f t="shared" si="49"/>
        <v>1.0080948202806714</v>
      </c>
      <c r="M220" s="7">
        <f t="shared" si="50"/>
        <v>1.0114926888787643</v>
      </c>
      <c r="N220" s="7">
        <f t="shared" si="51"/>
        <v>1.0018975332068312</v>
      </c>
      <c r="O220" s="7">
        <f t="shared" si="52"/>
        <v>0.99703783492661913</v>
      </c>
      <c r="P220" s="7">
        <f t="shared" si="53"/>
        <v>1.0043913149548671</v>
      </c>
      <c r="Q220" s="7"/>
      <c r="R220" s="7">
        <f t="shared" si="54"/>
        <v>11010.84272993858</v>
      </c>
      <c r="S220" s="7">
        <f t="shared" si="55"/>
        <v>5225.945596761675</v>
      </c>
      <c r="T220" s="7">
        <f t="shared" si="56"/>
        <v>4261.0252673105451</v>
      </c>
      <c r="U220" s="7">
        <f t="shared" si="57"/>
        <v>12144.517313803552</v>
      </c>
      <c r="V220" s="7">
        <f t="shared" si="58"/>
        <v>1.8507051233396585</v>
      </c>
      <c r="W220" s="7">
        <f t="shared" si="59"/>
        <v>0.67968069206947623</v>
      </c>
      <c r="X220" s="7">
        <f t="shared" si="60"/>
        <v>106.88732373749696</v>
      </c>
      <c r="Y220" s="7"/>
      <c r="Z220" s="7">
        <v>210</v>
      </c>
      <c r="AA220" s="5">
        <f t="shared" si="61"/>
        <v>41372.471153935418</v>
      </c>
      <c r="AB220" s="5"/>
      <c r="AC220" s="7">
        <v>434</v>
      </c>
      <c r="AD220" s="5">
        <v>-8052.0256221145391</v>
      </c>
      <c r="AE220" s="7"/>
    </row>
    <row r="221" spans="1:31">
      <c r="A221" s="28">
        <v>39265</v>
      </c>
      <c r="B221" s="14">
        <v>13535.43</v>
      </c>
      <c r="C221" s="14">
        <v>6590.6</v>
      </c>
      <c r="D221" s="14">
        <v>6026.95</v>
      </c>
      <c r="E221" s="14">
        <v>18146.3</v>
      </c>
      <c r="F221" s="29">
        <v>2.0135999999999998</v>
      </c>
      <c r="G221" s="30">
        <v>0.73370000000000002</v>
      </c>
      <c r="H221" s="30">
        <v>122.31</v>
      </c>
      <c r="I221" s="7"/>
      <c r="J221" s="7">
        <f t="shared" si="47"/>
        <v>1.0094573490784287</v>
      </c>
      <c r="K221" s="7">
        <f t="shared" si="48"/>
        <v>0.9973819216392501</v>
      </c>
      <c r="L221" s="7">
        <f t="shared" si="49"/>
        <v>0.99537897217639171</v>
      </c>
      <c r="M221" s="7">
        <f t="shared" si="50"/>
        <v>1.0004377463012091</v>
      </c>
      <c r="N221" s="7">
        <f t="shared" si="51"/>
        <v>1.0035885167464114</v>
      </c>
      <c r="O221" s="7">
        <f t="shared" si="52"/>
        <v>0.9908170155300472</v>
      </c>
      <c r="P221" s="7">
        <f t="shared" si="53"/>
        <v>0.99028418751518088</v>
      </c>
      <c r="Q221" s="7"/>
      <c r="R221" s="7">
        <f t="shared" si="54"/>
        <v>11126.299468983385</v>
      </c>
      <c r="S221" s="7">
        <f t="shared" si="55"/>
        <v>5183.3938467591825</v>
      </c>
      <c r="T221" s="7">
        <f t="shared" si="56"/>
        <v>4207.2777933848947</v>
      </c>
      <c r="U221" s="7">
        <f t="shared" si="57"/>
        <v>12011.785814097857</v>
      </c>
      <c r="V221" s="7">
        <f t="shared" si="58"/>
        <v>1.853828708133971</v>
      </c>
      <c r="W221" s="7">
        <f t="shared" si="59"/>
        <v>0.67543995948683311</v>
      </c>
      <c r="X221" s="7">
        <f t="shared" si="60"/>
        <v>105.38604323536555</v>
      </c>
      <c r="Y221" s="7"/>
      <c r="Z221" s="7">
        <v>211</v>
      </c>
      <c r="AA221" s="5">
        <f t="shared" si="61"/>
        <v>64241.545937208459</v>
      </c>
      <c r="AB221" s="5"/>
      <c r="AC221" s="7">
        <v>90</v>
      </c>
      <c r="AD221" s="5">
        <v>-7069.9093420952559</v>
      </c>
      <c r="AE221" s="7"/>
    </row>
    <row r="222" spans="1:31">
      <c r="A222" s="28">
        <v>39266</v>
      </c>
      <c r="B222" s="14">
        <v>13577.3</v>
      </c>
      <c r="C222" s="14">
        <v>6639.8</v>
      </c>
      <c r="D222" s="14">
        <v>6069.84</v>
      </c>
      <c r="E222" s="14">
        <v>18149.900000000001</v>
      </c>
      <c r="F222" s="29">
        <v>2.0165000000000002</v>
      </c>
      <c r="G222" s="30">
        <v>0.73460000000000003</v>
      </c>
      <c r="H222" s="30">
        <v>122.33</v>
      </c>
      <c r="I222" s="7"/>
      <c r="J222" s="7">
        <f t="shared" si="47"/>
        <v>1.0030933631218217</v>
      </c>
      <c r="K222" s="7">
        <f t="shared" si="48"/>
        <v>1.007465177677298</v>
      </c>
      <c r="L222" s="7">
        <f t="shared" si="49"/>
        <v>1.0071163689760161</v>
      </c>
      <c r="M222" s="7">
        <f t="shared" si="50"/>
        <v>1.0001983875500793</v>
      </c>
      <c r="N222" s="7">
        <f t="shared" si="51"/>
        <v>1.0014402065951531</v>
      </c>
      <c r="O222" s="7">
        <f t="shared" si="52"/>
        <v>1.001226659397574</v>
      </c>
      <c r="P222" s="7">
        <f t="shared" si="53"/>
        <v>1.0001635189273157</v>
      </c>
      <c r="Q222" s="7"/>
      <c r="R222" s="7">
        <f t="shared" si="54"/>
        <v>11056.155233930505</v>
      </c>
      <c r="S222" s="7">
        <f t="shared" si="55"/>
        <v>5235.796528388918</v>
      </c>
      <c r="T222" s="7">
        <f t="shared" si="56"/>
        <v>4256.8895395515146</v>
      </c>
      <c r="U222" s="7">
        <f t="shared" si="57"/>
        <v>12008.911946071654</v>
      </c>
      <c r="V222" s="7">
        <f t="shared" si="58"/>
        <v>1.8498603496225667</v>
      </c>
      <c r="W222" s="7">
        <f t="shared" si="59"/>
        <v>0.68253621371132622</v>
      </c>
      <c r="X222" s="7">
        <f t="shared" si="60"/>
        <v>106.43740168424493</v>
      </c>
      <c r="Y222" s="7"/>
      <c r="Z222" s="7">
        <v>212</v>
      </c>
      <c r="AA222" s="5">
        <f t="shared" si="61"/>
        <v>43490.418111020699</v>
      </c>
      <c r="AB222" s="5"/>
      <c r="AC222" s="7">
        <v>328</v>
      </c>
      <c r="AD222" s="5">
        <v>-6524.6698653958738</v>
      </c>
      <c r="AE222" s="7"/>
    </row>
    <row r="223" spans="1:31">
      <c r="A223" s="28">
        <v>39268</v>
      </c>
      <c r="B223" s="14">
        <v>13565.84</v>
      </c>
      <c r="C223" s="14">
        <v>6635.2</v>
      </c>
      <c r="D223" s="14">
        <v>6059.53</v>
      </c>
      <c r="E223" s="14">
        <v>18221.48</v>
      </c>
      <c r="F223" s="29">
        <v>2.0104000000000002</v>
      </c>
      <c r="G223" s="30">
        <v>0.73529999999999995</v>
      </c>
      <c r="H223" s="30">
        <v>122.82</v>
      </c>
      <c r="I223" s="7"/>
      <c r="J223" s="7">
        <f t="shared" si="47"/>
        <v>0.99915594411259978</v>
      </c>
      <c r="K223" s="7">
        <f t="shared" si="48"/>
        <v>0.99930720804843509</v>
      </c>
      <c r="L223" s="7">
        <f t="shared" si="49"/>
        <v>0.99830143792917103</v>
      </c>
      <c r="M223" s="7">
        <f t="shared" si="50"/>
        <v>1.0039438233819469</v>
      </c>
      <c r="N223" s="7">
        <f t="shared" si="51"/>
        <v>0.99697495660798419</v>
      </c>
      <c r="O223" s="7">
        <f t="shared" si="52"/>
        <v>1.000952899537163</v>
      </c>
      <c r="P223" s="7">
        <f t="shared" si="53"/>
        <v>1.0040055587345704</v>
      </c>
      <c r="Q223" s="7"/>
      <c r="R223" s="7">
        <f t="shared" si="54"/>
        <v>11012.756765365721</v>
      </c>
      <c r="S223" s="7">
        <f t="shared" si="55"/>
        <v>5193.3995602277173</v>
      </c>
      <c r="T223" s="7">
        <f t="shared" si="56"/>
        <v>4219.6305008534</v>
      </c>
      <c r="U223" s="7">
        <f t="shared" si="57"/>
        <v>12053.881633750047</v>
      </c>
      <c r="V223" s="7">
        <f t="shared" si="58"/>
        <v>1.8416121398462684</v>
      </c>
      <c r="W223" s="7">
        <f t="shared" si="59"/>
        <v>0.68234959161448405</v>
      </c>
      <c r="X223" s="7">
        <f t="shared" si="60"/>
        <v>106.84627156053298</v>
      </c>
      <c r="Y223" s="7"/>
      <c r="Z223" s="7">
        <v>213</v>
      </c>
      <c r="AA223" s="5">
        <f t="shared" si="61"/>
        <v>-16631.985035723075</v>
      </c>
      <c r="AB223" s="5"/>
      <c r="AC223" s="7">
        <v>171</v>
      </c>
      <c r="AD223" s="5">
        <v>-6283.9379776921123</v>
      </c>
      <c r="AE223" s="7"/>
    </row>
    <row r="224" spans="1:31">
      <c r="A224" s="28">
        <v>39269</v>
      </c>
      <c r="B224" s="14">
        <v>13611.68</v>
      </c>
      <c r="C224" s="14">
        <v>6690.1</v>
      </c>
      <c r="D224" s="14">
        <v>6102.69</v>
      </c>
      <c r="E224" s="14">
        <v>18140.939999999999</v>
      </c>
      <c r="F224" s="29">
        <v>2.0131000000000001</v>
      </c>
      <c r="G224" s="30">
        <v>0.73360000000000003</v>
      </c>
      <c r="H224" s="30">
        <v>123.2</v>
      </c>
      <c r="I224" s="7"/>
      <c r="J224" s="7">
        <f t="shared" si="47"/>
        <v>1.0033790756783214</v>
      </c>
      <c r="K224" s="7">
        <f t="shared" si="48"/>
        <v>1.0082740535326744</v>
      </c>
      <c r="L224" s="7">
        <f t="shared" si="49"/>
        <v>1.0071226646291049</v>
      </c>
      <c r="M224" s="7">
        <f t="shared" si="50"/>
        <v>0.99557994191470722</v>
      </c>
      <c r="N224" s="7">
        <f t="shared" si="51"/>
        <v>1.0013430163151611</v>
      </c>
      <c r="O224" s="7">
        <f t="shared" si="52"/>
        <v>0.99768801849585209</v>
      </c>
      <c r="P224" s="7">
        <f t="shared" si="53"/>
        <v>1.0030939586386582</v>
      </c>
      <c r="Q224" s="7"/>
      <c r="R224" s="7">
        <f t="shared" si="54"/>
        <v>11059.304374870999</v>
      </c>
      <c r="S224" s="7">
        <f t="shared" si="55"/>
        <v>5240.0002562093086</v>
      </c>
      <c r="T224" s="7">
        <f t="shared" si="56"/>
        <v>4256.9161500809478</v>
      </c>
      <c r="U224" s="7">
        <f t="shared" si="57"/>
        <v>11953.46043999719</v>
      </c>
      <c r="V224" s="7">
        <f t="shared" si="58"/>
        <v>1.8496808197373655</v>
      </c>
      <c r="W224" s="7">
        <f t="shared" si="59"/>
        <v>0.68012392220862239</v>
      </c>
      <c r="X224" s="7">
        <f t="shared" si="60"/>
        <v>106.74925907832601</v>
      </c>
      <c r="Y224" s="7"/>
      <c r="Z224" s="7">
        <v>214</v>
      </c>
      <c r="AA224" s="5">
        <f t="shared" si="61"/>
        <v>35564.708972193301</v>
      </c>
      <c r="AB224" s="5"/>
      <c r="AC224" s="7">
        <v>182</v>
      </c>
      <c r="AD224" s="5">
        <v>-6142.0690558161587</v>
      </c>
      <c r="AE224" s="7"/>
    </row>
    <row r="225" spans="1:31">
      <c r="A225" s="28">
        <v>39272</v>
      </c>
      <c r="B225" s="14">
        <v>13649.97</v>
      </c>
      <c r="C225" s="14">
        <v>6712.7</v>
      </c>
      <c r="D225" s="14">
        <v>6104.66</v>
      </c>
      <c r="E225" s="14">
        <v>18261.98</v>
      </c>
      <c r="F225" s="29">
        <v>2.0150999999999999</v>
      </c>
      <c r="G225" s="30">
        <v>0.73380000000000001</v>
      </c>
      <c r="H225" s="30">
        <v>123.31</v>
      </c>
      <c r="I225" s="7"/>
      <c r="J225" s="7">
        <f t="shared" si="47"/>
        <v>1.0028130252841676</v>
      </c>
      <c r="K225" s="7">
        <f t="shared" si="48"/>
        <v>1.0033781258875054</v>
      </c>
      <c r="L225" s="7">
        <f t="shared" si="49"/>
        <v>1.0003228084664304</v>
      </c>
      <c r="M225" s="7">
        <f t="shared" si="50"/>
        <v>1.0066722011097551</v>
      </c>
      <c r="N225" s="7">
        <f t="shared" si="51"/>
        <v>1.0009934926233173</v>
      </c>
      <c r="O225" s="7">
        <f t="shared" si="52"/>
        <v>1.0002726281352234</v>
      </c>
      <c r="P225" s="7">
        <f t="shared" si="53"/>
        <v>1.000892857142857</v>
      </c>
      <c r="Q225" s="7"/>
      <c r="R225" s="7">
        <f t="shared" si="54"/>
        <v>11053.065333463612</v>
      </c>
      <c r="S225" s="7">
        <f t="shared" si="55"/>
        <v>5214.5561202373656</v>
      </c>
      <c r="T225" s="7">
        <f t="shared" si="56"/>
        <v>4228.1744500539935</v>
      </c>
      <c r="U225" s="7">
        <f t="shared" si="57"/>
        <v>12086.639982790308</v>
      </c>
      <c r="V225" s="7">
        <f t="shared" si="58"/>
        <v>1.8490351795737916</v>
      </c>
      <c r="W225" s="7">
        <f t="shared" si="59"/>
        <v>0.6818858505997818</v>
      </c>
      <c r="X225" s="7">
        <f t="shared" si="60"/>
        <v>106.51501785714285</v>
      </c>
      <c r="Y225" s="7"/>
      <c r="Z225" s="7">
        <v>215</v>
      </c>
      <c r="AA225" s="5">
        <f t="shared" si="61"/>
        <v>34883.126741746441</v>
      </c>
      <c r="AB225" s="5"/>
      <c r="AC225" s="7">
        <v>8</v>
      </c>
      <c r="AD225" s="5">
        <v>-5792.7868299447</v>
      </c>
      <c r="AE225" s="7"/>
    </row>
    <row r="226" spans="1:31">
      <c r="A226" s="28">
        <v>39273</v>
      </c>
      <c r="B226" s="14">
        <v>13501.7</v>
      </c>
      <c r="C226" s="14">
        <v>6630.9</v>
      </c>
      <c r="D226" s="14">
        <v>6019.22</v>
      </c>
      <c r="E226" s="14">
        <v>18252.669999999998</v>
      </c>
      <c r="F226" s="29">
        <v>2.0238</v>
      </c>
      <c r="G226" s="30">
        <v>0.72889999999999999</v>
      </c>
      <c r="H226" s="30">
        <v>122.08</v>
      </c>
      <c r="I226" s="7"/>
      <c r="J226" s="7">
        <f t="shared" si="47"/>
        <v>0.98913770506455334</v>
      </c>
      <c r="K226" s="7">
        <f t="shared" si="48"/>
        <v>0.98781414334023565</v>
      </c>
      <c r="L226" s="7">
        <f t="shared" si="49"/>
        <v>0.98600413454639579</v>
      </c>
      <c r="M226" s="7">
        <f t="shared" si="50"/>
        <v>0.99949019766750369</v>
      </c>
      <c r="N226" s="7">
        <f t="shared" si="51"/>
        <v>1.0043174036027989</v>
      </c>
      <c r="O226" s="7">
        <f t="shared" si="52"/>
        <v>0.99332243118015806</v>
      </c>
      <c r="P226" s="7">
        <f t="shared" si="53"/>
        <v>0.99002513989133079</v>
      </c>
      <c r="Q226" s="7"/>
      <c r="R226" s="7">
        <f t="shared" si="54"/>
        <v>10902.33513348381</v>
      </c>
      <c r="S226" s="7">
        <f t="shared" si="55"/>
        <v>5133.6701029392043</v>
      </c>
      <c r="T226" s="7">
        <f t="shared" si="56"/>
        <v>4167.6521359420512</v>
      </c>
      <c r="U226" s="7">
        <f t="shared" si="57"/>
        <v>12000.409043000815</v>
      </c>
      <c r="V226" s="7">
        <f t="shared" si="58"/>
        <v>1.85517510793509</v>
      </c>
      <c r="W226" s="7">
        <f t="shared" si="59"/>
        <v>0.67714790133551372</v>
      </c>
      <c r="X226" s="7">
        <f t="shared" si="60"/>
        <v>105.35847538723543</v>
      </c>
      <c r="Y226" s="7"/>
      <c r="Z226" s="7">
        <v>216</v>
      </c>
      <c r="AA226" s="5">
        <f t="shared" si="61"/>
        <v>-54428.922851556912</v>
      </c>
      <c r="AB226" s="5"/>
      <c r="AC226" s="7">
        <v>95</v>
      </c>
      <c r="AD226" s="5">
        <v>-5025.2611820809543</v>
      </c>
      <c r="AE226" s="7"/>
    </row>
    <row r="227" spans="1:31">
      <c r="A227" s="28">
        <v>39274</v>
      </c>
      <c r="B227" s="14">
        <v>13577.87</v>
      </c>
      <c r="C227" s="14">
        <v>6615.1</v>
      </c>
      <c r="D227" s="14">
        <v>6001.09</v>
      </c>
      <c r="E227" s="14">
        <v>18049.509999999998</v>
      </c>
      <c r="F227" s="29">
        <v>2.0343</v>
      </c>
      <c r="G227" s="30">
        <v>0.72589999999999999</v>
      </c>
      <c r="H227" s="30">
        <v>121.84</v>
      </c>
      <c r="I227" s="7"/>
      <c r="J227" s="7">
        <f t="shared" si="47"/>
        <v>1.005641511809624</v>
      </c>
      <c r="K227" s="7">
        <f t="shared" si="48"/>
        <v>0.99761721636580269</v>
      </c>
      <c r="L227" s="7">
        <f t="shared" si="49"/>
        <v>0.99698798183153292</v>
      </c>
      <c r="M227" s="7">
        <f t="shared" si="50"/>
        <v>0.98886957360210859</v>
      </c>
      <c r="N227" s="7">
        <f t="shared" si="51"/>
        <v>1.0051882597094575</v>
      </c>
      <c r="O227" s="7">
        <f t="shared" si="52"/>
        <v>0.99588420908217867</v>
      </c>
      <c r="P227" s="7">
        <f t="shared" si="53"/>
        <v>0.99803407601572747</v>
      </c>
      <c r="Q227" s="7"/>
      <c r="R227" s="7">
        <f t="shared" si="54"/>
        <v>11084.241081656384</v>
      </c>
      <c r="S227" s="7">
        <f t="shared" si="55"/>
        <v>5184.6166734530771</v>
      </c>
      <c r="T227" s="7">
        <f t="shared" si="56"/>
        <v>4214.0787714853423</v>
      </c>
      <c r="U227" s="7">
        <f t="shared" si="57"/>
        <v>11872.892201540926</v>
      </c>
      <c r="V227" s="7">
        <f t="shared" si="58"/>
        <v>1.8567837533353098</v>
      </c>
      <c r="W227" s="7">
        <f t="shared" si="59"/>
        <v>0.67889426533132113</v>
      </c>
      <c r="X227" s="7">
        <f t="shared" si="60"/>
        <v>106.21078636959372</v>
      </c>
      <c r="Y227" s="7"/>
      <c r="Z227" s="7">
        <v>217</v>
      </c>
      <c r="AA227" s="5">
        <f t="shared" si="61"/>
        <v>13848.16848902218</v>
      </c>
      <c r="AB227" s="5"/>
      <c r="AC227" s="7">
        <v>168</v>
      </c>
      <c r="AD227" s="5">
        <v>-4482.7498700991273</v>
      </c>
      <c r="AE227" s="7"/>
    </row>
    <row r="228" spans="1:31">
      <c r="A228" s="28">
        <v>39275</v>
      </c>
      <c r="B228" s="14">
        <v>13861.73</v>
      </c>
      <c r="C228" s="14">
        <v>6697.7</v>
      </c>
      <c r="D228" s="14">
        <v>6103.05</v>
      </c>
      <c r="E228" s="14">
        <v>17984.14</v>
      </c>
      <c r="F228" s="29">
        <v>2.0289000000000001</v>
      </c>
      <c r="G228" s="30">
        <v>0.72619999999999996</v>
      </c>
      <c r="H228" s="30">
        <v>122.46</v>
      </c>
      <c r="I228" s="7"/>
      <c r="J228" s="7">
        <f t="shared" si="47"/>
        <v>1.0209060773155141</v>
      </c>
      <c r="K228" s="7">
        <f t="shared" si="48"/>
        <v>1.0124865837251136</v>
      </c>
      <c r="L228" s="7">
        <f t="shared" si="49"/>
        <v>1.0169902467718364</v>
      </c>
      <c r="M228" s="7">
        <f t="shared" si="50"/>
        <v>0.99637829503404807</v>
      </c>
      <c r="N228" s="7">
        <f t="shared" si="51"/>
        <v>0.99734552425895895</v>
      </c>
      <c r="O228" s="7">
        <f t="shared" si="52"/>
        <v>1.0004132800661247</v>
      </c>
      <c r="P228" s="7">
        <f t="shared" si="53"/>
        <v>1.0050886408404465</v>
      </c>
      <c r="Q228" s="7"/>
      <c r="R228" s="7">
        <f t="shared" si="54"/>
        <v>11252.488038536234</v>
      </c>
      <c r="S228" s="7">
        <f t="shared" si="55"/>
        <v>5261.8927756194153</v>
      </c>
      <c r="T228" s="7">
        <f t="shared" si="56"/>
        <v>4298.6245449576663</v>
      </c>
      <c r="U228" s="7">
        <f t="shared" si="57"/>
        <v>11963.04589067515</v>
      </c>
      <c r="V228" s="7">
        <f t="shared" si="58"/>
        <v>1.8422966524111488</v>
      </c>
      <c r="W228" s="7">
        <f t="shared" si="59"/>
        <v>0.68198173302107723</v>
      </c>
      <c r="X228" s="7">
        <f t="shared" si="60"/>
        <v>106.96153315824031</v>
      </c>
      <c r="Y228" s="7"/>
      <c r="Z228" s="7">
        <v>218</v>
      </c>
      <c r="AA228" s="5">
        <f t="shared" si="61"/>
        <v>109964.34945289232</v>
      </c>
      <c r="AB228" s="5"/>
      <c r="AC228" s="7">
        <v>116</v>
      </c>
      <c r="AD228" s="5">
        <v>-4289.5661348383874</v>
      </c>
      <c r="AE228" s="7"/>
    </row>
    <row r="229" spans="1:31">
      <c r="A229" s="28">
        <v>39276</v>
      </c>
      <c r="B229" s="14">
        <v>13907.25</v>
      </c>
      <c r="C229" s="14">
        <v>6716.7</v>
      </c>
      <c r="D229" s="14">
        <v>6117.96</v>
      </c>
      <c r="E229" s="14">
        <v>18238.95</v>
      </c>
      <c r="F229" s="29">
        <v>2.0326</v>
      </c>
      <c r="G229" s="30">
        <v>0.72599999999999998</v>
      </c>
      <c r="H229" s="30">
        <v>122.24</v>
      </c>
      <c r="I229" s="7"/>
      <c r="J229" s="7">
        <f t="shared" si="47"/>
        <v>1.0032838613939241</v>
      </c>
      <c r="K229" s="7">
        <f t="shared" si="48"/>
        <v>1.0028367947205756</v>
      </c>
      <c r="L229" s="7">
        <f t="shared" si="49"/>
        <v>1.0024430407746947</v>
      </c>
      <c r="M229" s="7">
        <f t="shared" si="50"/>
        <v>1.0141685952177864</v>
      </c>
      <c r="N229" s="7">
        <f t="shared" si="51"/>
        <v>1.0018236482823204</v>
      </c>
      <c r="O229" s="7">
        <f t="shared" si="52"/>
        <v>0.99972459377581935</v>
      </c>
      <c r="P229" s="7">
        <f t="shared" si="53"/>
        <v>0.99820349501878169</v>
      </c>
      <c r="Q229" s="7"/>
      <c r="R229" s="7">
        <f t="shared" si="54"/>
        <v>11058.254917315515</v>
      </c>
      <c r="S229" s="7">
        <f t="shared" si="55"/>
        <v>5211.7428221628315</v>
      </c>
      <c r="T229" s="7">
        <f t="shared" si="56"/>
        <v>4237.1362691768882</v>
      </c>
      <c r="U229" s="7">
        <f t="shared" si="57"/>
        <v>12176.645663540208</v>
      </c>
      <c r="V229" s="7">
        <f t="shared" si="58"/>
        <v>1.8505686431071022</v>
      </c>
      <c r="W229" s="7">
        <f t="shared" si="59"/>
        <v>0.68151225557697603</v>
      </c>
      <c r="X229" s="7">
        <f t="shared" si="60"/>
        <v>106.22881593989875</v>
      </c>
      <c r="Y229" s="7"/>
      <c r="Z229" s="7">
        <v>219</v>
      </c>
      <c r="AA229" s="5">
        <f t="shared" si="61"/>
        <v>59671.805581139401</v>
      </c>
      <c r="AB229" s="5"/>
      <c r="AC229" s="7">
        <v>449</v>
      </c>
      <c r="AD229" s="5">
        <v>-3651.0098532196134</v>
      </c>
      <c r="AE229" s="7"/>
    </row>
    <row r="230" spans="1:31">
      <c r="A230" s="28">
        <v>39280</v>
      </c>
      <c r="B230" s="14">
        <v>13971.55</v>
      </c>
      <c r="C230" s="14">
        <v>6659.1</v>
      </c>
      <c r="D230" s="14">
        <v>6099.21</v>
      </c>
      <c r="E230" s="14">
        <v>18217.27</v>
      </c>
      <c r="F230" s="29">
        <v>2.0446</v>
      </c>
      <c r="G230" s="30">
        <v>0.72540000000000004</v>
      </c>
      <c r="H230" s="30">
        <v>122.22</v>
      </c>
      <c r="I230" s="7"/>
      <c r="J230" s="7">
        <f t="shared" si="47"/>
        <v>1.0046234877491955</v>
      </c>
      <c r="K230" s="7">
        <f t="shared" si="48"/>
        <v>0.99142436017687263</v>
      </c>
      <c r="L230" s="7">
        <f t="shared" si="49"/>
        <v>0.99693525292744645</v>
      </c>
      <c r="M230" s="7">
        <f t="shared" si="50"/>
        <v>0.99881133508233755</v>
      </c>
      <c r="N230" s="7">
        <f t="shared" si="51"/>
        <v>1.005903768572272</v>
      </c>
      <c r="O230" s="7">
        <f t="shared" si="52"/>
        <v>0.9991735537190084</v>
      </c>
      <c r="P230" s="7">
        <f t="shared" si="53"/>
        <v>0.99983638743455505</v>
      </c>
      <c r="Q230" s="7"/>
      <c r="R230" s="7">
        <f t="shared" si="54"/>
        <v>11073.020359380898</v>
      </c>
      <c r="S230" s="7">
        <f t="shared" si="55"/>
        <v>5152.4323998392074</v>
      </c>
      <c r="T230" s="7">
        <f t="shared" si="56"/>
        <v>4213.8558964262602</v>
      </c>
      <c r="U230" s="7">
        <f t="shared" si="57"/>
        <v>11992.258259006139</v>
      </c>
      <c r="V230" s="7">
        <f t="shared" si="58"/>
        <v>1.8581054413067009</v>
      </c>
      <c r="W230" s="7">
        <f t="shared" si="59"/>
        <v>0.68113661157024796</v>
      </c>
      <c r="X230" s="7">
        <f t="shared" si="60"/>
        <v>106.40258835078535</v>
      </c>
      <c r="Y230" s="7"/>
      <c r="Z230" s="7">
        <v>220</v>
      </c>
      <c r="AA230" s="5">
        <f t="shared" si="61"/>
        <v>6455.1906461138278</v>
      </c>
      <c r="AB230" s="5"/>
      <c r="AC230" s="7">
        <v>186</v>
      </c>
      <c r="AD230" s="5">
        <v>-3115.2680279184133</v>
      </c>
      <c r="AE230" s="7"/>
    </row>
    <row r="231" spans="1:31">
      <c r="A231" s="28">
        <v>39281</v>
      </c>
      <c r="B231" s="14">
        <v>13918.22</v>
      </c>
      <c r="C231" s="14">
        <v>6567.1</v>
      </c>
      <c r="D231" s="14">
        <v>5995.97</v>
      </c>
      <c r="E231" s="14">
        <v>18015.580000000002</v>
      </c>
      <c r="F231" s="29">
        <v>2.0522</v>
      </c>
      <c r="G231" s="30">
        <v>0.72419999999999995</v>
      </c>
      <c r="H231" s="30">
        <v>121.83</v>
      </c>
      <c r="I231" s="7"/>
      <c r="J231" s="7">
        <f t="shared" si="47"/>
        <v>0.99618295751008301</v>
      </c>
      <c r="K231" s="7">
        <f t="shared" si="48"/>
        <v>0.98618431920229466</v>
      </c>
      <c r="L231" s="7">
        <f t="shared" si="49"/>
        <v>0.9830732176790109</v>
      </c>
      <c r="M231" s="7">
        <f t="shared" si="50"/>
        <v>0.9889286374961781</v>
      </c>
      <c r="N231" s="7">
        <f t="shared" si="51"/>
        <v>1.0037171084808765</v>
      </c>
      <c r="O231" s="7">
        <f t="shared" si="52"/>
        <v>0.99834574028122403</v>
      </c>
      <c r="P231" s="7">
        <f t="shared" si="53"/>
        <v>0.99680903289150713</v>
      </c>
      <c r="Q231" s="7"/>
      <c r="R231" s="7">
        <f t="shared" si="54"/>
        <v>10979.988328653584</v>
      </c>
      <c r="S231" s="7">
        <f t="shared" si="55"/>
        <v>5125.1999068943251</v>
      </c>
      <c r="T231" s="7">
        <f t="shared" si="56"/>
        <v>4155.2637072178204</v>
      </c>
      <c r="U231" s="7">
        <f t="shared" si="57"/>
        <v>11873.601353956989</v>
      </c>
      <c r="V231" s="7">
        <f t="shared" si="58"/>
        <v>1.854066242785875</v>
      </c>
      <c r="W231" s="7">
        <f t="shared" si="59"/>
        <v>0.68057229114971041</v>
      </c>
      <c r="X231" s="7">
        <f t="shared" si="60"/>
        <v>106.08041728031419</v>
      </c>
      <c r="Y231" s="7"/>
      <c r="Z231" s="7">
        <v>221</v>
      </c>
      <c r="AA231" s="5">
        <f t="shared" si="61"/>
        <v>-73767.964720813558</v>
      </c>
      <c r="AB231" s="5"/>
      <c r="AC231" s="7">
        <v>202</v>
      </c>
      <c r="AD231" s="5">
        <v>-2631.932991374284</v>
      </c>
      <c r="AE231" s="7"/>
    </row>
    <row r="232" spans="1:31">
      <c r="A232" s="28">
        <v>39282</v>
      </c>
      <c r="B232" s="14">
        <v>14000.41</v>
      </c>
      <c r="C232" s="14">
        <v>6640.2</v>
      </c>
      <c r="D232" s="14">
        <v>6065.5</v>
      </c>
      <c r="E232" s="14">
        <v>18116.57</v>
      </c>
      <c r="F232" s="29">
        <v>2.0499000000000001</v>
      </c>
      <c r="G232" s="30">
        <v>0.72340000000000004</v>
      </c>
      <c r="H232" s="30">
        <v>122.01</v>
      </c>
      <c r="I232" s="7"/>
      <c r="J232" s="7">
        <f t="shared" si="47"/>
        <v>1.0059052091431233</v>
      </c>
      <c r="K232" s="7">
        <f t="shared" si="48"/>
        <v>1.0111312451462593</v>
      </c>
      <c r="L232" s="7">
        <f t="shared" si="49"/>
        <v>1.0115961220619849</v>
      </c>
      <c r="M232" s="7">
        <f t="shared" si="50"/>
        <v>1.0056057035077415</v>
      </c>
      <c r="N232" s="7">
        <f t="shared" si="51"/>
        <v>0.99887925153493817</v>
      </c>
      <c r="O232" s="7">
        <f t="shared" si="52"/>
        <v>0.99889533278099985</v>
      </c>
      <c r="P232" s="7">
        <f t="shared" si="53"/>
        <v>1.0014774686037922</v>
      </c>
      <c r="Q232" s="7"/>
      <c r="R232" s="7">
        <f t="shared" si="54"/>
        <v>11087.147569488054</v>
      </c>
      <c r="S232" s="7">
        <f t="shared" si="55"/>
        <v>5254.8490810251096</v>
      </c>
      <c r="T232" s="7">
        <f t="shared" si="56"/>
        <v>4275.8246046928189</v>
      </c>
      <c r="U232" s="7">
        <f t="shared" si="57"/>
        <v>12073.835047336805</v>
      </c>
      <c r="V232" s="7">
        <f t="shared" si="58"/>
        <v>1.8451297534353377</v>
      </c>
      <c r="W232" s="7">
        <f t="shared" si="59"/>
        <v>0.68094694835680758</v>
      </c>
      <c r="X232" s="7">
        <f t="shared" si="60"/>
        <v>106.57723220881556</v>
      </c>
      <c r="Y232" s="7"/>
      <c r="Z232" s="7">
        <v>222</v>
      </c>
      <c r="AA232" s="5">
        <f t="shared" si="61"/>
        <v>71957.248169546947</v>
      </c>
      <c r="AB232" s="5"/>
      <c r="AC232" s="7">
        <v>58</v>
      </c>
      <c r="AD232" s="5">
        <v>-2388.1419230084866</v>
      </c>
      <c r="AE232" s="7"/>
    </row>
    <row r="233" spans="1:31">
      <c r="A233" s="28">
        <v>39283</v>
      </c>
      <c r="B233" s="14">
        <v>13851.08</v>
      </c>
      <c r="C233" s="14">
        <v>6585.2</v>
      </c>
      <c r="D233" s="14">
        <v>5957.16</v>
      </c>
      <c r="E233" s="14">
        <v>18157.93</v>
      </c>
      <c r="F233" s="29">
        <v>2.0552000000000001</v>
      </c>
      <c r="G233" s="30">
        <v>0.7228</v>
      </c>
      <c r="H233" s="30">
        <v>121.2</v>
      </c>
      <c r="I233" s="7"/>
      <c r="J233" s="7">
        <f t="shared" si="47"/>
        <v>0.98933388379340315</v>
      </c>
      <c r="K233" s="7">
        <f t="shared" si="48"/>
        <v>0.99171711695430864</v>
      </c>
      <c r="L233" s="7">
        <f t="shared" si="49"/>
        <v>0.98213832330393203</v>
      </c>
      <c r="M233" s="7">
        <f t="shared" si="50"/>
        <v>1.0022829928623354</v>
      </c>
      <c r="N233" s="7">
        <f t="shared" si="51"/>
        <v>1.0025854919752184</v>
      </c>
      <c r="O233" s="7">
        <f t="shared" si="52"/>
        <v>0.99917058335637265</v>
      </c>
      <c r="P233" s="7">
        <f t="shared" si="53"/>
        <v>0.9933611999016474</v>
      </c>
      <c r="Q233" s="7"/>
      <c r="R233" s="7">
        <f t="shared" si="54"/>
        <v>10904.497427203916</v>
      </c>
      <c r="S233" s="7">
        <f t="shared" si="55"/>
        <v>5153.9538568115422</v>
      </c>
      <c r="T233" s="7">
        <f t="shared" si="56"/>
        <v>4151.312086324293</v>
      </c>
      <c r="U233" s="7">
        <f t="shared" si="57"/>
        <v>12033.940822291415</v>
      </c>
      <c r="V233" s="7">
        <f t="shared" si="58"/>
        <v>1.8519759207766233</v>
      </c>
      <c r="W233" s="7">
        <f t="shared" si="59"/>
        <v>0.68113458667403926</v>
      </c>
      <c r="X233" s="7">
        <f t="shared" si="60"/>
        <v>105.71349889353331</v>
      </c>
      <c r="Y233" s="7"/>
      <c r="Z233" s="7">
        <v>223</v>
      </c>
      <c r="AA233" s="5">
        <f t="shared" si="61"/>
        <v>-57420.531713638455</v>
      </c>
      <c r="AB233" s="5"/>
      <c r="AC233" s="7">
        <v>420</v>
      </c>
      <c r="AD233" s="5">
        <v>-1999.6419306118041</v>
      </c>
      <c r="AE233" s="7"/>
    </row>
    <row r="234" spans="1:31">
      <c r="A234" s="28">
        <v>39286</v>
      </c>
      <c r="B234" s="14">
        <v>13943.42</v>
      </c>
      <c r="C234" s="14">
        <v>6624.4</v>
      </c>
      <c r="D234" s="14">
        <v>6009.16</v>
      </c>
      <c r="E234" s="14">
        <v>17963.64</v>
      </c>
      <c r="F234" s="29">
        <v>2.0579999999999998</v>
      </c>
      <c r="G234" s="30">
        <v>0.72370000000000001</v>
      </c>
      <c r="H234" s="30">
        <v>121.35</v>
      </c>
      <c r="I234" s="7"/>
      <c r="J234" s="7">
        <f t="shared" si="47"/>
        <v>1.0066666281618473</v>
      </c>
      <c r="K234" s="7">
        <f t="shared" si="48"/>
        <v>1.0059527425135151</v>
      </c>
      <c r="L234" s="7">
        <f t="shared" si="49"/>
        <v>1.0087289916671702</v>
      </c>
      <c r="M234" s="7">
        <f t="shared" si="50"/>
        <v>0.98929999179421879</v>
      </c>
      <c r="N234" s="7">
        <f t="shared" si="51"/>
        <v>1.0013623978201633</v>
      </c>
      <c r="O234" s="7">
        <f t="shared" si="52"/>
        <v>1.0012451577199779</v>
      </c>
      <c r="P234" s="7">
        <f t="shared" si="53"/>
        <v>1.0012376237623761</v>
      </c>
      <c r="Q234" s="7"/>
      <c r="R234" s="7">
        <f t="shared" si="54"/>
        <v>11095.53997559757</v>
      </c>
      <c r="S234" s="7">
        <f t="shared" si="55"/>
        <v>5227.9364028427381</v>
      </c>
      <c r="T234" s="7">
        <f t="shared" si="56"/>
        <v>4263.7057892687126</v>
      </c>
      <c r="U234" s="7">
        <f t="shared" si="57"/>
        <v>11878.060030477043</v>
      </c>
      <c r="V234" s="7">
        <f t="shared" si="58"/>
        <v>1.8497166212534057</v>
      </c>
      <c r="W234" s="7">
        <f t="shared" si="59"/>
        <v>0.68254882401770889</v>
      </c>
      <c r="X234" s="7">
        <f t="shared" si="60"/>
        <v>106.55170792079207</v>
      </c>
      <c r="Y234" s="7"/>
      <c r="Z234" s="7">
        <v>224</v>
      </c>
      <c r="AA234" s="5">
        <f t="shared" si="61"/>
        <v>31627.492781946436</v>
      </c>
      <c r="AB234" s="5"/>
      <c r="AC234" s="7">
        <v>396</v>
      </c>
      <c r="AD234" s="5">
        <v>-1741.3637623880059</v>
      </c>
      <c r="AE234" s="7"/>
    </row>
    <row r="235" spans="1:31">
      <c r="A235" s="28">
        <v>39287</v>
      </c>
      <c r="B235" s="14">
        <v>13716.95</v>
      </c>
      <c r="C235" s="14">
        <v>6498.7</v>
      </c>
      <c r="D235" s="14">
        <v>5907.47</v>
      </c>
      <c r="E235" s="14">
        <v>18002.03</v>
      </c>
      <c r="F235" s="29">
        <v>2.0613000000000001</v>
      </c>
      <c r="G235" s="30">
        <v>0.72330000000000005</v>
      </c>
      <c r="H235" s="30">
        <v>120.66</v>
      </c>
      <c r="I235" s="7"/>
      <c r="J235" s="7">
        <f t="shared" si="47"/>
        <v>0.98375793026388081</v>
      </c>
      <c r="K235" s="7">
        <f t="shared" si="48"/>
        <v>0.98102469657629376</v>
      </c>
      <c r="L235" s="7">
        <f t="shared" si="49"/>
        <v>0.98307750168076746</v>
      </c>
      <c r="M235" s="7">
        <f t="shared" si="50"/>
        <v>1.0021370947090902</v>
      </c>
      <c r="N235" s="7">
        <f t="shared" si="51"/>
        <v>1.0016034985422742</v>
      </c>
      <c r="O235" s="7">
        <f t="shared" si="52"/>
        <v>0.99944728478651379</v>
      </c>
      <c r="P235" s="7">
        <f t="shared" si="53"/>
        <v>0.99431396786155746</v>
      </c>
      <c r="Q235" s="7"/>
      <c r="R235" s="7">
        <f t="shared" si="54"/>
        <v>10843.038932844309</v>
      </c>
      <c r="S235" s="7">
        <f t="shared" si="55"/>
        <v>5098.3853481069991</v>
      </c>
      <c r="T235" s="7">
        <f t="shared" si="56"/>
        <v>4155.2818148792849</v>
      </c>
      <c r="U235" s="7">
        <f t="shared" si="57"/>
        <v>12032.189091737533</v>
      </c>
      <c r="V235" s="7">
        <f t="shared" si="58"/>
        <v>1.8501619825072888</v>
      </c>
      <c r="W235" s="7">
        <f t="shared" si="59"/>
        <v>0.68132321403896645</v>
      </c>
      <c r="X235" s="7">
        <f t="shared" si="60"/>
        <v>105.81489245982695</v>
      </c>
      <c r="Y235" s="7"/>
      <c r="Z235" s="7">
        <v>225</v>
      </c>
      <c r="AA235" s="5">
        <f t="shared" si="61"/>
        <v>-114708.39750647731</v>
      </c>
      <c r="AB235" s="5"/>
      <c r="AC235" s="7">
        <v>360</v>
      </c>
      <c r="AD235" s="5">
        <v>-1706.4075713362545</v>
      </c>
      <c r="AE235" s="7"/>
    </row>
    <row r="236" spans="1:31">
      <c r="A236" s="28">
        <v>39288</v>
      </c>
      <c r="B236" s="14">
        <v>13785.79</v>
      </c>
      <c r="C236" s="14">
        <v>6454.3</v>
      </c>
      <c r="D236" s="14">
        <v>5837.11</v>
      </c>
      <c r="E236" s="14">
        <v>17858.419999999998</v>
      </c>
      <c r="F236" s="29">
        <v>2.0495000000000001</v>
      </c>
      <c r="G236" s="30">
        <v>0.72970000000000002</v>
      </c>
      <c r="H236" s="30">
        <v>120.25</v>
      </c>
      <c r="I236" s="7"/>
      <c r="J236" s="7">
        <f t="shared" si="47"/>
        <v>1.0050186083641042</v>
      </c>
      <c r="K236" s="7">
        <f t="shared" si="48"/>
        <v>0.99316786434209925</v>
      </c>
      <c r="L236" s="7">
        <f t="shared" si="49"/>
        <v>0.98808965597793974</v>
      </c>
      <c r="M236" s="7">
        <f t="shared" si="50"/>
        <v>0.99202256634390673</v>
      </c>
      <c r="N236" s="7">
        <f t="shared" si="51"/>
        <v>0.99427545723572497</v>
      </c>
      <c r="O236" s="7">
        <f t="shared" si="52"/>
        <v>1.0088483340246093</v>
      </c>
      <c r="P236" s="7">
        <f t="shared" si="53"/>
        <v>0.99660202221117189</v>
      </c>
      <c r="Q236" s="7"/>
      <c r="R236" s="7">
        <f t="shared" si="54"/>
        <v>11077.375402505657</v>
      </c>
      <c r="S236" s="7">
        <f t="shared" si="55"/>
        <v>5161.4933909858901</v>
      </c>
      <c r="T236" s="7">
        <f t="shared" si="56"/>
        <v>4176.4672387841156</v>
      </c>
      <c r="U236" s="7">
        <f t="shared" si="57"/>
        <v>11910.748703485107</v>
      </c>
      <c r="V236" s="7">
        <f t="shared" si="58"/>
        <v>1.836625624605831</v>
      </c>
      <c r="W236" s="7">
        <f t="shared" si="59"/>
        <v>0.68773190930457606</v>
      </c>
      <c r="X236" s="7">
        <f t="shared" si="60"/>
        <v>106.05838720371291</v>
      </c>
      <c r="Y236" s="7"/>
      <c r="Z236" s="7">
        <v>226</v>
      </c>
      <c r="AA236" s="5">
        <f t="shared" si="61"/>
        <v>-44087.371100470424</v>
      </c>
      <c r="AB236" s="5"/>
      <c r="AC236" s="7">
        <v>9</v>
      </c>
      <c r="AD236" s="5">
        <v>-737.76876086741686</v>
      </c>
      <c r="AE236" s="7"/>
    </row>
    <row r="237" spans="1:31">
      <c r="A237" s="28">
        <v>39289</v>
      </c>
      <c r="B237" s="14">
        <v>13473.57</v>
      </c>
      <c r="C237" s="14">
        <v>6251.2</v>
      </c>
      <c r="D237" s="14">
        <v>5675.05</v>
      </c>
      <c r="E237" s="14">
        <v>17702.09</v>
      </c>
      <c r="F237" s="29">
        <v>2.0464000000000002</v>
      </c>
      <c r="G237" s="30">
        <v>0.72889999999999999</v>
      </c>
      <c r="H237" s="30">
        <v>119.31</v>
      </c>
      <c r="I237" s="7"/>
      <c r="J237" s="7">
        <f t="shared" si="47"/>
        <v>0.97735204148619692</v>
      </c>
      <c r="K237" s="7">
        <f t="shared" si="48"/>
        <v>0.9685326061695303</v>
      </c>
      <c r="L237" s="7">
        <f t="shared" si="49"/>
        <v>0.97223626075232439</v>
      </c>
      <c r="M237" s="7">
        <f t="shared" si="50"/>
        <v>0.99124614607563277</v>
      </c>
      <c r="N237" s="7">
        <f t="shared" si="51"/>
        <v>0.99848743595999034</v>
      </c>
      <c r="O237" s="7">
        <f t="shared" si="52"/>
        <v>0.99890365903796074</v>
      </c>
      <c r="P237" s="7">
        <f t="shared" si="53"/>
        <v>0.99218295218295216</v>
      </c>
      <c r="Q237" s="7"/>
      <c r="R237" s="7">
        <f t="shared" si="54"/>
        <v>10772.43284238335</v>
      </c>
      <c r="S237" s="7">
        <f t="shared" si="55"/>
        <v>5033.4639542630493</v>
      </c>
      <c r="T237" s="7">
        <f t="shared" si="56"/>
        <v>4109.457949310533</v>
      </c>
      <c r="U237" s="7">
        <f t="shared" si="57"/>
        <v>11901.426590241468</v>
      </c>
      <c r="V237" s="7">
        <f t="shared" si="58"/>
        <v>1.8444059917052942</v>
      </c>
      <c r="W237" s="7">
        <f t="shared" si="59"/>
        <v>0.68095262436617776</v>
      </c>
      <c r="X237" s="7">
        <f t="shared" si="60"/>
        <v>105.58810977130977</v>
      </c>
      <c r="Y237" s="7"/>
      <c r="Z237" s="7">
        <v>227</v>
      </c>
      <c r="AA237" s="5">
        <f t="shared" si="61"/>
        <v>-211350.38794141449</v>
      </c>
      <c r="AB237" s="5"/>
      <c r="AC237" s="7">
        <v>105</v>
      </c>
      <c r="AD237" s="5">
        <v>-288.21378821134567</v>
      </c>
      <c r="AE237" s="7"/>
    </row>
    <row r="238" spans="1:31">
      <c r="A238" s="28">
        <v>39290</v>
      </c>
      <c r="B238" s="14">
        <v>13265.47</v>
      </c>
      <c r="C238" s="14">
        <v>6215.2</v>
      </c>
      <c r="D238" s="14">
        <v>5643.96</v>
      </c>
      <c r="E238" s="14">
        <v>17283.810000000001</v>
      </c>
      <c r="F238" s="29">
        <v>2.0306000000000002</v>
      </c>
      <c r="G238" s="30">
        <v>0.73229999999999995</v>
      </c>
      <c r="H238" s="30">
        <v>118.8</v>
      </c>
      <c r="I238" s="7"/>
      <c r="J238" s="7">
        <f t="shared" si="47"/>
        <v>0.98455494720404468</v>
      </c>
      <c r="K238" s="7">
        <f t="shared" si="48"/>
        <v>0.99424110570770408</v>
      </c>
      <c r="L238" s="7">
        <f t="shared" si="49"/>
        <v>0.994521634170624</v>
      </c>
      <c r="M238" s="7">
        <f t="shared" si="50"/>
        <v>0.97637115165497412</v>
      </c>
      <c r="N238" s="7">
        <f t="shared" si="51"/>
        <v>0.99227912431587173</v>
      </c>
      <c r="O238" s="7">
        <f t="shared" si="52"/>
        <v>1.0046645630401976</v>
      </c>
      <c r="P238" s="7">
        <f t="shared" si="53"/>
        <v>0.99572542117173746</v>
      </c>
      <c r="Q238" s="7"/>
      <c r="R238" s="7">
        <f t="shared" si="54"/>
        <v>10851.823701379812</v>
      </c>
      <c r="S238" s="7">
        <f t="shared" si="55"/>
        <v>5167.071026362938</v>
      </c>
      <c r="T238" s="7">
        <f t="shared" si="56"/>
        <v>4203.6539885287357</v>
      </c>
      <c r="U238" s="7">
        <f t="shared" si="57"/>
        <v>11722.829523479997</v>
      </c>
      <c r="V238" s="7">
        <f t="shared" si="58"/>
        <v>1.8329379984362781</v>
      </c>
      <c r="W238" s="7">
        <f t="shared" si="59"/>
        <v>0.68487983262450269</v>
      </c>
      <c r="X238" s="7">
        <f t="shared" si="60"/>
        <v>105.9650993210963</v>
      </c>
      <c r="Y238" s="7"/>
      <c r="Z238" s="7">
        <v>228</v>
      </c>
      <c r="AA238" s="5">
        <f t="shared" si="61"/>
        <v>-146648.45062780939</v>
      </c>
      <c r="AB238" s="5"/>
      <c r="AC238" s="7">
        <v>276</v>
      </c>
      <c r="AD238" s="5">
        <v>-241.10225833766162</v>
      </c>
      <c r="AE238" s="7"/>
    </row>
    <row r="239" spans="1:31">
      <c r="A239" s="28">
        <v>39293</v>
      </c>
      <c r="B239" s="14">
        <v>13358.31</v>
      </c>
      <c r="C239" s="14">
        <v>6206.1</v>
      </c>
      <c r="D239" s="14">
        <v>5646.36</v>
      </c>
      <c r="E239" s="14">
        <v>17289.3</v>
      </c>
      <c r="F239" s="29">
        <v>2.0242</v>
      </c>
      <c r="G239" s="30">
        <v>0.73089999999999999</v>
      </c>
      <c r="H239" s="30">
        <v>118.46</v>
      </c>
      <c r="I239" s="7"/>
      <c r="J239" s="7">
        <f t="shared" si="47"/>
        <v>1.0069986212324178</v>
      </c>
      <c r="K239" s="7">
        <f t="shared" si="48"/>
        <v>0.9985358475994337</v>
      </c>
      <c r="L239" s="7">
        <f t="shared" si="49"/>
        <v>1.0004252333467989</v>
      </c>
      <c r="M239" s="7">
        <f t="shared" si="50"/>
        <v>1.0003176382985</v>
      </c>
      <c r="N239" s="7">
        <f t="shared" si="51"/>
        <v>0.99684822220033475</v>
      </c>
      <c r="O239" s="7">
        <f t="shared" si="52"/>
        <v>0.9980882152123447</v>
      </c>
      <c r="P239" s="7">
        <f t="shared" si="53"/>
        <v>0.9971380471380471</v>
      </c>
      <c r="Q239" s="7"/>
      <c r="R239" s="7">
        <f t="shared" si="54"/>
        <v>11099.199223140982</v>
      </c>
      <c r="S239" s="7">
        <f t="shared" si="55"/>
        <v>5189.3907999742569</v>
      </c>
      <c r="T239" s="7">
        <f t="shared" si="56"/>
        <v>4228.6073805625838</v>
      </c>
      <c r="U239" s="7">
        <f t="shared" si="57"/>
        <v>12010.34373376009</v>
      </c>
      <c r="V239" s="7">
        <f t="shared" si="58"/>
        <v>1.8413780360484584</v>
      </c>
      <c r="W239" s="7">
        <f t="shared" si="59"/>
        <v>0.68039673631025532</v>
      </c>
      <c r="X239" s="7">
        <f t="shared" si="60"/>
        <v>106.11543097643097</v>
      </c>
      <c r="Y239" s="7"/>
      <c r="Z239" s="7">
        <v>229</v>
      </c>
      <c r="AA239" s="5">
        <f t="shared" si="61"/>
        <v>22783.284277778119</v>
      </c>
      <c r="AB239" s="5"/>
      <c r="AC239" s="7">
        <v>271</v>
      </c>
      <c r="AD239" s="5">
        <v>85.466007517650723</v>
      </c>
      <c r="AE239" s="7"/>
    </row>
    <row r="240" spans="1:31">
      <c r="A240" s="28">
        <v>39294</v>
      </c>
      <c r="B240" s="14">
        <v>13211.99</v>
      </c>
      <c r="C240" s="14">
        <v>6360.1</v>
      </c>
      <c r="D240" s="14">
        <v>5751.08</v>
      </c>
      <c r="E240" s="14">
        <v>17248.89</v>
      </c>
      <c r="F240" s="29">
        <v>2.0322</v>
      </c>
      <c r="G240" s="30">
        <v>0.73040000000000005</v>
      </c>
      <c r="H240" s="30">
        <v>119.07</v>
      </c>
      <c r="I240" s="7"/>
      <c r="J240" s="7">
        <f t="shared" si="47"/>
        <v>0.98904651860901571</v>
      </c>
      <c r="K240" s="7">
        <f t="shared" si="48"/>
        <v>1.0248142956123814</v>
      </c>
      <c r="L240" s="7">
        <f t="shared" si="49"/>
        <v>1.0185464617913134</v>
      </c>
      <c r="M240" s="7">
        <f t="shared" si="50"/>
        <v>0.99766271624646463</v>
      </c>
      <c r="N240" s="7">
        <f t="shared" si="51"/>
        <v>1.0039521786384744</v>
      </c>
      <c r="O240" s="7">
        <f t="shared" si="52"/>
        <v>0.99931591188945146</v>
      </c>
      <c r="P240" s="7">
        <f t="shared" si="53"/>
        <v>1.0051494175249029</v>
      </c>
      <c r="Q240" s="7"/>
      <c r="R240" s="7">
        <f t="shared" si="54"/>
        <v>10901.330070899687</v>
      </c>
      <c r="S240" s="7">
        <f t="shared" si="55"/>
        <v>5325.9598942975463</v>
      </c>
      <c r="T240" s="7">
        <f t="shared" si="56"/>
        <v>4305.2023701641419</v>
      </c>
      <c r="U240" s="7">
        <f t="shared" si="57"/>
        <v>11978.467332494665</v>
      </c>
      <c r="V240" s="7">
        <f t="shared" si="58"/>
        <v>1.8545004643809899</v>
      </c>
      <c r="W240" s="7">
        <f t="shared" si="59"/>
        <v>0.68123365713503903</v>
      </c>
      <c r="X240" s="7">
        <f t="shared" si="60"/>
        <v>106.96800101300018</v>
      </c>
      <c r="Y240" s="7"/>
      <c r="Z240" s="7">
        <v>230</v>
      </c>
      <c r="AA240" s="5">
        <f t="shared" si="61"/>
        <v>43278.281905680895</v>
      </c>
      <c r="AB240" s="5"/>
      <c r="AC240" s="7">
        <v>278</v>
      </c>
      <c r="AD240" s="5">
        <v>283.43806003592908</v>
      </c>
      <c r="AE240" s="7"/>
    </row>
    <row r="241" spans="1:31">
      <c r="A241" s="28">
        <v>39295</v>
      </c>
      <c r="B241" s="14">
        <v>13362.37</v>
      </c>
      <c r="C241" s="14">
        <v>6250.6</v>
      </c>
      <c r="D241" s="14">
        <v>5654.3</v>
      </c>
      <c r="E241" s="14">
        <v>16870.98</v>
      </c>
      <c r="F241" s="29">
        <v>2.0293000000000001</v>
      </c>
      <c r="G241" s="30">
        <v>0.73119999999999996</v>
      </c>
      <c r="H241" s="30">
        <v>118.55</v>
      </c>
      <c r="I241" s="7"/>
      <c r="J241" s="7">
        <f t="shared" si="47"/>
        <v>1.0113820855147484</v>
      </c>
      <c r="K241" s="7">
        <f t="shared" si="48"/>
        <v>0.98278328957091865</v>
      </c>
      <c r="L241" s="7">
        <f t="shared" si="49"/>
        <v>0.98317185641653393</v>
      </c>
      <c r="M241" s="7">
        <f t="shared" si="50"/>
        <v>0.97809076410134221</v>
      </c>
      <c r="N241" s="7">
        <f t="shared" si="51"/>
        <v>0.99857297510087595</v>
      </c>
      <c r="O241" s="7">
        <f t="shared" si="52"/>
        <v>1.0010952902519166</v>
      </c>
      <c r="P241" s="7">
        <f t="shared" si="53"/>
        <v>0.99563282102964645</v>
      </c>
      <c r="Q241" s="7"/>
      <c r="R241" s="7">
        <f t="shared" si="54"/>
        <v>11147.514029468688</v>
      </c>
      <c r="S241" s="7">
        <f t="shared" si="55"/>
        <v>5107.5247559000645</v>
      </c>
      <c r="T241" s="7">
        <f t="shared" si="56"/>
        <v>4155.6806344199704</v>
      </c>
      <c r="U241" s="7">
        <f t="shared" si="57"/>
        <v>11743.47610190569</v>
      </c>
      <c r="V241" s="7">
        <f t="shared" si="58"/>
        <v>1.8445639996063381</v>
      </c>
      <c r="W241" s="7">
        <f t="shared" si="59"/>
        <v>0.68244665936473148</v>
      </c>
      <c r="X241" s="7">
        <f t="shared" si="60"/>
        <v>105.95524481397497</v>
      </c>
      <c r="Y241" s="7"/>
      <c r="Z241" s="7">
        <v>231</v>
      </c>
      <c r="AA241" s="5">
        <f t="shared" si="61"/>
        <v>-58903.625950980932</v>
      </c>
      <c r="AB241" s="5"/>
      <c r="AC241" s="7">
        <v>121</v>
      </c>
      <c r="AD241" s="5">
        <v>817.84740632399917</v>
      </c>
      <c r="AE241" s="7"/>
    </row>
    <row r="242" spans="1:31">
      <c r="A242" s="28">
        <v>39296</v>
      </c>
      <c r="B242" s="14">
        <v>13463.33</v>
      </c>
      <c r="C242" s="14">
        <v>6300.3</v>
      </c>
      <c r="D242" s="14">
        <v>5682.07</v>
      </c>
      <c r="E242" s="14">
        <v>16984.11</v>
      </c>
      <c r="F242" s="29">
        <v>2.0326</v>
      </c>
      <c r="G242" s="30">
        <v>0.73129999999999995</v>
      </c>
      <c r="H242" s="30">
        <v>118.99</v>
      </c>
      <c r="I242" s="7"/>
      <c r="J242" s="7">
        <f t="shared" si="47"/>
        <v>1.0075555459098946</v>
      </c>
      <c r="K242" s="7">
        <f t="shared" si="48"/>
        <v>1.0079512366812786</v>
      </c>
      <c r="L242" s="7">
        <f t="shared" si="49"/>
        <v>1.0049113064393469</v>
      </c>
      <c r="M242" s="7">
        <f t="shared" si="50"/>
        <v>1.0067055974223194</v>
      </c>
      <c r="N242" s="7">
        <f t="shared" si="51"/>
        <v>1.0016261765140688</v>
      </c>
      <c r="O242" s="7">
        <f t="shared" si="52"/>
        <v>1.000136761487965</v>
      </c>
      <c r="P242" s="7">
        <f t="shared" si="53"/>
        <v>1.0037115141290593</v>
      </c>
      <c r="Q242" s="7"/>
      <c r="R242" s="7">
        <f t="shared" si="54"/>
        <v>11105.337680351613</v>
      </c>
      <c r="S242" s="7">
        <f t="shared" si="55"/>
        <v>5238.3225770326053</v>
      </c>
      <c r="T242" s="7">
        <f t="shared" si="56"/>
        <v>4247.5691591708965</v>
      </c>
      <c r="U242" s="7">
        <f t="shared" si="57"/>
        <v>12087.040956619001</v>
      </c>
      <c r="V242" s="7">
        <f t="shared" si="58"/>
        <v>1.8502038732567878</v>
      </c>
      <c r="W242" s="7">
        <f t="shared" si="59"/>
        <v>0.68179323030634575</v>
      </c>
      <c r="X242" s="7">
        <f t="shared" si="60"/>
        <v>106.8149793336145</v>
      </c>
      <c r="Y242" s="7"/>
      <c r="Z242" s="7">
        <v>232</v>
      </c>
      <c r="AA242" s="5">
        <f t="shared" si="61"/>
        <v>67761.209745179862</v>
      </c>
      <c r="AB242" s="5"/>
      <c r="AC242" s="7">
        <v>32</v>
      </c>
      <c r="AD242" s="5">
        <v>1198.9224318303168</v>
      </c>
      <c r="AE242" s="7"/>
    </row>
    <row r="243" spans="1:31">
      <c r="A243" s="28">
        <v>39297</v>
      </c>
      <c r="B243" s="14">
        <v>13181.91</v>
      </c>
      <c r="C243" s="14">
        <v>6224.3</v>
      </c>
      <c r="D243" s="14">
        <v>5597.89</v>
      </c>
      <c r="E243" s="14">
        <v>16979.86</v>
      </c>
      <c r="F243" s="29">
        <v>2.0388999999999999</v>
      </c>
      <c r="G243" s="30">
        <v>0.72640000000000005</v>
      </c>
      <c r="H243" s="30">
        <v>118.37</v>
      </c>
      <c r="I243" s="7"/>
      <c r="J243" s="7">
        <f t="shared" si="47"/>
        <v>0.97909729613698837</v>
      </c>
      <c r="K243" s="7">
        <f t="shared" si="48"/>
        <v>0.9879370823611574</v>
      </c>
      <c r="L243" s="7">
        <f t="shared" si="49"/>
        <v>0.98518497660183713</v>
      </c>
      <c r="M243" s="7">
        <f t="shared" si="50"/>
        <v>0.99974976610490629</v>
      </c>
      <c r="N243" s="7">
        <f t="shared" si="51"/>
        <v>1.0030994785004428</v>
      </c>
      <c r="O243" s="7">
        <f t="shared" si="52"/>
        <v>0.99329960344591839</v>
      </c>
      <c r="P243" s="7">
        <f t="shared" si="53"/>
        <v>0.99478947810740403</v>
      </c>
      <c r="Q243" s="7"/>
      <c r="R243" s="7">
        <f t="shared" si="54"/>
        <v>10791.669143859654</v>
      </c>
      <c r="S243" s="7">
        <f t="shared" si="55"/>
        <v>5134.3090170309351</v>
      </c>
      <c r="T243" s="7">
        <f t="shared" si="56"/>
        <v>4164.1897109504116</v>
      </c>
      <c r="U243" s="7">
        <f t="shared" si="57"/>
        <v>12003.525559231541</v>
      </c>
      <c r="V243" s="7">
        <f t="shared" si="58"/>
        <v>1.8529253566860178</v>
      </c>
      <c r="W243" s="7">
        <f t="shared" si="59"/>
        <v>0.67713233966908248</v>
      </c>
      <c r="X243" s="7">
        <f t="shared" si="60"/>
        <v>105.86549626018994</v>
      </c>
      <c r="Y243" s="7"/>
      <c r="Z243" s="7">
        <v>233</v>
      </c>
      <c r="AA243" s="5">
        <f t="shared" si="61"/>
        <v>-106897.26824861951</v>
      </c>
      <c r="AB243" s="5"/>
      <c r="AC243" s="7">
        <v>206</v>
      </c>
      <c r="AD243" s="5">
        <v>1253.2887524161488</v>
      </c>
      <c r="AE243" s="7"/>
    </row>
    <row r="244" spans="1:31">
      <c r="A244" s="28">
        <v>39300</v>
      </c>
      <c r="B244" s="14">
        <v>13468.78</v>
      </c>
      <c r="C244" s="14">
        <v>6189.1</v>
      </c>
      <c r="D244" s="14">
        <v>5532.99</v>
      </c>
      <c r="E244" s="14">
        <v>16914.46</v>
      </c>
      <c r="F244" s="29">
        <v>2.0314000000000001</v>
      </c>
      <c r="G244" s="30">
        <v>0.7248</v>
      </c>
      <c r="H244" s="30">
        <v>117.8</v>
      </c>
      <c r="I244" s="7"/>
      <c r="J244" s="7">
        <f t="shared" si="47"/>
        <v>1.0217624001377645</v>
      </c>
      <c r="K244" s="7">
        <f t="shared" si="48"/>
        <v>0.99434474559388208</v>
      </c>
      <c r="L244" s="7">
        <f t="shared" si="49"/>
        <v>0.98840634596249644</v>
      </c>
      <c r="M244" s="7">
        <f t="shared" si="50"/>
        <v>0.99614837813739332</v>
      </c>
      <c r="N244" s="7">
        <f t="shared" si="51"/>
        <v>0.99632154593162991</v>
      </c>
      <c r="O244" s="7">
        <f t="shared" si="52"/>
        <v>0.99779735682819382</v>
      </c>
      <c r="P244" s="7">
        <f t="shared" si="53"/>
        <v>0.99518459069020859</v>
      </c>
      <c r="Q244" s="7"/>
      <c r="R244" s="7">
        <f t="shared" si="54"/>
        <v>11261.926480062448</v>
      </c>
      <c r="S244" s="7">
        <f t="shared" si="55"/>
        <v>5167.6096428514056</v>
      </c>
      <c r="T244" s="7">
        <f t="shared" si="56"/>
        <v>4177.80582717774</v>
      </c>
      <c r="U244" s="7">
        <f t="shared" si="57"/>
        <v>11960.285386557958</v>
      </c>
      <c r="V244" s="7">
        <f t="shared" si="58"/>
        <v>1.8404051596449067</v>
      </c>
      <c r="W244" s="7">
        <f t="shared" si="59"/>
        <v>0.68019845814977975</v>
      </c>
      <c r="X244" s="7">
        <f t="shared" si="60"/>
        <v>105.907544141252</v>
      </c>
      <c r="Y244" s="7"/>
      <c r="Z244" s="7">
        <v>234</v>
      </c>
      <c r="AA244" s="5">
        <f t="shared" si="61"/>
        <v>52635.034611949697</v>
      </c>
      <c r="AB244" s="5"/>
      <c r="AC244" s="7">
        <v>114</v>
      </c>
      <c r="AD244" s="5">
        <v>1439.422220159322</v>
      </c>
      <c r="AE244" s="7"/>
    </row>
    <row r="245" spans="1:31">
      <c r="A245" s="28">
        <v>39301</v>
      </c>
      <c r="B245" s="14">
        <v>13504.3</v>
      </c>
      <c r="C245" s="14">
        <v>6308.8</v>
      </c>
      <c r="D245" s="14">
        <v>5620.4</v>
      </c>
      <c r="E245" s="14">
        <v>16921.77</v>
      </c>
      <c r="F245" s="29">
        <v>2.0211999999999999</v>
      </c>
      <c r="G245" s="30">
        <v>0.72650000000000003</v>
      </c>
      <c r="H245" s="30">
        <v>118.4</v>
      </c>
      <c r="I245" s="7"/>
      <c r="J245" s="7">
        <f t="shared" si="47"/>
        <v>1.0026372099031982</v>
      </c>
      <c r="K245" s="7">
        <f t="shared" si="48"/>
        <v>1.0193404533777124</v>
      </c>
      <c r="L245" s="7">
        <f t="shared" si="49"/>
        <v>1.0157979681871827</v>
      </c>
      <c r="M245" s="7">
        <f t="shared" si="50"/>
        <v>1.0004321746009037</v>
      </c>
      <c r="N245" s="7">
        <f t="shared" si="51"/>
        <v>0.99497883233238149</v>
      </c>
      <c r="O245" s="7">
        <f t="shared" si="52"/>
        <v>1.0023454746136866</v>
      </c>
      <c r="P245" s="7">
        <f t="shared" si="53"/>
        <v>1.00509337860781</v>
      </c>
      <c r="Q245" s="7"/>
      <c r="R245" s="7">
        <f t="shared" si="54"/>
        <v>11051.127485785644</v>
      </c>
      <c r="S245" s="7">
        <f t="shared" si="55"/>
        <v>5297.5123362039712</v>
      </c>
      <c r="T245" s="7">
        <f t="shared" si="56"/>
        <v>4293.5850099132658</v>
      </c>
      <c r="U245" s="7">
        <f t="shared" si="57"/>
        <v>12011.718917310989</v>
      </c>
      <c r="V245" s="7">
        <f t="shared" si="58"/>
        <v>1.8379248990843751</v>
      </c>
      <c r="W245" s="7">
        <f t="shared" si="59"/>
        <v>0.68329891004415011</v>
      </c>
      <c r="X245" s="7">
        <f t="shared" si="60"/>
        <v>106.96203735144314</v>
      </c>
      <c r="Y245" s="7"/>
      <c r="Z245" s="7">
        <v>235</v>
      </c>
      <c r="AA245" s="5">
        <f t="shared" si="61"/>
        <v>55011.290735362098</v>
      </c>
      <c r="AB245" s="5"/>
      <c r="AC245" s="7">
        <v>201</v>
      </c>
      <c r="AD245" s="5">
        <v>1742.0135852675885</v>
      </c>
      <c r="AE245" s="7"/>
    </row>
    <row r="246" spans="1:31">
      <c r="A246" s="28">
        <v>39302</v>
      </c>
      <c r="B246" s="14">
        <v>13657.86</v>
      </c>
      <c r="C246" s="14">
        <v>6393.9</v>
      </c>
      <c r="D246" s="14">
        <v>5749.29</v>
      </c>
      <c r="E246" s="14">
        <v>17029.28</v>
      </c>
      <c r="F246" s="29">
        <v>2.0386000000000002</v>
      </c>
      <c r="G246" s="30">
        <v>0.72360000000000002</v>
      </c>
      <c r="H246" s="30">
        <v>119.64</v>
      </c>
      <c r="I246" s="7"/>
      <c r="J246" s="7">
        <f t="shared" si="47"/>
        <v>1.0113711928793052</v>
      </c>
      <c r="K246" s="7">
        <f t="shared" si="48"/>
        <v>1.0134890945980217</v>
      </c>
      <c r="L246" s="7">
        <f t="shared" si="49"/>
        <v>1.0229325314924205</v>
      </c>
      <c r="M246" s="7">
        <f t="shared" si="50"/>
        <v>1.0063533542885879</v>
      </c>
      <c r="N246" s="7">
        <f t="shared" si="51"/>
        <v>1.0086087472788443</v>
      </c>
      <c r="O246" s="7">
        <f t="shared" si="52"/>
        <v>0.99600825877494836</v>
      </c>
      <c r="P246" s="7">
        <f t="shared" si="53"/>
        <v>1.0104729729729729</v>
      </c>
      <c r="Q246" s="7"/>
      <c r="R246" s="7">
        <f t="shared" si="54"/>
        <v>11147.393970187275</v>
      </c>
      <c r="S246" s="7">
        <f t="shared" si="55"/>
        <v>5267.1028246259193</v>
      </c>
      <c r="T246" s="7">
        <f t="shared" si="56"/>
        <v>4323.7414534374784</v>
      </c>
      <c r="U246" s="7">
        <f t="shared" si="57"/>
        <v>12082.81173886656</v>
      </c>
      <c r="V246" s="7">
        <f t="shared" si="58"/>
        <v>1.8631020779734813</v>
      </c>
      <c r="W246" s="7">
        <f t="shared" si="59"/>
        <v>0.67897883000688231</v>
      </c>
      <c r="X246" s="7">
        <f t="shared" si="60"/>
        <v>107.53453378378377</v>
      </c>
      <c r="Y246" s="7"/>
      <c r="Z246" s="7">
        <v>236</v>
      </c>
      <c r="AA246" s="5">
        <f t="shared" si="61"/>
        <v>126417.86903081834</v>
      </c>
      <c r="AB246" s="5"/>
      <c r="AC246" s="7">
        <v>137</v>
      </c>
      <c r="AD246" s="5">
        <v>2742.1766033135355</v>
      </c>
      <c r="AE246" s="7"/>
    </row>
    <row r="247" spans="1:31">
      <c r="A247" s="28">
        <v>39303</v>
      </c>
      <c r="B247" s="14">
        <v>13270.68</v>
      </c>
      <c r="C247" s="14">
        <v>6271.2</v>
      </c>
      <c r="D247" s="14">
        <v>5624.78</v>
      </c>
      <c r="E247" s="14">
        <v>17170.599999999999</v>
      </c>
      <c r="F247" s="29">
        <v>2.0299</v>
      </c>
      <c r="G247" s="30">
        <v>0.72970000000000002</v>
      </c>
      <c r="H247" s="30">
        <v>118.66</v>
      </c>
      <c r="I247" s="7"/>
      <c r="J247" s="7">
        <f t="shared" si="47"/>
        <v>0.97165148859338135</v>
      </c>
      <c r="K247" s="7">
        <f t="shared" si="48"/>
        <v>0.9808098343733872</v>
      </c>
      <c r="L247" s="7">
        <f t="shared" si="49"/>
        <v>0.97834341283880266</v>
      </c>
      <c r="M247" s="7">
        <f t="shared" si="50"/>
        <v>1.0082986479757219</v>
      </c>
      <c r="N247" s="7">
        <f t="shared" si="51"/>
        <v>0.99573236534876863</v>
      </c>
      <c r="O247" s="7">
        <f t="shared" si="52"/>
        <v>1.0084300718629078</v>
      </c>
      <c r="P247" s="7">
        <f t="shared" si="53"/>
        <v>0.99180875961216985</v>
      </c>
      <c r="Q247" s="7"/>
      <c r="R247" s="7">
        <f t="shared" si="54"/>
        <v>10709.601006365565</v>
      </c>
      <c r="S247" s="7">
        <f t="shared" si="55"/>
        <v>5097.2687092384931</v>
      </c>
      <c r="T247" s="7">
        <f t="shared" si="56"/>
        <v>4135.2717208211798</v>
      </c>
      <c r="U247" s="7">
        <f t="shared" si="57"/>
        <v>12106.167965879944</v>
      </c>
      <c r="V247" s="7">
        <f t="shared" si="58"/>
        <v>1.8393168252722454</v>
      </c>
      <c r="W247" s="7">
        <f t="shared" si="59"/>
        <v>0.68744677998894421</v>
      </c>
      <c r="X247" s="7">
        <f t="shared" si="60"/>
        <v>105.54828819792712</v>
      </c>
      <c r="Y247" s="7"/>
      <c r="Z247" s="7">
        <v>237</v>
      </c>
      <c r="AA247" s="5">
        <f t="shared" si="61"/>
        <v>-175667.17016435973</v>
      </c>
      <c r="AB247" s="5"/>
      <c r="AC247" s="7">
        <v>10</v>
      </c>
      <c r="AD247" s="5">
        <v>2917.467913037166</v>
      </c>
      <c r="AE247" s="7"/>
    </row>
    <row r="248" spans="1:31">
      <c r="A248" s="28">
        <v>39304</v>
      </c>
      <c r="B248" s="14">
        <v>13239.54</v>
      </c>
      <c r="C248" s="14">
        <v>6038.3</v>
      </c>
      <c r="D248" s="14">
        <v>5448.63</v>
      </c>
      <c r="E248" s="14">
        <v>16764.09</v>
      </c>
      <c r="F248" s="29">
        <v>2.0196000000000001</v>
      </c>
      <c r="G248" s="30">
        <v>0.73109999999999997</v>
      </c>
      <c r="H248" s="30">
        <v>117.78</v>
      </c>
      <c r="I248" s="7"/>
      <c r="J248" s="7">
        <f t="shared" si="47"/>
        <v>0.99765347367278845</v>
      </c>
      <c r="K248" s="7">
        <f t="shared" si="48"/>
        <v>0.96286197219033043</v>
      </c>
      <c r="L248" s="7">
        <f t="shared" si="49"/>
        <v>0.96868321961036707</v>
      </c>
      <c r="M248" s="7">
        <f t="shared" si="50"/>
        <v>0.97632523033557372</v>
      </c>
      <c r="N248" s="7">
        <f t="shared" si="51"/>
        <v>0.99492585841667081</v>
      </c>
      <c r="O248" s="7">
        <f t="shared" si="52"/>
        <v>1.0019185966835686</v>
      </c>
      <c r="P248" s="7">
        <f t="shared" si="53"/>
        <v>0.99258385302545094</v>
      </c>
      <c r="Q248" s="7"/>
      <c r="R248" s="7">
        <f t="shared" si="54"/>
        <v>10996.196446029895</v>
      </c>
      <c r="S248" s="7">
        <f t="shared" si="55"/>
        <v>5003.9936694731468</v>
      </c>
      <c r="T248" s="7">
        <f t="shared" si="56"/>
        <v>4094.4399194812959</v>
      </c>
      <c r="U248" s="7">
        <f t="shared" si="57"/>
        <v>11722.278167780976</v>
      </c>
      <c r="V248" s="7">
        <f t="shared" si="58"/>
        <v>1.8378270456672743</v>
      </c>
      <c r="W248" s="7">
        <f t="shared" si="59"/>
        <v>0.6830079073591887</v>
      </c>
      <c r="X248" s="7">
        <f t="shared" si="60"/>
        <v>105.63077363896849</v>
      </c>
      <c r="Y248" s="7"/>
      <c r="Z248" s="7">
        <v>238</v>
      </c>
      <c r="AA248" s="5">
        <f t="shared" si="61"/>
        <v>-192606.25121104345</v>
      </c>
      <c r="AB248" s="5"/>
      <c r="AC248" s="7">
        <v>75</v>
      </c>
      <c r="AD248" s="5">
        <v>4130.0359792355448</v>
      </c>
      <c r="AE248" s="7"/>
    </row>
    <row r="249" spans="1:31">
      <c r="A249" s="28">
        <v>39307</v>
      </c>
      <c r="B249" s="14">
        <v>13236.53</v>
      </c>
      <c r="C249" s="14">
        <v>6219</v>
      </c>
      <c r="D249" s="14">
        <v>5569.28</v>
      </c>
      <c r="E249" s="14">
        <v>16800.05</v>
      </c>
      <c r="F249" s="29">
        <v>2.0116000000000001</v>
      </c>
      <c r="G249" s="30">
        <v>0.73450000000000004</v>
      </c>
      <c r="H249" s="30">
        <v>118.37</v>
      </c>
      <c r="I249" s="7"/>
      <c r="J249" s="7">
        <f t="shared" si="47"/>
        <v>0.99977265071142951</v>
      </c>
      <c r="K249" s="7">
        <f t="shared" si="48"/>
        <v>1.0299256413228888</v>
      </c>
      <c r="L249" s="7">
        <f t="shared" si="49"/>
        <v>1.022143180946403</v>
      </c>
      <c r="M249" s="7">
        <f t="shared" si="50"/>
        <v>1.0021450612589171</v>
      </c>
      <c r="N249" s="7">
        <f t="shared" si="51"/>
        <v>0.99603881956823137</v>
      </c>
      <c r="O249" s="7">
        <f t="shared" si="52"/>
        <v>1.0046505266037478</v>
      </c>
      <c r="P249" s="7">
        <f t="shared" si="53"/>
        <v>1.0050093394464257</v>
      </c>
      <c r="Q249" s="7"/>
      <c r="R249" s="7">
        <f t="shared" si="54"/>
        <v>11019.554142500418</v>
      </c>
      <c r="S249" s="7">
        <f t="shared" si="55"/>
        <v>5352.5235579550526</v>
      </c>
      <c r="T249" s="7">
        <f t="shared" si="56"/>
        <v>4320.4050186560662</v>
      </c>
      <c r="U249" s="7">
        <f t="shared" si="57"/>
        <v>12032.284742357027</v>
      </c>
      <c r="V249" s="7">
        <f t="shared" si="58"/>
        <v>1.8398829075064369</v>
      </c>
      <c r="W249" s="7">
        <f t="shared" si="59"/>
        <v>0.68487026398577477</v>
      </c>
      <c r="X249" s="7">
        <f t="shared" si="60"/>
        <v>106.95309390388863</v>
      </c>
      <c r="Y249" s="7"/>
      <c r="Z249" s="7">
        <v>239</v>
      </c>
      <c r="AA249" s="5">
        <f t="shared" si="61"/>
        <v>84261.016117345542</v>
      </c>
      <c r="AB249" s="5"/>
      <c r="AC249" s="7">
        <v>103</v>
      </c>
      <c r="AD249" s="5">
        <v>4169.857164459303</v>
      </c>
      <c r="AE249" s="7"/>
    </row>
    <row r="250" spans="1:31">
      <c r="A250" s="28">
        <v>39308</v>
      </c>
      <c r="B250" s="14">
        <v>13028.92</v>
      </c>
      <c r="C250" s="14">
        <v>6143.5</v>
      </c>
      <c r="D250" s="14">
        <v>5478.66</v>
      </c>
      <c r="E250" s="14">
        <v>16844.61</v>
      </c>
      <c r="F250" s="29">
        <v>2</v>
      </c>
      <c r="G250" s="30">
        <v>0.7369</v>
      </c>
      <c r="H250" s="30">
        <v>117.93</v>
      </c>
      <c r="I250" s="7"/>
      <c r="J250" s="7">
        <f t="shared" si="47"/>
        <v>0.98431537570647287</v>
      </c>
      <c r="K250" s="7">
        <f t="shared" si="48"/>
        <v>0.9878597845312751</v>
      </c>
      <c r="L250" s="7">
        <f t="shared" si="49"/>
        <v>0.98372859687428182</v>
      </c>
      <c r="M250" s="7">
        <f t="shared" si="50"/>
        <v>1.0026523730584136</v>
      </c>
      <c r="N250" s="7">
        <f t="shared" si="51"/>
        <v>0.9942334460131238</v>
      </c>
      <c r="O250" s="7">
        <f t="shared" si="52"/>
        <v>1.0032675289312456</v>
      </c>
      <c r="P250" s="7">
        <f t="shared" si="53"/>
        <v>0.99628284193630146</v>
      </c>
      <c r="Q250" s="7"/>
      <c r="R250" s="7">
        <f t="shared" si="54"/>
        <v>10849.183129959285</v>
      </c>
      <c r="S250" s="7">
        <f t="shared" si="55"/>
        <v>5133.9073002090363</v>
      </c>
      <c r="T250" s="7">
        <f t="shared" si="56"/>
        <v>4158.0338705541835</v>
      </c>
      <c r="U250" s="7">
        <f t="shared" si="57"/>
        <v>12038.375796697035</v>
      </c>
      <c r="V250" s="7">
        <f t="shared" si="58"/>
        <v>1.8365480214754422</v>
      </c>
      <c r="W250" s="7">
        <f t="shared" si="59"/>
        <v>0.68392747447243007</v>
      </c>
      <c r="X250" s="7">
        <f t="shared" si="60"/>
        <v>106.02442003886121</v>
      </c>
      <c r="Y250" s="7"/>
      <c r="Z250" s="7">
        <v>240</v>
      </c>
      <c r="AA250" s="5">
        <f t="shared" si="61"/>
        <v>-119455.99854234979</v>
      </c>
      <c r="AB250" s="5"/>
      <c r="AC250" s="7">
        <v>78</v>
      </c>
      <c r="AD250" s="5">
        <v>4210.8993624262512</v>
      </c>
      <c r="AE250" s="7"/>
    </row>
    <row r="251" spans="1:31">
      <c r="A251" s="28">
        <v>39309</v>
      </c>
      <c r="B251" s="14">
        <v>12861.47</v>
      </c>
      <c r="C251" s="14">
        <v>6109.3</v>
      </c>
      <c r="D251" s="14">
        <v>5442.72</v>
      </c>
      <c r="E251" s="14">
        <v>16475.61</v>
      </c>
      <c r="F251" s="29">
        <v>1.9910000000000001</v>
      </c>
      <c r="G251" s="30">
        <v>0.74239999999999995</v>
      </c>
      <c r="H251" s="30">
        <v>117.25</v>
      </c>
      <c r="I251" s="7"/>
      <c r="J251" s="7">
        <f t="shared" si="47"/>
        <v>0.98714782192230821</v>
      </c>
      <c r="K251" s="7">
        <f t="shared" si="48"/>
        <v>0.99443314071783184</v>
      </c>
      <c r="L251" s="7">
        <f t="shared" si="49"/>
        <v>0.99344000175225333</v>
      </c>
      <c r="M251" s="7">
        <f t="shared" si="50"/>
        <v>0.97809388285035981</v>
      </c>
      <c r="N251" s="7">
        <f t="shared" si="51"/>
        <v>0.99550000000000005</v>
      </c>
      <c r="O251" s="7">
        <f t="shared" si="52"/>
        <v>1.0074636992807706</v>
      </c>
      <c r="P251" s="7">
        <f t="shared" si="53"/>
        <v>0.9942338675485457</v>
      </c>
      <c r="Q251" s="7"/>
      <c r="R251" s="7">
        <f t="shared" si="54"/>
        <v>10880.402522096996</v>
      </c>
      <c r="S251" s="7">
        <f t="shared" si="55"/>
        <v>5168.0690323105719</v>
      </c>
      <c r="T251" s="7">
        <f t="shared" si="56"/>
        <v>4199.0821338064425</v>
      </c>
      <c r="U251" s="7">
        <f t="shared" si="57"/>
        <v>11743.513547259332</v>
      </c>
      <c r="V251" s="7">
        <f t="shared" si="58"/>
        <v>1.8388876000000001</v>
      </c>
      <c r="W251" s="7">
        <f t="shared" si="59"/>
        <v>0.68678800379970129</v>
      </c>
      <c r="X251" s="7">
        <f t="shared" si="60"/>
        <v>105.80636818451623</v>
      </c>
      <c r="Y251" s="7"/>
      <c r="Z251" s="7">
        <v>241</v>
      </c>
      <c r="AA251" s="5">
        <f t="shared" si="61"/>
        <v>-123998.6752934251</v>
      </c>
      <c r="AB251" s="5"/>
      <c r="AC251" s="7">
        <v>259</v>
      </c>
      <c r="AD251" s="5">
        <v>4511.097000470385</v>
      </c>
      <c r="AE251" s="7"/>
    </row>
    <row r="252" spans="1:31">
      <c r="A252" s="28">
        <v>39310</v>
      </c>
      <c r="B252" s="14">
        <v>12845.78</v>
      </c>
      <c r="C252" s="14">
        <v>5858.9</v>
      </c>
      <c r="D252" s="14">
        <v>5265.47</v>
      </c>
      <c r="E252" s="14">
        <v>16148.49</v>
      </c>
      <c r="F252" s="29">
        <v>1.9816</v>
      </c>
      <c r="G252" s="30">
        <v>0.74619999999999997</v>
      </c>
      <c r="H252" s="30">
        <v>114.23</v>
      </c>
      <c r="I252" s="7"/>
      <c r="J252" s="7">
        <f t="shared" si="47"/>
        <v>0.99878007723844953</v>
      </c>
      <c r="K252" s="7">
        <f t="shared" si="48"/>
        <v>0.95901330758024639</v>
      </c>
      <c r="L252" s="7">
        <f t="shared" si="49"/>
        <v>0.96743356263044944</v>
      </c>
      <c r="M252" s="7">
        <f t="shared" si="50"/>
        <v>0.9801451964449267</v>
      </c>
      <c r="N252" s="7">
        <f t="shared" si="51"/>
        <v>0.99527875439477642</v>
      </c>
      <c r="O252" s="7">
        <f t="shared" si="52"/>
        <v>1.0051185344827587</v>
      </c>
      <c r="P252" s="7">
        <f t="shared" si="53"/>
        <v>0.97424307036247337</v>
      </c>
      <c r="Q252" s="7"/>
      <c r="R252" s="7">
        <f t="shared" si="54"/>
        <v>11008.613938126824</v>
      </c>
      <c r="S252" s="7">
        <f t="shared" si="55"/>
        <v>4983.9921594945408</v>
      </c>
      <c r="T252" s="7">
        <f t="shared" si="56"/>
        <v>4089.1578568620102</v>
      </c>
      <c r="U252" s="7">
        <f t="shared" si="57"/>
        <v>11768.142705471906</v>
      </c>
      <c r="V252" s="7">
        <f t="shared" si="58"/>
        <v>1.838478915118031</v>
      </c>
      <c r="W252" s="7">
        <f t="shared" si="59"/>
        <v>0.68518930495689656</v>
      </c>
      <c r="X252" s="7">
        <f t="shared" si="60"/>
        <v>103.67894754797442</v>
      </c>
      <c r="Y252" s="7"/>
      <c r="Z252" s="7">
        <v>242</v>
      </c>
      <c r="AA252" s="5">
        <f t="shared" si="61"/>
        <v>-159172.11129756086</v>
      </c>
      <c r="AB252" s="5"/>
      <c r="AC252" s="7">
        <v>17</v>
      </c>
      <c r="AD252" s="5">
        <v>4587.677948564291</v>
      </c>
      <c r="AE252" s="7"/>
    </row>
    <row r="253" spans="1:31">
      <c r="A253" s="28">
        <v>39311</v>
      </c>
      <c r="B253" s="14">
        <v>13079.08</v>
      </c>
      <c r="C253" s="14">
        <v>6064.2</v>
      </c>
      <c r="D253" s="14">
        <v>5363.63</v>
      </c>
      <c r="E253" s="14">
        <v>15273.68</v>
      </c>
      <c r="F253" s="29">
        <v>1.986</v>
      </c>
      <c r="G253" s="30">
        <v>0.74009999999999998</v>
      </c>
      <c r="H253" s="30">
        <v>113.78</v>
      </c>
      <c r="I253" s="7"/>
      <c r="J253" s="7">
        <f t="shared" si="47"/>
        <v>1.0181616063796826</v>
      </c>
      <c r="K253" s="7">
        <f t="shared" si="48"/>
        <v>1.0350407073000052</v>
      </c>
      <c r="L253" s="7">
        <f t="shared" si="49"/>
        <v>1.0186422104769375</v>
      </c>
      <c r="M253" s="7">
        <f t="shared" si="50"/>
        <v>0.9458271330632152</v>
      </c>
      <c r="N253" s="7">
        <f t="shared" si="51"/>
        <v>1.0022204279370206</v>
      </c>
      <c r="O253" s="7">
        <f t="shared" si="52"/>
        <v>0.99182524792280891</v>
      </c>
      <c r="P253" s="7">
        <f t="shared" si="53"/>
        <v>0.99606057953252203</v>
      </c>
      <c r="Q253" s="7"/>
      <c r="R253" s="7">
        <f t="shared" si="54"/>
        <v>11222.238315213244</v>
      </c>
      <c r="S253" s="7">
        <f t="shared" si="55"/>
        <v>5379.106555838127</v>
      </c>
      <c r="T253" s="7">
        <f t="shared" si="56"/>
        <v>4305.6070816660249</v>
      </c>
      <c r="U253" s="7">
        <f t="shared" si="57"/>
        <v>11356.101847937485</v>
      </c>
      <c r="V253" s="7">
        <f t="shared" si="58"/>
        <v>1.8513015744852643</v>
      </c>
      <c r="W253" s="7">
        <f t="shared" si="59"/>
        <v>0.67612727150897878</v>
      </c>
      <c r="X253" s="7">
        <f t="shared" si="60"/>
        <v>106.00076687385099</v>
      </c>
      <c r="Y253" s="7"/>
      <c r="Z253" s="7">
        <v>243</v>
      </c>
      <c r="AA253" s="5">
        <f t="shared" si="61"/>
        <v>108018.54535863735</v>
      </c>
      <c r="AB253" s="5"/>
      <c r="AC253" s="7">
        <v>273</v>
      </c>
      <c r="AD253" s="5">
        <v>5160.9555263668299</v>
      </c>
      <c r="AE253" s="7"/>
    </row>
    <row r="254" spans="1:31">
      <c r="A254" s="28">
        <v>39314</v>
      </c>
      <c r="B254" s="14">
        <v>13121.35</v>
      </c>
      <c r="C254" s="14">
        <v>6078.7</v>
      </c>
      <c r="D254" s="14">
        <v>5399.38</v>
      </c>
      <c r="E254" s="14">
        <v>15732.48</v>
      </c>
      <c r="F254" s="29">
        <v>1.9857</v>
      </c>
      <c r="G254" s="30">
        <v>0.74180000000000001</v>
      </c>
      <c r="H254" s="30">
        <v>114.83</v>
      </c>
      <c r="I254" s="7"/>
      <c r="J254" s="7">
        <f t="shared" si="47"/>
        <v>1.0032318786948318</v>
      </c>
      <c r="K254" s="7">
        <f t="shared" si="48"/>
        <v>1.0023910820883217</v>
      </c>
      <c r="L254" s="7">
        <f t="shared" si="49"/>
        <v>1.0066652621452263</v>
      </c>
      <c r="M254" s="7">
        <f t="shared" si="50"/>
        <v>1.030038602353853</v>
      </c>
      <c r="N254" s="7">
        <f t="shared" si="51"/>
        <v>0.99984894259818735</v>
      </c>
      <c r="O254" s="7">
        <f t="shared" si="52"/>
        <v>1.0022969868936631</v>
      </c>
      <c r="P254" s="7">
        <f t="shared" si="53"/>
        <v>1.0092283353840745</v>
      </c>
      <c r="Q254" s="7"/>
      <c r="R254" s="7">
        <f t="shared" si="54"/>
        <v>11057.681960887157</v>
      </c>
      <c r="S254" s="7">
        <f t="shared" si="55"/>
        <v>5209.4264536130077</v>
      </c>
      <c r="T254" s="7">
        <f t="shared" si="56"/>
        <v>4254.9827966880648</v>
      </c>
      <c r="U254" s="7">
        <f t="shared" si="57"/>
        <v>12367.189380319607</v>
      </c>
      <c r="V254" s="7">
        <f t="shared" si="58"/>
        <v>1.8469209667673716</v>
      </c>
      <c r="W254" s="7">
        <f t="shared" si="59"/>
        <v>0.68326585596541012</v>
      </c>
      <c r="X254" s="7">
        <f t="shared" si="60"/>
        <v>107.40207945157321</v>
      </c>
      <c r="Y254" s="7"/>
      <c r="Z254" s="7">
        <v>244</v>
      </c>
      <c r="AA254" s="5">
        <f t="shared" si="61"/>
        <v>62876.138737544417</v>
      </c>
      <c r="AB254" s="5"/>
      <c r="AC254" s="7">
        <v>403</v>
      </c>
      <c r="AD254" s="5">
        <v>5394.9662583377212</v>
      </c>
      <c r="AE254" s="7"/>
    </row>
    <row r="255" spans="1:31">
      <c r="A255" s="28">
        <v>39315</v>
      </c>
      <c r="B255" s="14">
        <v>13090.86</v>
      </c>
      <c r="C255" s="14">
        <v>6086.1</v>
      </c>
      <c r="D255" s="14">
        <v>5418.78</v>
      </c>
      <c r="E255" s="14">
        <v>15901.34</v>
      </c>
      <c r="F255" s="29">
        <v>1.9834000000000001</v>
      </c>
      <c r="G255" s="30">
        <v>0.74119999999999997</v>
      </c>
      <c r="H255" s="30">
        <v>114.34</v>
      </c>
      <c r="I255" s="7"/>
      <c r="J255" s="7">
        <f t="shared" si="47"/>
        <v>0.99767630617276426</v>
      </c>
      <c r="K255" s="7">
        <f t="shared" si="48"/>
        <v>1.0012173655551353</v>
      </c>
      <c r="L255" s="7">
        <f t="shared" si="49"/>
        <v>1.0035930051228104</v>
      </c>
      <c r="M255" s="7">
        <f t="shared" si="50"/>
        <v>1.0107332092588073</v>
      </c>
      <c r="N255" s="7">
        <f t="shared" si="51"/>
        <v>0.99884171828574309</v>
      </c>
      <c r="O255" s="7">
        <f t="shared" si="52"/>
        <v>0.99919115664599611</v>
      </c>
      <c r="P255" s="7">
        <f t="shared" si="53"/>
        <v>0.99573282243316208</v>
      </c>
      <c r="Q255" s="7"/>
      <c r="R255" s="7">
        <f t="shared" si="54"/>
        <v>10996.448107214577</v>
      </c>
      <c r="S255" s="7">
        <f t="shared" si="55"/>
        <v>5203.3266487900382</v>
      </c>
      <c r="T255" s="7">
        <f t="shared" si="56"/>
        <v>4241.9969499831468</v>
      </c>
      <c r="U255" s="7">
        <f t="shared" si="57"/>
        <v>12135.398598962149</v>
      </c>
      <c r="V255" s="7">
        <f t="shared" si="58"/>
        <v>1.8450604220174245</v>
      </c>
      <c r="W255" s="7">
        <f t="shared" si="59"/>
        <v>0.68114861148557548</v>
      </c>
      <c r="X255" s="7">
        <f t="shared" si="60"/>
        <v>105.96588696333711</v>
      </c>
      <c r="Y255" s="7"/>
      <c r="Z255" s="7">
        <v>245</v>
      </c>
      <c r="AA255" s="5">
        <f t="shared" si="61"/>
        <v>23936.788966188207</v>
      </c>
      <c r="AB255" s="5"/>
      <c r="AC255" s="7">
        <v>52</v>
      </c>
      <c r="AD255" s="5">
        <v>5398.4316818546504</v>
      </c>
      <c r="AE255" s="7"/>
    </row>
    <row r="256" spans="1:31">
      <c r="A256" s="28">
        <v>39316</v>
      </c>
      <c r="B256" s="14">
        <v>13236.13</v>
      </c>
      <c r="C256" s="14">
        <v>6196</v>
      </c>
      <c r="D256" s="14">
        <v>5518.17</v>
      </c>
      <c r="E256" s="14">
        <v>15900.64</v>
      </c>
      <c r="F256" s="29">
        <v>1.9913000000000001</v>
      </c>
      <c r="G256" s="30">
        <v>0.73980000000000001</v>
      </c>
      <c r="H256" s="30">
        <v>115.03</v>
      </c>
      <c r="I256" s="7"/>
      <c r="J256" s="7">
        <f t="shared" si="47"/>
        <v>1.0110970555028469</v>
      </c>
      <c r="K256" s="7">
        <f t="shared" si="48"/>
        <v>1.0180575409539769</v>
      </c>
      <c r="L256" s="7">
        <f t="shared" si="49"/>
        <v>1.018341766965996</v>
      </c>
      <c r="M256" s="7">
        <f t="shared" si="50"/>
        <v>0.99995597855275087</v>
      </c>
      <c r="N256" s="7">
        <f t="shared" si="51"/>
        <v>1.0039830593929615</v>
      </c>
      <c r="O256" s="7">
        <f t="shared" si="52"/>
        <v>0.99811117107393421</v>
      </c>
      <c r="P256" s="7">
        <f t="shared" si="53"/>
        <v>1.0060346335490642</v>
      </c>
      <c r="Q256" s="7"/>
      <c r="R256" s="7">
        <f t="shared" si="54"/>
        <v>11144.372411575709</v>
      </c>
      <c r="S256" s="7">
        <f t="shared" si="55"/>
        <v>5290.8450403378183</v>
      </c>
      <c r="T256" s="7">
        <f t="shared" si="56"/>
        <v>4304.3371640295418</v>
      </c>
      <c r="U256" s="7">
        <f t="shared" si="57"/>
        <v>12006.00145517296</v>
      </c>
      <c r="V256" s="7">
        <f t="shared" si="58"/>
        <v>1.8545575073106784</v>
      </c>
      <c r="W256" s="7">
        <f t="shared" si="59"/>
        <v>0.68041238532110093</v>
      </c>
      <c r="X256" s="7">
        <f t="shared" si="60"/>
        <v>107.06220570229141</v>
      </c>
      <c r="Y256" s="7"/>
      <c r="Z256" s="7">
        <v>246</v>
      </c>
      <c r="AA256" s="5">
        <f t="shared" si="61"/>
        <v>114978.34735189192</v>
      </c>
      <c r="AB256" s="5"/>
      <c r="AC256" s="7">
        <v>177</v>
      </c>
      <c r="AD256" s="5">
        <v>5554.3884117808193</v>
      </c>
      <c r="AE256" s="7"/>
    </row>
    <row r="257" spans="1:31">
      <c r="A257" s="28">
        <v>39317</v>
      </c>
      <c r="B257" s="14">
        <v>13235.88</v>
      </c>
      <c r="C257" s="14">
        <v>6196.9</v>
      </c>
      <c r="D257" s="14">
        <v>5523.33</v>
      </c>
      <c r="E257" s="14">
        <v>16316.32</v>
      </c>
      <c r="F257" s="29">
        <v>2.0057</v>
      </c>
      <c r="G257" s="30">
        <v>0.73660000000000003</v>
      </c>
      <c r="H257" s="30">
        <v>116.25</v>
      </c>
      <c r="I257" s="7"/>
      <c r="J257" s="7">
        <f t="shared" si="47"/>
        <v>0.99998111230397402</v>
      </c>
      <c r="K257" s="7">
        <f t="shared" si="48"/>
        <v>1.0001452550032279</v>
      </c>
      <c r="L257" s="7">
        <f t="shared" si="49"/>
        <v>1.0009350926122247</v>
      </c>
      <c r="M257" s="7">
        <f t="shared" si="50"/>
        <v>1.0261423439559665</v>
      </c>
      <c r="N257" s="7">
        <f t="shared" si="51"/>
        <v>1.007231456837242</v>
      </c>
      <c r="O257" s="7">
        <f t="shared" si="52"/>
        <v>0.99567450662341173</v>
      </c>
      <c r="P257" s="7">
        <f t="shared" si="53"/>
        <v>1.0106059288881162</v>
      </c>
      <c r="Q257" s="7"/>
      <c r="R257" s="7">
        <f t="shared" si="54"/>
        <v>11021.85181868114</v>
      </c>
      <c r="S257" s="7">
        <f t="shared" si="55"/>
        <v>5197.7548902517756</v>
      </c>
      <c r="T257" s="7">
        <f t="shared" si="56"/>
        <v>4230.7624588042781</v>
      </c>
      <c r="U257" s="7">
        <f t="shared" si="57"/>
        <v>12320.408836977631</v>
      </c>
      <c r="V257" s="7">
        <f t="shared" si="58"/>
        <v>1.8605579470697535</v>
      </c>
      <c r="W257" s="7">
        <f t="shared" si="59"/>
        <v>0.67875131116517973</v>
      </c>
      <c r="X257" s="7">
        <f t="shared" si="60"/>
        <v>107.54868295227332</v>
      </c>
      <c r="Y257" s="7"/>
      <c r="Z257" s="7">
        <v>247</v>
      </c>
      <c r="AA257" s="5">
        <f t="shared" si="61"/>
        <v>55572.445792302489</v>
      </c>
      <c r="AB257" s="5"/>
      <c r="AC257" s="7">
        <v>119</v>
      </c>
      <c r="AD257" s="5">
        <v>5898.0360157918185</v>
      </c>
      <c r="AE257" s="7"/>
    </row>
    <row r="258" spans="1:31">
      <c r="A258" s="28">
        <v>39318</v>
      </c>
      <c r="B258" s="14">
        <v>13378.87</v>
      </c>
      <c r="C258" s="14">
        <v>6220.1</v>
      </c>
      <c r="D258" s="14">
        <v>5569.38</v>
      </c>
      <c r="E258" s="14">
        <v>16248.97</v>
      </c>
      <c r="F258" s="29">
        <v>2.0095999999999998</v>
      </c>
      <c r="G258" s="30">
        <v>0.73319999999999996</v>
      </c>
      <c r="H258" s="30">
        <v>115.91</v>
      </c>
      <c r="I258" s="7"/>
      <c r="J258" s="7">
        <f t="shared" si="47"/>
        <v>1.0108032106667635</v>
      </c>
      <c r="K258" s="7">
        <f t="shared" si="48"/>
        <v>1.0037438073875649</v>
      </c>
      <c r="L258" s="7">
        <f t="shared" si="49"/>
        <v>1.0083373617002787</v>
      </c>
      <c r="M258" s="7">
        <f t="shared" si="50"/>
        <v>0.99587223099326316</v>
      </c>
      <c r="N258" s="7">
        <f t="shared" si="51"/>
        <v>1.0019444582938624</v>
      </c>
      <c r="O258" s="7">
        <f t="shared" si="52"/>
        <v>0.99538419766494701</v>
      </c>
      <c r="P258" s="7">
        <f t="shared" si="53"/>
        <v>0.99707526881720432</v>
      </c>
      <c r="Q258" s="7"/>
      <c r="R258" s="7">
        <f t="shared" si="54"/>
        <v>11141.133636161707</v>
      </c>
      <c r="S258" s="7">
        <f t="shared" si="55"/>
        <v>5216.4565669931744</v>
      </c>
      <c r="T258" s="7">
        <f t="shared" si="56"/>
        <v>4262.0504438083553</v>
      </c>
      <c r="U258" s="7">
        <f t="shared" si="57"/>
        <v>11956.969817587544</v>
      </c>
      <c r="V258" s="7">
        <f t="shared" si="58"/>
        <v>1.8507918033604225</v>
      </c>
      <c r="W258" s="7">
        <f t="shared" si="59"/>
        <v>0.67855340754819438</v>
      </c>
      <c r="X258" s="7">
        <f t="shared" si="60"/>
        <v>106.10875010752689</v>
      </c>
      <c r="Y258" s="7"/>
      <c r="Z258" s="7">
        <v>248</v>
      </c>
      <c r="AA258" s="5">
        <f t="shared" si="61"/>
        <v>69058.417535765097</v>
      </c>
      <c r="AB258" s="5"/>
      <c r="AC258" s="7">
        <v>220</v>
      </c>
      <c r="AD258" s="5">
        <v>6455.1906461138278</v>
      </c>
      <c r="AE258" s="7"/>
    </row>
    <row r="259" spans="1:31">
      <c r="A259" s="28">
        <v>39322</v>
      </c>
      <c r="B259" s="14">
        <v>13041.85</v>
      </c>
      <c r="C259" s="14">
        <v>6102.2</v>
      </c>
      <c r="D259" s="14">
        <v>5474.17</v>
      </c>
      <c r="E259" s="14">
        <v>16287.49</v>
      </c>
      <c r="F259" s="29">
        <v>2.0095000000000001</v>
      </c>
      <c r="G259" s="30">
        <v>0.7329</v>
      </c>
      <c r="H259" s="30">
        <v>114.95</v>
      </c>
      <c r="I259" s="7"/>
      <c r="J259" s="7">
        <f t="shared" si="47"/>
        <v>0.97480953174670204</v>
      </c>
      <c r="K259" s="7">
        <f t="shared" si="48"/>
        <v>0.9810453208147778</v>
      </c>
      <c r="L259" s="7">
        <f t="shared" si="49"/>
        <v>0.98290473984536875</v>
      </c>
      <c r="M259" s="7">
        <f t="shared" si="50"/>
        <v>1.0023706117987787</v>
      </c>
      <c r="N259" s="7">
        <f t="shared" si="51"/>
        <v>0.99995023885350331</v>
      </c>
      <c r="O259" s="7">
        <f t="shared" si="52"/>
        <v>0.99959083469721777</v>
      </c>
      <c r="P259" s="7">
        <f t="shared" si="53"/>
        <v>0.99171771201794501</v>
      </c>
      <c r="Q259" s="7"/>
      <c r="R259" s="7">
        <f t="shared" si="54"/>
        <v>10744.409147484053</v>
      </c>
      <c r="S259" s="7">
        <f t="shared" si="55"/>
        <v>5098.4925322744002</v>
      </c>
      <c r="T259" s="7">
        <f t="shared" si="56"/>
        <v>4154.5515834258031</v>
      </c>
      <c r="U259" s="7">
        <f t="shared" si="57"/>
        <v>12034.992821680391</v>
      </c>
      <c r="V259" s="7">
        <f t="shared" si="58"/>
        <v>1.8471080812101912</v>
      </c>
      <c r="W259" s="7">
        <f t="shared" si="59"/>
        <v>0.68142107201309332</v>
      </c>
      <c r="X259" s="7">
        <f t="shared" si="60"/>
        <v>105.53859891294971</v>
      </c>
      <c r="Y259" s="7"/>
      <c r="Z259" s="7">
        <v>249</v>
      </c>
      <c r="AA259" s="5">
        <f t="shared" si="61"/>
        <v>-149606.56785206869</v>
      </c>
      <c r="AB259" s="5"/>
      <c r="AC259" s="7">
        <v>452</v>
      </c>
      <c r="AD259" s="5">
        <v>7027.9303693715483</v>
      </c>
      <c r="AE259" s="7"/>
    </row>
    <row r="260" spans="1:31">
      <c r="A260" s="28">
        <v>39323</v>
      </c>
      <c r="B260" s="14">
        <v>13289.29</v>
      </c>
      <c r="C260" s="14">
        <v>6132.2</v>
      </c>
      <c r="D260" s="14">
        <v>5520.02</v>
      </c>
      <c r="E260" s="14">
        <v>16012.83</v>
      </c>
      <c r="F260" s="29">
        <v>2.0144000000000002</v>
      </c>
      <c r="G260" s="30">
        <v>0.73260000000000003</v>
      </c>
      <c r="H260" s="30">
        <v>115.09</v>
      </c>
      <c r="I260" s="7"/>
      <c r="J260" s="7">
        <f t="shared" si="47"/>
        <v>1.0189727684339263</v>
      </c>
      <c r="K260" s="7">
        <f t="shared" si="48"/>
        <v>1.0049162597096128</v>
      </c>
      <c r="L260" s="7">
        <f t="shared" si="49"/>
        <v>1.0083756989644093</v>
      </c>
      <c r="M260" s="7">
        <f t="shared" si="50"/>
        <v>0.98313675096653941</v>
      </c>
      <c r="N260" s="7">
        <f t="shared" si="51"/>
        <v>1.0024384175167953</v>
      </c>
      <c r="O260" s="7">
        <f t="shared" si="52"/>
        <v>0.99959066721244372</v>
      </c>
      <c r="P260" s="7">
        <f t="shared" si="53"/>
        <v>1.0012179208351457</v>
      </c>
      <c r="Q260" s="7"/>
      <c r="R260" s="7">
        <f t="shared" si="54"/>
        <v>11231.178992044841</v>
      </c>
      <c r="S260" s="7">
        <f t="shared" si="55"/>
        <v>5222.5498017108575</v>
      </c>
      <c r="T260" s="7">
        <f t="shared" si="56"/>
        <v>4262.2124881397549</v>
      </c>
      <c r="U260" s="7">
        <f t="shared" si="57"/>
        <v>11804.060894582284</v>
      </c>
      <c r="V260" s="7">
        <f t="shared" si="58"/>
        <v>1.8517042448370242</v>
      </c>
      <c r="W260" s="7">
        <f t="shared" si="59"/>
        <v>0.68142095783872281</v>
      </c>
      <c r="X260" s="7">
        <f t="shared" si="60"/>
        <v>106.54961113527621</v>
      </c>
      <c r="Y260" s="7"/>
      <c r="Z260" s="7">
        <v>250</v>
      </c>
      <c r="AA260" s="5">
        <f t="shared" si="61"/>
        <v>70035.490112129599</v>
      </c>
      <c r="AB260" s="5"/>
      <c r="AC260" s="7">
        <v>38</v>
      </c>
      <c r="AD260" s="5">
        <v>7195.9736369028687</v>
      </c>
      <c r="AE260" s="7"/>
    </row>
    <row r="261" spans="1:31">
      <c r="A261" s="28">
        <v>39324</v>
      </c>
      <c r="B261" s="14">
        <v>13238.73</v>
      </c>
      <c r="C261" s="14">
        <v>6212</v>
      </c>
      <c r="D261" s="14">
        <v>5592.53</v>
      </c>
      <c r="E261" s="14">
        <v>16153.82</v>
      </c>
      <c r="F261" s="29">
        <v>2.0154000000000001</v>
      </c>
      <c r="G261" s="30">
        <v>0.73319999999999996</v>
      </c>
      <c r="H261" s="30">
        <v>115.8</v>
      </c>
      <c r="I261" s="7"/>
      <c r="J261" s="7">
        <f t="shared" si="47"/>
        <v>0.99619543256261234</v>
      </c>
      <c r="K261" s="7">
        <f t="shared" si="48"/>
        <v>1.0130132741919702</v>
      </c>
      <c r="L261" s="7">
        <f t="shared" si="49"/>
        <v>1.0131358219716593</v>
      </c>
      <c r="M261" s="7">
        <f t="shared" si="50"/>
        <v>1.0088048146392612</v>
      </c>
      <c r="N261" s="7">
        <f t="shared" si="51"/>
        <v>1.00049642573471</v>
      </c>
      <c r="O261" s="7">
        <f t="shared" si="52"/>
        <v>1.0008190008190008</v>
      </c>
      <c r="P261" s="7">
        <f t="shared" si="53"/>
        <v>1.0061690850638629</v>
      </c>
      <c r="Q261" s="7"/>
      <c r="R261" s="7">
        <f t="shared" si="54"/>
        <v>10980.125829431066</v>
      </c>
      <c r="S261" s="7">
        <f t="shared" si="55"/>
        <v>5264.6299859756691</v>
      </c>
      <c r="T261" s="7">
        <f t="shared" si="56"/>
        <v>4282.3326236680296</v>
      </c>
      <c r="U261" s="7">
        <f t="shared" si="57"/>
        <v>12112.245271110729</v>
      </c>
      <c r="V261" s="7">
        <f t="shared" si="58"/>
        <v>1.8481169976171563</v>
      </c>
      <c r="W261" s="7">
        <f t="shared" si="59"/>
        <v>0.68225831285831284</v>
      </c>
      <c r="X261" s="7">
        <f t="shared" si="60"/>
        <v>107.07651403249629</v>
      </c>
      <c r="Y261" s="7"/>
      <c r="Z261" s="7">
        <v>251</v>
      </c>
      <c r="AA261" s="5">
        <f t="shared" si="61"/>
        <v>40300.099716736004</v>
      </c>
      <c r="AB261" s="5"/>
      <c r="AC261" s="7">
        <v>81</v>
      </c>
      <c r="AD261" s="5">
        <v>8309.2573004774749</v>
      </c>
      <c r="AE261" s="7"/>
    </row>
    <row r="262" spans="1:31">
      <c r="A262" s="28">
        <v>39325</v>
      </c>
      <c r="B262" s="14">
        <v>13357.74</v>
      </c>
      <c r="C262" s="14">
        <v>6303.3</v>
      </c>
      <c r="D262" s="14">
        <v>5662.7</v>
      </c>
      <c r="E262" s="14">
        <v>16569.09</v>
      </c>
      <c r="F262" s="29">
        <v>2.0171000000000001</v>
      </c>
      <c r="G262" s="30">
        <v>0.73350000000000004</v>
      </c>
      <c r="H262" s="30">
        <v>115.92</v>
      </c>
      <c r="I262" s="7"/>
      <c r="J262" s="7">
        <f t="shared" si="47"/>
        <v>1.008989532983904</v>
      </c>
      <c r="K262" s="7">
        <f t="shared" si="48"/>
        <v>1.0146973599484868</v>
      </c>
      <c r="L262" s="7">
        <f t="shared" si="49"/>
        <v>1.0125470940701258</v>
      </c>
      <c r="M262" s="7">
        <f t="shared" si="50"/>
        <v>1.0257072320974234</v>
      </c>
      <c r="N262" s="7">
        <f t="shared" si="51"/>
        <v>1.0008435050114122</v>
      </c>
      <c r="O262" s="7">
        <f t="shared" si="52"/>
        <v>1.0004091653027825</v>
      </c>
      <c r="P262" s="7">
        <f t="shared" si="53"/>
        <v>1.0010362694300519</v>
      </c>
      <c r="Q262" s="7"/>
      <c r="R262" s="7">
        <f t="shared" si="54"/>
        <v>11121.143171920568</v>
      </c>
      <c r="S262" s="7">
        <f t="shared" si="55"/>
        <v>5273.3821796522852</v>
      </c>
      <c r="T262" s="7">
        <f t="shared" si="56"/>
        <v>4279.8441826865492</v>
      </c>
      <c r="U262" s="7">
        <f t="shared" si="57"/>
        <v>12315.184653394677</v>
      </c>
      <c r="V262" s="7">
        <f t="shared" si="58"/>
        <v>1.8487581224570806</v>
      </c>
      <c r="W262" s="7">
        <f t="shared" si="59"/>
        <v>0.68197892798690674</v>
      </c>
      <c r="X262" s="7">
        <f t="shared" si="60"/>
        <v>106.53027979274611</v>
      </c>
      <c r="Y262" s="7"/>
      <c r="Z262" s="7">
        <v>252</v>
      </c>
      <c r="AA262" s="5">
        <f t="shared" si="61"/>
        <v>139016.57229853608</v>
      </c>
      <c r="AB262" s="5"/>
      <c r="AC262" s="7">
        <v>35</v>
      </c>
      <c r="AD262" s="5">
        <v>8600.1924763787538</v>
      </c>
      <c r="AE262" s="7"/>
    </row>
    <row r="263" spans="1:31">
      <c r="A263" s="28">
        <v>39329</v>
      </c>
      <c r="B263" s="14">
        <v>13448.86</v>
      </c>
      <c r="C263" s="14">
        <v>6376.8</v>
      </c>
      <c r="D263" s="14">
        <v>5672.72</v>
      </c>
      <c r="E263" s="14">
        <v>16420.47</v>
      </c>
      <c r="F263" s="29">
        <v>2.0102000000000002</v>
      </c>
      <c r="G263" s="30">
        <v>0.73599999999999999</v>
      </c>
      <c r="H263" s="30">
        <v>116.2</v>
      </c>
      <c r="I263" s="7"/>
      <c r="J263" s="7">
        <f t="shared" si="47"/>
        <v>1.0068215132200509</v>
      </c>
      <c r="K263" s="7">
        <f t="shared" si="48"/>
        <v>1.0116605587549379</v>
      </c>
      <c r="L263" s="7">
        <f t="shared" si="49"/>
        <v>1.0017694739258658</v>
      </c>
      <c r="M263" s="7">
        <f t="shared" si="50"/>
        <v>0.9910302859118999</v>
      </c>
      <c r="N263" s="7">
        <f t="shared" si="51"/>
        <v>0.9965792474344356</v>
      </c>
      <c r="O263" s="7">
        <f t="shared" si="52"/>
        <v>1.0034083162917518</v>
      </c>
      <c r="P263" s="7">
        <f t="shared" si="53"/>
        <v>1.0024154589371981</v>
      </c>
      <c r="Q263" s="7"/>
      <c r="R263" s="7">
        <f t="shared" si="54"/>
        <v>11097.247128002193</v>
      </c>
      <c r="S263" s="7">
        <f t="shared" si="55"/>
        <v>5257.5999238494123</v>
      </c>
      <c r="T263" s="7">
        <f t="shared" si="56"/>
        <v>4234.2892300845888</v>
      </c>
      <c r="U263" s="7">
        <f t="shared" si="57"/>
        <v>11898.834858709804</v>
      </c>
      <c r="V263" s="7">
        <f t="shared" si="58"/>
        <v>1.8408811858608893</v>
      </c>
      <c r="W263" s="7">
        <f t="shared" si="59"/>
        <v>0.68402344921608715</v>
      </c>
      <c r="X263" s="7">
        <f t="shared" si="60"/>
        <v>106.67705314009662</v>
      </c>
      <c r="Y263" s="7"/>
      <c r="Z263" s="7">
        <v>253</v>
      </c>
      <c r="AA263" s="5">
        <f t="shared" si="61"/>
        <v>27379.966467179358</v>
      </c>
      <c r="AB263" s="5"/>
      <c r="AC263" s="7">
        <v>128</v>
      </c>
      <c r="AD263" s="5">
        <v>9098.9044942464679</v>
      </c>
      <c r="AE263" s="7"/>
    </row>
    <row r="264" spans="1:31">
      <c r="A264" s="28">
        <v>39330</v>
      </c>
      <c r="B264" s="14">
        <v>13305.47</v>
      </c>
      <c r="C264" s="14">
        <v>6270.7</v>
      </c>
      <c r="D264" s="14">
        <v>5551.55</v>
      </c>
      <c r="E264" s="14">
        <v>16158.45</v>
      </c>
      <c r="F264" s="29">
        <v>2.0198999999999998</v>
      </c>
      <c r="G264" s="30">
        <v>0.73250000000000004</v>
      </c>
      <c r="H264" s="30">
        <v>115.35</v>
      </c>
      <c r="I264" s="7"/>
      <c r="J264" s="7">
        <f t="shared" si="47"/>
        <v>0.98933812977456814</v>
      </c>
      <c r="K264" s="7">
        <f t="shared" si="48"/>
        <v>0.983361560657383</v>
      </c>
      <c r="L264" s="7">
        <f t="shared" si="49"/>
        <v>0.97863987646138006</v>
      </c>
      <c r="M264" s="7">
        <f t="shared" si="50"/>
        <v>0.98404308768263027</v>
      </c>
      <c r="N264" s="7">
        <f t="shared" si="51"/>
        <v>1.004825390508407</v>
      </c>
      <c r="O264" s="7">
        <f t="shared" si="52"/>
        <v>0.99524456521739135</v>
      </c>
      <c r="P264" s="7">
        <f t="shared" si="53"/>
        <v>0.99268502581755591</v>
      </c>
      <c r="Q264" s="7"/>
      <c r="R264" s="7">
        <f t="shared" si="54"/>
        <v>10904.544226663076</v>
      </c>
      <c r="S264" s="7">
        <f t="shared" si="55"/>
        <v>5110.5300307364196</v>
      </c>
      <c r="T264" s="7">
        <f t="shared" si="56"/>
        <v>4136.5248162257267</v>
      </c>
      <c r="U264" s="7">
        <f t="shared" si="57"/>
        <v>11814.942853554132</v>
      </c>
      <c r="V264" s="7">
        <f t="shared" si="58"/>
        <v>1.8561134613471295</v>
      </c>
      <c r="W264" s="7">
        <f t="shared" si="59"/>
        <v>0.67845822010869561</v>
      </c>
      <c r="X264" s="7">
        <f t="shared" si="60"/>
        <v>105.6415404475043</v>
      </c>
      <c r="Y264" s="7"/>
      <c r="Z264" s="7">
        <v>254</v>
      </c>
      <c r="AA264" s="5">
        <f t="shared" si="61"/>
        <v>-108772.43040234409</v>
      </c>
      <c r="AB264" s="5"/>
      <c r="AC264" s="7">
        <v>126</v>
      </c>
      <c r="AD264" s="5">
        <v>9340.023479456082</v>
      </c>
      <c r="AE264" s="7"/>
    </row>
    <row r="265" spans="1:31">
      <c r="A265" s="28">
        <v>39331</v>
      </c>
      <c r="B265" s="14">
        <v>13363.35</v>
      </c>
      <c r="C265" s="14">
        <v>6313.3</v>
      </c>
      <c r="D265" s="14">
        <v>5576.62</v>
      </c>
      <c r="E265" s="14">
        <v>16257</v>
      </c>
      <c r="F265" s="29">
        <v>2.0217000000000001</v>
      </c>
      <c r="G265" s="30">
        <v>0.73040000000000005</v>
      </c>
      <c r="H265" s="30">
        <v>115.25</v>
      </c>
      <c r="I265" s="7"/>
      <c r="J265" s="7">
        <f t="shared" si="47"/>
        <v>1.0043500906018352</v>
      </c>
      <c r="K265" s="7">
        <f t="shared" si="48"/>
        <v>1.0067934999282377</v>
      </c>
      <c r="L265" s="7">
        <f t="shared" si="49"/>
        <v>1.004515855932127</v>
      </c>
      <c r="M265" s="7">
        <f t="shared" si="50"/>
        <v>1.0060989760775321</v>
      </c>
      <c r="N265" s="7">
        <f t="shared" si="51"/>
        <v>1.0008911332244173</v>
      </c>
      <c r="O265" s="7">
        <f t="shared" si="52"/>
        <v>0.99713310580204784</v>
      </c>
      <c r="P265" s="7">
        <f t="shared" si="53"/>
        <v>0.99913307325530998</v>
      </c>
      <c r="Q265" s="7"/>
      <c r="R265" s="7">
        <f t="shared" si="54"/>
        <v>11070.006959618864</v>
      </c>
      <c r="S265" s="7">
        <f t="shared" si="55"/>
        <v>5232.3058191270511</v>
      </c>
      <c r="T265" s="7">
        <f t="shared" si="56"/>
        <v>4245.8976650124741</v>
      </c>
      <c r="U265" s="7">
        <f t="shared" si="57"/>
        <v>12079.757539244172</v>
      </c>
      <c r="V265" s="7">
        <f t="shared" si="58"/>
        <v>1.8488461012921436</v>
      </c>
      <c r="W265" s="7">
        <f t="shared" si="59"/>
        <v>0.67974563822525602</v>
      </c>
      <c r="X265" s="7">
        <f t="shared" si="60"/>
        <v>106.3277416558301</v>
      </c>
      <c r="Y265" s="7"/>
      <c r="Z265" s="7">
        <v>255</v>
      </c>
      <c r="AA265" s="5">
        <f t="shared" si="61"/>
        <v>59668.015129264444</v>
      </c>
      <c r="AB265" s="5"/>
      <c r="AC265" s="7">
        <v>188</v>
      </c>
      <c r="AD265" s="5">
        <v>9648.0880571454763</v>
      </c>
      <c r="AE265" s="7"/>
    </row>
    <row r="266" spans="1:31">
      <c r="A266" s="28">
        <v>39332</v>
      </c>
      <c r="B266" s="14">
        <v>13113.38</v>
      </c>
      <c r="C266" s="14">
        <v>6191.2</v>
      </c>
      <c r="D266" s="14">
        <v>5430.1</v>
      </c>
      <c r="E266" s="14">
        <v>16122.16</v>
      </c>
      <c r="F266" s="29">
        <v>2.0251999999999999</v>
      </c>
      <c r="G266" s="30">
        <v>0.72650000000000003</v>
      </c>
      <c r="H266" s="30">
        <v>113.45</v>
      </c>
      <c r="I266" s="7"/>
      <c r="J266" s="7">
        <f t="shared" si="47"/>
        <v>0.98129436106964185</v>
      </c>
      <c r="K266" s="7">
        <f t="shared" si="48"/>
        <v>0.98065987676809274</v>
      </c>
      <c r="L266" s="7">
        <f t="shared" si="49"/>
        <v>0.97372602042097189</v>
      </c>
      <c r="M266" s="7">
        <f t="shared" si="50"/>
        <v>0.9917057267638556</v>
      </c>
      <c r="N266" s="7">
        <f t="shared" si="51"/>
        <v>1.0017312163031111</v>
      </c>
      <c r="O266" s="7">
        <f t="shared" si="52"/>
        <v>0.99466046002190578</v>
      </c>
      <c r="P266" s="7">
        <f t="shared" si="53"/>
        <v>0.9843817787418655</v>
      </c>
      <c r="Q266" s="7"/>
      <c r="R266" s="7">
        <f t="shared" si="54"/>
        <v>10815.885325371257</v>
      </c>
      <c r="S266" s="7">
        <f t="shared" si="55"/>
        <v>5096.4893795637781</v>
      </c>
      <c r="T266" s="7">
        <f t="shared" si="56"/>
        <v>4115.754880375569</v>
      </c>
      <c r="U266" s="7">
        <f t="shared" si="57"/>
        <v>11906.944559562036</v>
      </c>
      <c r="V266" s="7">
        <f t="shared" si="58"/>
        <v>1.8503979027551067</v>
      </c>
      <c r="W266" s="7">
        <f t="shared" si="59"/>
        <v>0.67806003559693317</v>
      </c>
      <c r="X266" s="7">
        <f t="shared" si="60"/>
        <v>104.75790889370933</v>
      </c>
      <c r="Y266" s="7"/>
      <c r="Z266" s="7">
        <v>256</v>
      </c>
      <c r="AA266" s="5">
        <f t="shared" si="61"/>
        <v>-130337.18871144392</v>
      </c>
      <c r="AB266" s="5"/>
      <c r="AC266" s="7">
        <v>319</v>
      </c>
      <c r="AD266" s="5">
        <v>9653.3208837490529</v>
      </c>
      <c r="AE266" s="7"/>
    </row>
    <row r="267" spans="1:31">
      <c r="A267" s="28">
        <v>39335</v>
      </c>
      <c r="B267" s="14">
        <v>13127.85</v>
      </c>
      <c r="C267" s="14">
        <v>6134.1</v>
      </c>
      <c r="D267" s="14">
        <v>5386.43</v>
      </c>
      <c r="E267" s="14">
        <v>15764.97</v>
      </c>
      <c r="F267" s="29">
        <v>2.0285000000000002</v>
      </c>
      <c r="G267" s="30">
        <v>0.72499999999999998</v>
      </c>
      <c r="H267" s="30">
        <v>113.29</v>
      </c>
      <c r="I267" s="7"/>
      <c r="J267" s="7">
        <f t="shared" si="47"/>
        <v>1.0011034531143002</v>
      </c>
      <c r="K267" s="7">
        <f t="shared" si="48"/>
        <v>0.99077723220054281</v>
      </c>
      <c r="L267" s="7">
        <f t="shared" si="49"/>
        <v>0.99195779083258129</v>
      </c>
      <c r="M267" s="7">
        <f t="shared" si="50"/>
        <v>0.97784478010390663</v>
      </c>
      <c r="N267" s="7">
        <f t="shared" si="51"/>
        <v>1.00162946869445</v>
      </c>
      <c r="O267" s="7">
        <f t="shared" si="52"/>
        <v>0.99793530626290428</v>
      </c>
      <c r="P267" s="7">
        <f t="shared" si="53"/>
        <v>0.99858968708682239</v>
      </c>
      <c r="Q267" s="7"/>
      <c r="R267" s="7">
        <f t="shared" si="54"/>
        <v>11034.222326433002</v>
      </c>
      <c r="S267" s="7">
        <f t="shared" si="55"/>
        <v>5149.0692757462211</v>
      </c>
      <c r="T267" s="7">
        <f t="shared" si="56"/>
        <v>4192.8171098690636</v>
      </c>
      <c r="U267" s="7">
        <f t="shared" si="57"/>
        <v>11740.522687660959</v>
      </c>
      <c r="V267" s="7">
        <f t="shared" si="58"/>
        <v>1.850209954572388</v>
      </c>
      <c r="W267" s="7">
        <f t="shared" si="59"/>
        <v>0.68029249827942184</v>
      </c>
      <c r="X267" s="7">
        <f t="shared" si="60"/>
        <v>106.26991449977965</v>
      </c>
      <c r="Y267" s="7"/>
      <c r="Z267" s="7">
        <v>257</v>
      </c>
      <c r="AA267" s="5">
        <f t="shared" si="61"/>
        <v>-62948.687650246546</v>
      </c>
      <c r="AB267" s="5"/>
      <c r="AC267" s="7">
        <v>183</v>
      </c>
      <c r="AD267" s="5">
        <v>10439.059147868305</v>
      </c>
      <c r="AE267" s="7"/>
    </row>
    <row r="268" spans="1:31">
      <c r="A268" s="28">
        <v>39336</v>
      </c>
      <c r="B268" s="14">
        <v>13308.39</v>
      </c>
      <c r="C268" s="14">
        <v>6280.7</v>
      </c>
      <c r="D268" s="14">
        <v>5478.94</v>
      </c>
      <c r="E268" s="14">
        <v>15877.67</v>
      </c>
      <c r="F268" s="29">
        <v>2.0301999999999998</v>
      </c>
      <c r="G268" s="30">
        <v>0.7228</v>
      </c>
      <c r="H268" s="30">
        <v>114.1</v>
      </c>
      <c r="I268" s="7"/>
      <c r="J268" s="7">
        <f t="shared" ref="J268:J331" si="62">B268/B267</f>
        <v>1.0137524423268089</v>
      </c>
      <c r="K268" s="7">
        <f t="shared" ref="K268:K331" si="63">C268/C267</f>
        <v>1.0238991865147291</v>
      </c>
      <c r="L268" s="7">
        <f t="shared" ref="L268:L331" si="64">D268/D267</f>
        <v>1.0171746407175066</v>
      </c>
      <c r="M268" s="7">
        <f t="shared" ref="M268:M331" si="65">E268/E267</f>
        <v>1.0071487608285967</v>
      </c>
      <c r="N268" s="7">
        <f t="shared" ref="N268:N331" si="66">F268/F267</f>
        <v>1.0008380576780871</v>
      </c>
      <c r="O268" s="7">
        <f t="shared" ref="O268:O331" si="67">G268/G267</f>
        <v>0.99696551724137938</v>
      </c>
      <c r="P268" s="7">
        <f t="shared" ref="P268:P331" si="68">H268/H267</f>
        <v>1.0071497925677464</v>
      </c>
      <c r="Q268" s="7"/>
      <c r="R268" s="7">
        <f t="shared" ref="R268:R331" si="69">B$510*J268</f>
        <v>11173.640244472628</v>
      </c>
      <c r="S268" s="7">
        <f t="shared" ref="S268:S331" si="70">C$510*K268</f>
        <v>5321.2040723170476</v>
      </c>
      <c r="T268" s="7">
        <f t="shared" ref="T268:T331" si="71">D$510*L268</f>
        <v>4299.4039431311649</v>
      </c>
      <c r="U268" s="7">
        <f t="shared" ref="U268:U331" si="72">E$510*M268</f>
        <v>12092.361811351371</v>
      </c>
      <c r="V268" s="7">
        <f t="shared" ref="V268:V331" si="73">F$510*N268</f>
        <v>1.8487480601429624</v>
      </c>
      <c r="W268" s="7">
        <f t="shared" ref="W268:W331" si="74">G$510*O268</f>
        <v>0.67963139310344833</v>
      </c>
      <c r="X268" s="7">
        <f t="shared" ref="X268:X331" si="75">H$510*P268</f>
        <v>107.18088092505957</v>
      </c>
      <c r="Y268" s="7"/>
      <c r="Z268" s="7">
        <v>258</v>
      </c>
      <c r="AA268" s="5">
        <f t="shared" ref="AA268:AA331" si="76">($B$4*R268+$C$4*S268*V268+$D$4*T268/W268+$E$4*U268/X268)-$B$5</f>
        <v>144720.00934878737</v>
      </c>
      <c r="AB268" s="5"/>
      <c r="AC268" s="7">
        <v>71</v>
      </c>
      <c r="AD268" s="5">
        <v>10688.067470245063</v>
      </c>
      <c r="AE268" s="7"/>
    </row>
    <row r="269" spans="1:31">
      <c r="A269" s="28">
        <v>39337</v>
      </c>
      <c r="B269" s="14">
        <v>13291.65</v>
      </c>
      <c r="C269" s="14">
        <v>6306.2</v>
      </c>
      <c r="D269" s="14">
        <v>5508.01</v>
      </c>
      <c r="E269" s="14">
        <v>15797.6</v>
      </c>
      <c r="F269" s="29">
        <v>2.0306999999999999</v>
      </c>
      <c r="G269" s="30">
        <v>0.72009999999999996</v>
      </c>
      <c r="H269" s="30">
        <v>114.2</v>
      </c>
      <c r="I269" s="7"/>
      <c r="J269" s="7">
        <f t="shared" si="62"/>
        <v>0.9987421468712594</v>
      </c>
      <c r="K269" s="7">
        <f t="shared" si="63"/>
        <v>1.004060057000016</v>
      </c>
      <c r="L269" s="7">
        <f t="shared" si="64"/>
        <v>1.0053057708242836</v>
      </c>
      <c r="M269" s="7">
        <f t="shared" si="65"/>
        <v>0.99495706863790467</v>
      </c>
      <c r="N269" s="7">
        <f t="shared" si="66"/>
        <v>1.000246281154566</v>
      </c>
      <c r="O269" s="7">
        <f t="shared" si="67"/>
        <v>0.99626452684006639</v>
      </c>
      <c r="P269" s="7">
        <f t="shared" si="68"/>
        <v>1.0008764241893078</v>
      </c>
      <c r="Q269" s="7"/>
      <c r="R269" s="7">
        <f t="shared" si="69"/>
        <v>11008.195867343833</v>
      </c>
      <c r="S269" s="7">
        <f t="shared" si="70"/>
        <v>5218.1001162290831</v>
      </c>
      <c r="T269" s="7">
        <f t="shared" si="71"/>
        <v>4249.2364851777911</v>
      </c>
      <c r="U269" s="7">
        <f t="shared" si="72"/>
        <v>11945.981893313063</v>
      </c>
      <c r="V269" s="7">
        <f t="shared" si="73"/>
        <v>1.8476549305487144</v>
      </c>
      <c r="W269" s="7">
        <f t="shared" si="74"/>
        <v>0.67915352794687323</v>
      </c>
      <c r="X269" s="7">
        <f t="shared" si="75"/>
        <v>106.51326906222613</v>
      </c>
      <c r="Y269" s="7"/>
      <c r="Z269" s="7">
        <v>259</v>
      </c>
      <c r="AA269" s="5">
        <f t="shared" si="76"/>
        <v>4511.097000470385</v>
      </c>
      <c r="AB269" s="5"/>
      <c r="AC269" s="7">
        <v>50</v>
      </c>
      <c r="AD269" s="5">
        <v>10956.209314648062</v>
      </c>
      <c r="AE269" s="7"/>
    </row>
    <row r="270" spans="1:31">
      <c r="A270" s="28">
        <v>39338</v>
      </c>
      <c r="B270" s="14">
        <v>13424.88</v>
      </c>
      <c r="C270" s="14">
        <v>6363.9</v>
      </c>
      <c r="D270" s="14">
        <v>5565.97</v>
      </c>
      <c r="E270" s="14">
        <v>15821.19</v>
      </c>
      <c r="F270" s="29">
        <v>2.0272999999999999</v>
      </c>
      <c r="G270" s="30">
        <v>0.72040000000000004</v>
      </c>
      <c r="H270" s="30">
        <v>115.41</v>
      </c>
      <c r="I270" s="7"/>
      <c r="J270" s="7">
        <f t="shared" si="62"/>
        <v>1.0100235862364717</v>
      </c>
      <c r="K270" s="7">
        <f t="shared" si="63"/>
        <v>1.0091497256668041</v>
      </c>
      <c r="L270" s="7">
        <f t="shared" si="64"/>
        <v>1.0105228567123155</v>
      </c>
      <c r="M270" s="7">
        <f t="shared" si="65"/>
        <v>1.0014932647997163</v>
      </c>
      <c r="N270" s="7">
        <f t="shared" si="66"/>
        <v>0.99832570049736535</v>
      </c>
      <c r="O270" s="7">
        <f t="shared" si="67"/>
        <v>1.0004166088043329</v>
      </c>
      <c r="P270" s="7">
        <f t="shared" si="68"/>
        <v>1.0105954465849387</v>
      </c>
      <c r="Q270" s="7"/>
      <c r="R270" s="7">
        <f t="shared" si="69"/>
        <v>11132.540568913564</v>
      </c>
      <c r="S270" s="7">
        <f t="shared" si="70"/>
        <v>5244.5511242903804</v>
      </c>
      <c r="T270" s="7">
        <f t="shared" si="71"/>
        <v>4271.2881159801827</v>
      </c>
      <c r="U270" s="7">
        <f t="shared" si="72"/>
        <v>12024.458928615739</v>
      </c>
      <c r="V270" s="7">
        <f t="shared" si="73"/>
        <v>1.8441072339587332</v>
      </c>
      <c r="W270" s="7">
        <f t="shared" si="74"/>
        <v>0.68198400222191369</v>
      </c>
      <c r="X270" s="7">
        <f t="shared" si="75"/>
        <v>107.54756742556918</v>
      </c>
      <c r="Y270" s="7"/>
      <c r="Z270" s="7">
        <v>260</v>
      </c>
      <c r="AA270" s="5">
        <f t="shared" si="76"/>
        <v>53378.648633573204</v>
      </c>
      <c r="AB270" s="5"/>
      <c r="AC270" s="7">
        <v>112</v>
      </c>
      <c r="AD270" s="5">
        <v>11322.319566739723</v>
      </c>
      <c r="AE270" s="7"/>
    </row>
    <row r="271" spans="1:31">
      <c r="A271" s="28">
        <v>39339</v>
      </c>
      <c r="B271" s="14">
        <v>13442.52</v>
      </c>
      <c r="C271" s="14">
        <v>6289.3</v>
      </c>
      <c r="D271" s="14">
        <v>5538.92</v>
      </c>
      <c r="E271" s="14">
        <v>16127.42</v>
      </c>
      <c r="F271" s="29">
        <v>2.0116999999999998</v>
      </c>
      <c r="G271" s="30">
        <v>0.72099999999999997</v>
      </c>
      <c r="H271" s="30">
        <v>115.07</v>
      </c>
      <c r="I271" s="7"/>
      <c r="J271" s="7">
        <f t="shared" si="62"/>
        <v>1.0013139782255038</v>
      </c>
      <c r="K271" s="7">
        <f t="shared" si="63"/>
        <v>0.98827762849824796</v>
      </c>
      <c r="L271" s="7">
        <f t="shared" si="64"/>
        <v>0.99514011034913952</v>
      </c>
      <c r="M271" s="7">
        <f t="shared" si="65"/>
        <v>1.0193556868983937</v>
      </c>
      <c r="N271" s="7">
        <f t="shared" si="66"/>
        <v>0.99230503625511757</v>
      </c>
      <c r="O271" s="7">
        <f t="shared" si="67"/>
        <v>1.0008328706274292</v>
      </c>
      <c r="P271" s="7">
        <f t="shared" si="68"/>
        <v>0.99705398145741264</v>
      </c>
      <c r="Q271" s="7"/>
      <c r="R271" s="7">
        <f t="shared" si="69"/>
        <v>11036.542746840196</v>
      </c>
      <c r="S271" s="7">
        <f t="shared" si="70"/>
        <v>5136.0788353053949</v>
      </c>
      <c r="T271" s="7">
        <f t="shared" si="71"/>
        <v>4206.2681698248471</v>
      </c>
      <c r="U271" s="7">
        <f t="shared" si="72"/>
        <v>12238.924635416171</v>
      </c>
      <c r="V271" s="7">
        <f t="shared" si="73"/>
        <v>1.8329858629704532</v>
      </c>
      <c r="W271" s="7">
        <f t="shared" si="74"/>
        <v>0.6822677679067185</v>
      </c>
      <c r="X271" s="7">
        <f t="shared" si="75"/>
        <v>106.10648470669786</v>
      </c>
      <c r="Y271" s="7"/>
      <c r="Z271" s="7">
        <v>261</v>
      </c>
      <c r="AA271" s="5">
        <f t="shared" si="76"/>
        <v>-12837.439104098827</v>
      </c>
      <c r="AB271" s="5"/>
      <c r="AC271" s="7">
        <v>82</v>
      </c>
      <c r="AD271" s="5">
        <v>12062.618795109913</v>
      </c>
      <c r="AE271" s="7"/>
    </row>
    <row r="272" spans="1:31">
      <c r="A272" s="28">
        <v>39343</v>
      </c>
      <c r="B272" s="14">
        <v>13739.39</v>
      </c>
      <c r="C272" s="14">
        <v>6283.3</v>
      </c>
      <c r="D272" s="14">
        <v>5549.35</v>
      </c>
      <c r="E272" s="14">
        <v>15801.8</v>
      </c>
      <c r="F272" s="29">
        <v>1.9967999999999999</v>
      </c>
      <c r="G272" s="30">
        <v>0.72099999999999997</v>
      </c>
      <c r="H272" s="30">
        <v>115.81</v>
      </c>
      <c r="I272" s="7"/>
      <c r="J272" s="7">
        <f t="shared" si="62"/>
        <v>1.0220844008415089</v>
      </c>
      <c r="K272" s="7">
        <f t="shared" si="63"/>
        <v>0.99904599875979838</v>
      </c>
      <c r="L272" s="7">
        <f t="shared" si="64"/>
        <v>1.001883038570696</v>
      </c>
      <c r="M272" s="7">
        <f t="shared" si="65"/>
        <v>0.97980954176179447</v>
      </c>
      <c r="N272" s="7">
        <f t="shared" si="66"/>
        <v>0.99259332902520259</v>
      </c>
      <c r="O272" s="7">
        <f t="shared" si="67"/>
        <v>1</v>
      </c>
      <c r="P272" s="7">
        <f t="shared" si="68"/>
        <v>1.0064308681672027</v>
      </c>
      <c r="Q272" s="7"/>
      <c r="R272" s="7">
        <f t="shared" si="69"/>
        <v>11265.47559113916</v>
      </c>
      <c r="S272" s="7">
        <f t="shared" si="70"/>
        <v>5192.0420555546725</v>
      </c>
      <c r="T272" s="7">
        <f t="shared" si="71"/>
        <v>4234.7692462610039</v>
      </c>
      <c r="U272" s="7">
        <f t="shared" si="72"/>
        <v>11764.112657449239</v>
      </c>
      <c r="V272" s="7">
        <f t="shared" si="73"/>
        <v>1.8335183973753542</v>
      </c>
      <c r="W272" s="7">
        <f t="shared" si="74"/>
        <v>0.68169999999999997</v>
      </c>
      <c r="X272" s="7">
        <f t="shared" si="75"/>
        <v>107.10437299035371</v>
      </c>
      <c r="Y272" s="7"/>
      <c r="Z272" s="7">
        <v>262</v>
      </c>
      <c r="AA272" s="5">
        <f t="shared" si="76"/>
        <v>14590.009053943679</v>
      </c>
      <c r="AB272" s="5"/>
      <c r="AC272" s="7">
        <v>391</v>
      </c>
      <c r="AD272" s="5">
        <v>12746.307852089405</v>
      </c>
      <c r="AE272" s="7"/>
    </row>
    <row r="273" spans="1:31">
      <c r="A273" s="28">
        <v>39344</v>
      </c>
      <c r="B273" s="14">
        <v>13815.56</v>
      </c>
      <c r="C273" s="14">
        <v>6460</v>
      </c>
      <c r="D273" s="14">
        <v>5730.82</v>
      </c>
      <c r="E273" s="14">
        <v>16381.54</v>
      </c>
      <c r="F273" s="29">
        <v>1.9993000000000001</v>
      </c>
      <c r="G273" s="30">
        <v>0.71640000000000004</v>
      </c>
      <c r="H273" s="30">
        <v>116.27</v>
      </c>
      <c r="I273" s="7"/>
      <c r="J273" s="7">
        <f t="shared" si="62"/>
        <v>1.0055439142494682</v>
      </c>
      <c r="K273" s="7">
        <f t="shared" si="63"/>
        <v>1.0281221651043242</v>
      </c>
      <c r="L273" s="7">
        <f t="shared" si="64"/>
        <v>1.0327011271590365</v>
      </c>
      <c r="M273" s="7">
        <f t="shared" si="65"/>
        <v>1.036688225392044</v>
      </c>
      <c r="N273" s="7">
        <f t="shared" si="66"/>
        <v>1.0012520032051282</v>
      </c>
      <c r="O273" s="7">
        <f t="shared" si="67"/>
        <v>0.99361997226074905</v>
      </c>
      <c r="P273" s="7">
        <f t="shared" si="68"/>
        <v>1.0039720231413523</v>
      </c>
      <c r="Q273" s="7"/>
      <c r="R273" s="7">
        <f t="shared" si="69"/>
        <v>11083.165355492492</v>
      </c>
      <c r="S273" s="7">
        <f t="shared" si="70"/>
        <v>5343.1508920471724</v>
      </c>
      <c r="T273" s="7">
        <f t="shared" si="71"/>
        <v>4365.0314512870873</v>
      </c>
      <c r="U273" s="7">
        <f t="shared" si="72"/>
        <v>12447.028278816339</v>
      </c>
      <c r="V273" s="7">
        <f t="shared" si="73"/>
        <v>1.8495127003205127</v>
      </c>
      <c r="W273" s="7">
        <f t="shared" si="74"/>
        <v>0.67735073509015264</v>
      </c>
      <c r="X273" s="7">
        <f t="shared" si="75"/>
        <v>106.84270270270271</v>
      </c>
      <c r="Y273" s="7"/>
      <c r="Z273" s="7">
        <v>263</v>
      </c>
      <c r="AA273" s="5">
        <f t="shared" si="76"/>
        <v>205777.86120266281</v>
      </c>
      <c r="AB273" s="5"/>
      <c r="AC273" s="7">
        <v>83</v>
      </c>
      <c r="AD273" s="5">
        <v>12761.629001284018</v>
      </c>
      <c r="AE273" s="7"/>
    </row>
    <row r="274" spans="1:31">
      <c r="A274" s="28">
        <v>39345</v>
      </c>
      <c r="B274" s="14">
        <v>13766.7</v>
      </c>
      <c r="C274" s="14">
        <v>6429</v>
      </c>
      <c r="D274" s="14">
        <v>5688.76</v>
      </c>
      <c r="E274" s="14">
        <v>16413.79</v>
      </c>
      <c r="F274" s="29">
        <v>2.0139</v>
      </c>
      <c r="G274" s="30">
        <v>0.70989999999999998</v>
      </c>
      <c r="H274" s="30">
        <v>114.55</v>
      </c>
      <c r="I274" s="7"/>
      <c r="J274" s="7">
        <f t="shared" si="62"/>
        <v>0.99646340792555654</v>
      </c>
      <c r="K274" s="7">
        <f t="shared" si="63"/>
        <v>0.99520123839009289</v>
      </c>
      <c r="L274" s="7">
        <f t="shared" si="64"/>
        <v>0.99266073615992134</v>
      </c>
      <c r="M274" s="7">
        <f t="shared" si="65"/>
        <v>1.0019686793793501</v>
      </c>
      <c r="N274" s="7">
        <f t="shared" si="66"/>
        <v>1.007302555894563</v>
      </c>
      <c r="O274" s="7">
        <f t="shared" si="67"/>
        <v>0.99092685650474588</v>
      </c>
      <c r="P274" s="7">
        <f t="shared" si="68"/>
        <v>0.98520684613399845</v>
      </c>
      <c r="Q274" s="7"/>
      <c r="R274" s="7">
        <f t="shared" si="69"/>
        <v>10983.079469959959</v>
      </c>
      <c r="S274" s="7">
        <f t="shared" si="70"/>
        <v>5172.060835913313</v>
      </c>
      <c r="T274" s="7">
        <f t="shared" si="71"/>
        <v>4195.7883262081177</v>
      </c>
      <c r="U274" s="7">
        <f t="shared" si="72"/>
        <v>12030.167008028549</v>
      </c>
      <c r="V274" s="7">
        <f t="shared" si="73"/>
        <v>1.8606892812484366</v>
      </c>
      <c r="W274" s="7">
        <f t="shared" si="74"/>
        <v>0.67551483807928525</v>
      </c>
      <c r="X274" s="7">
        <f t="shared" si="75"/>
        <v>104.84571256558011</v>
      </c>
      <c r="Y274" s="7"/>
      <c r="Z274" s="7">
        <v>264</v>
      </c>
      <c r="AA274" s="5">
        <f t="shared" si="76"/>
        <v>27335.831084134057</v>
      </c>
      <c r="AB274" s="5"/>
      <c r="AC274" s="7">
        <v>269</v>
      </c>
      <c r="AD274" s="5">
        <v>12899.969533205032</v>
      </c>
      <c r="AE274" s="7"/>
    </row>
    <row r="275" spans="1:31">
      <c r="A275" s="28">
        <v>39346</v>
      </c>
      <c r="B275" s="14">
        <v>13820.19</v>
      </c>
      <c r="C275" s="14">
        <v>6456.7</v>
      </c>
      <c r="D275" s="14">
        <v>5700.65</v>
      </c>
      <c r="E275" s="14">
        <v>16312.61</v>
      </c>
      <c r="F275" s="29">
        <v>2.0206</v>
      </c>
      <c r="G275" s="30">
        <v>0.70950000000000002</v>
      </c>
      <c r="H275" s="30">
        <v>115.41</v>
      </c>
      <c r="I275" s="7"/>
      <c r="J275" s="7">
        <f t="shared" si="62"/>
        <v>1.0038854627470635</v>
      </c>
      <c r="K275" s="7">
        <f t="shared" si="63"/>
        <v>1.004308601648779</v>
      </c>
      <c r="L275" s="7">
        <f t="shared" si="64"/>
        <v>1.0020900864160203</v>
      </c>
      <c r="M275" s="7">
        <f t="shared" si="65"/>
        <v>0.99383567110338322</v>
      </c>
      <c r="N275" s="7">
        <f t="shared" si="66"/>
        <v>1.0033268781965341</v>
      </c>
      <c r="O275" s="7">
        <f t="shared" si="67"/>
        <v>0.99943654035779694</v>
      </c>
      <c r="P275" s="7">
        <f t="shared" si="68"/>
        <v>1.0075076385857704</v>
      </c>
      <c r="Q275" s="7"/>
      <c r="R275" s="7">
        <f t="shared" si="69"/>
        <v>11064.885803525898</v>
      </c>
      <c r="S275" s="7">
        <f t="shared" si="70"/>
        <v>5219.3918027687041</v>
      </c>
      <c r="T275" s="7">
        <f t="shared" si="71"/>
        <v>4235.6443981640987</v>
      </c>
      <c r="U275" s="7">
        <f t="shared" si="72"/>
        <v>11932.517800172904</v>
      </c>
      <c r="V275" s="7">
        <f t="shared" si="73"/>
        <v>1.8533454094046378</v>
      </c>
      <c r="W275" s="7">
        <f t="shared" si="74"/>
        <v>0.68131588956191014</v>
      </c>
      <c r="X275" s="7">
        <f t="shared" si="75"/>
        <v>107.21896289829769</v>
      </c>
      <c r="Y275" s="7"/>
      <c r="Z275" s="7">
        <v>265</v>
      </c>
      <c r="AA275" s="5">
        <f t="shared" si="76"/>
        <v>13890.763454044238</v>
      </c>
      <c r="AB275" s="5"/>
      <c r="AC275" s="7">
        <v>282</v>
      </c>
      <c r="AD275" s="5">
        <v>12931.759574605152</v>
      </c>
      <c r="AE275" s="7"/>
    </row>
    <row r="276" spans="1:31">
      <c r="A276" s="28">
        <v>39350</v>
      </c>
      <c r="B276" s="14">
        <v>13778.65</v>
      </c>
      <c r="C276" s="14">
        <v>6396.9</v>
      </c>
      <c r="D276" s="14">
        <v>5641.59</v>
      </c>
      <c r="E276" s="14">
        <v>16401.73</v>
      </c>
      <c r="F276" s="29">
        <v>2.0160999999999998</v>
      </c>
      <c r="G276" s="30">
        <v>0.70799999999999996</v>
      </c>
      <c r="H276" s="30">
        <v>114.36</v>
      </c>
      <c r="I276" s="7"/>
      <c r="J276" s="7">
        <f t="shared" si="62"/>
        <v>0.99699425261157759</v>
      </c>
      <c r="K276" s="7">
        <f t="shared" si="63"/>
        <v>0.99073830284820419</v>
      </c>
      <c r="L276" s="7">
        <f t="shared" si="64"/>
        <v>0.98963977792006186</v>
      </c>
      <c r="M276" s="7">
        <f t="shared" si="65"/>
        <v>1.0054632581787954</v>
      </c>
      <c r="N276" s="7">
        <f t="shared" si="66"/>
        <v>0.99777293873106987</v>
      </c>
      <c r="O276" s="7">
        <f t="shared" si="67"/>
        <v>0.99788583509513729</v>
      </c>
      <c r="P276" s="7">
        <f t="shared" si="68"/>
        <v>0.99090200155965691</v>
      </c>
      <c r="Q276" s="7"/>
      <c r="R276" s="7">
        <f t="shared" si="69"/>
        <v>10988.930471939964</v>
      </c>
      <c r="S276" s="7">
        <f t="shared" si="70"/>
        <v>5148.8669599021168</v>
      </c>
      <c r="T276" s="7">
        <f t="shared" si="71"/>
        <v>4183.0193097102974</v>
      </c>
      <c r="U276" s="7">
        <f t="shared" si="72"/>
        <v>12072.124773221454</v>
      </c>
      <c r="V276" s="7">
        <f t="shared" si="73"/>
        <v>1.8430861724240322</v>
      </c>
      <c r="W276" s="7">
        <f t="shared" si="74"/>
        <v>0.68025877378435506</v>
      </c>
      <c r="X276" s="7">
        <f t="shared" si="75"/>
        <v>105.45179100597869</v>
      </c>
      <c r="Y276" s="7"/>
      <c r="Z276" s="7">
        <v>266</v>
      </c>
      <c r="AA276" s="5">
        <f t="shared" si="76"/>
        <v>-24455.508100388572</v>
      </c>
      <c r="AB276" s="5"/>
      <c r="AC276" s="7">
        <v>178</v>
      </c>
      <c r="AD276" s="5">
        <v>12934.364764688537</v>
      </c>
      <c r="AE276" s="7"/>
    </row>
    <row r="277" spans="1:31">
      <c r="A277" s="28">
        <v>39351</v>
      </c>
      <c r="B277" s="14">
        <v>13878.15</v>
      </c>
      <c r="C277" s="14">
        <v>6433</v>
      </c>
      <c r="D277" s="14">
        <v>5690.77</v>
      </c>
      <c r="E277" s="14">
        <v>16435.740000000002</v>
      </c>
      <c r="F277" s="29">
        <v>2.0152999999999999</v>
      </c>
      <c r="G277" s="30">
        <v>0.70809999999999995</v>
      </c>
      <c r="H277" s="30">
        <v>115.7</v>
      </c>
      <c r="I277" s="7"/>
      <c r="J277" s="7">
        <f t="shared" si="62"/>
        <v>1.0072213170375908</v>
      </c>
      <c r="K277" s="7">
        <f t="shared" si="63"/>
        <v>1.0056433585017743</v>
      </c>
      <c r="L277" s="7">
        <f t="shared" si="64"/>
        <v>1.0087174005909683</v>
      </c>
      <c r="M277" s="7">
        <f t="shared" si="65"/>
        <v>1.0020735617523275</v>
      </c>
      <c r="N277" s="7">
        <f t="shared" si="66"/>
        <v>0.99960319428599775</v>
      </c>
      <c r="O277" s="7">
        <f t="shared" si="67"/>
        <v>1.0001412429378531</v>
      </c>
      <c r="P277" s="7">
        <f t="shared" si="68"/>
        <v>1.0117173837005946</v>
      </c>
      <c r="Q277" s="7"/>
      <c r="R277" s="7">
        <f t="shared" si="69"/>
        <v>11101.653789667347</v>
      </c>
      <c r="S277" s="7">
        <f t="shared" si="70"/>
        <v>5226.3285341337214</v>
      </c>
      <c r="T277" s="7">
        <f t="shared" si="71"/>
        <v>4263.6567959919112</v>
      </c>
      <c r="U277" s="7">
        <f t="shared" si="72"/>
        <v>12031.426281386173</v>
      </c>
      <c r="V277" s="7">
        <f t="shared" si="73"/>
        <v>1.846467020485095</v>
      </c>
      <c r="W277" s="7">
        <f t="shared" si="74"/>
        <v>0.68179628531073444</v>
      </c>
      <c r="X277" s="7">
        <f t="shared" si="75"/>
        <v>107.66696397341728</v>
      </c>
      <c r="Y277" s="7"/>
      <c r="Z277" s="7">
        <v>267</v>
      </c>
      <c r="AA277" s="5">
        <f t="shared" si="76"/>
        <v>33450.039369368926</v>
      </c>
      <c r="AB277" s="5"/>
      <c r="AC277" s="7">
        <v>139</v>
      </c>
      <c r="AD277" s="5">
        <v>13150.251647762954</v>
      </c>
      <c r="AE277" s="7"/>
    </row>
    <row r="278" spans="1:31">
      <c r="A278" s="28">
        <v>39352</v>
      </c>
      <c r="B278" s="14">
        <v>13912.94</v>
      </c>
      <c r="C278" s="14">
        <v>6486.4</v>
      </c>
      <c r="D278" s="14">
        <v>5733.37</v>
      </c>
      <c r="E278" s="14">
        <v>16832.22</v>
      </c>
      <c r="F278" s="29">
        <v>2.0238999999999998</v>
      </c>
      <c r="G278" s="30">
        <v>0.70660000000000001</v>
      </c>
      <c r="H278" s="30">
        <v>115.67</v>
      </c>
      <c r="I278" s="7"/>
      <c r="J278" s="7">
        <f t="shared" si="62"/>
        <v>1.0025068182718879</v>
      </c>
      <c r="K278" s="7">
        <f t="shared" si="63"/>
        <v>1.0083009482356597</v>
      </c>
      <c r="L278" s="7">
        <f t="shared" si="64"/>
        <v>1.0074858059629892</v>
      </c>
      <c r="M278" s="7">
        <f t="shared" si="65"/>
        <v>1.0241230391816858</v>
      </c>
      <c r="N278" s="7">
        <f t="shared" si="66"/>
        <v>1.0042673547362675</v>
      </c>
      <c r="O278" s="7">
        <f t="shared" si="67"/>
        <v>0.99788165513345584</v>
      </c>
      <c r="P278" s="7">
        <f t="shared" si="68"/>
        <v>0.99974070872947274</v>
      </c>
      <c r="Q278" s="7"/>
      <c r="R278" s="7">
        <f t="shared" si="69"/>
        <v>11049.690301401844</v>
      </c>
      <c r="S278" s="7">
        <f t="shared" si="70"/>
        <v>5240.140027980724</v>
      </c>
      <c r="T278" s="7">
        <f t="shared" si="71"/>
        <v>4258.4510795024225</v>
      </c>
      <c r="U278" s="7">
        <f t="shared" si="72"/>
        <v>12296.163993626087</v>
      </c>
      <c r="V278" s="7">
        <f t="shared" si="73"/>
        <v>1.8550826576688333</v>
      </c>
      <c r="W278" s="7">
        <f t="shared" si="74"/>
        <v>0.68025592430447679</v>
      </c>
      <c r="X278" s="7">
        <f t="shared" si="75"/>
        <v>106.39240622299049</v>
      </c>
      <c r="Y278" s="7"/>
      <c r="Z278" s="7">
        <v>268</v>
      </c>
      <c r="AA278" s="5">
        <f t="shared" si="76"/>
        <v>101973.5027941931</v>
      </c>
      <c r="AB278" s="5"/>
      <c r="AC278" s="7">
        <v>1</v>
      </c>
      <c r="AD278" s="5">
        <v>13178.323848588392</v>
      </c>
      <c r="AE278" s="7"/>
    </row>
    <row r="279" spans="1:31">
      <c r="A279" s="28">
        <v>39353</v>
      </c>
      <c r="B279" s="14">
        <v>13895.63</v>
      </c>
      <c r="C279" s="14">
        <v>6466.8</v>
      </c>
      <c r="D279" s="14">
        <v>5715.69</v>
      </c>
      <c r="E279" s="14">
        <v>16785.689999999999</v>
      </c>
      <c r="F279" s="29">
        <v>2.0373999999999999</v>
      </c>
      <c r="G279" s="30">
        <v>0.70299999999999996</v>
      </c>
      <c r="H279" s="30">
        <v>115.02</v>
      </c>
      <c r="I279" s="7"/>
      <c r="J279" s="7">
        <f t="shared" si="62"/>
        <v>0.99875583449651895</v>
      </c>
      <c r="K279" s="7">
        <f t="shared" si="63"/>
        <v>0.99697829304390728</v>
      </c>
      <c r="L279" s="7">
        <f t="shared" si="64"/>
        <v>0.99691629879111232</v>
      </c>
      <c r="M279" s="7">
        <f t="shared" si="65"/>
        <v>0.99723565875446007</v>
      </c>
      <c r="N279" s="7">
        <f t="shared" si="66"/>
        <v>1.0066702900340927</v>
      </c>
      <c r="O279" s="7">
        <f t="shared" si="67"/>
        <v>0.99490517973393711</v>
      </c>
      <c r="P279" s="7">
        <f t="shared" si="68"/>
        <v>0.99438056540157338</v>
      </c>
      <c r="Q279" s="7"/>
      <c r="R279" s="7">
        <f t="shared" si="69"/>
        <v>11008.346733170702</v>
      </c>
      <c r="S279" s="7">
        <f t="shared" si="70"/>
        <v>5181.2961889491862</v>
      </c>
      <c r="T279" s="7">
        <f t="shared" si="71"/>
        <v>4213.775780893262</v>
      </c>
      <c r="U279" s="7">
        <f t="shared" si="72"/>
        <v>11973.339853905189</v>
      </c>
      <c r="V279" s="7">
        <f t="shared" si="73"/>
        <v>1.8595213597509759</v>
      </c>
      <c r="W279" s="7">
        <f t="shared" si="74"/>
        <v>0.67822686102462493</v>
      </c>
      <c r="X279" s="7">
        <f t="shared" si="75"/>
        <v>105.82197977003544</v>
      </c>
      <c r="Y279" s="7"/>
      <c r="Z279" s="7">
        <v>269</v>
      </c>
      <c r="AA279" s="5">
        <f t="shared" si="76"/>
        <v>12899.969533205032</v>
      </c>
      <c r="AB279" s="5"/>
      <c r="AC279" s="7">
        <v>440</v>
      </c>
      <c r="AD279" s="5">
        <v>13346.464563509449</v>
      </c>
      <c r="AE279" s="7"/>
    </row>
    <row r="280" spans="1:31">
      <c r="A280" s="28">
        <v>39356</v>
      </c>
      <c r="B280" s="14">
        <v>14087.55</v>
      </c>
      <c r="C280" s="14">
        <v>6506.2</v>
      </c>
      <c r="D280" s="14">
        <v>5773.26</v>
      </c>
      <c r="E280" s="14">
        <v>16845.96</v>
      </c>
      <c r="F280" s="29">
        <v>2.0430000000000001</v>
      </c>
      <c r="G280" s="30">
        <v>0.70209999999999995</v>
      </c>
      <c r="H280" s="30">
        <v>115.66</v>
      </c>
      <c r="I280" s="7"/>
      <c r="J280" s="7">
        <f t="shared" si="62"/>
        <v>1.013811536432677</v>
      </c>
      <c r="K280" s="7">
        <f t="shared" si="63"/>
        <v>1.0060926578833425</v>
      </c>
      <c r="L280" s="7">
        <f t="shared" si="64"/>
        <v>1.0100722747384832</v>
      </c>
      <c r="M280" s="7">
        <f t="shared" si="65"/>
        <v>1.0035905583863398</v>
      </c>
      <c r="N280" s="7">
        <f t="shared" si="66"/>
        <v>1.0027486011583393</v>
      </c>
      <c r="O280" s="7">
        <f t="shared" si="67"/>
        <v>0.99871977240398291</v>
      </c>
      <c r="P280" s="7">
        <f t="shared" si="68"/>
        <v>1.0055642496957051</v>
      </c>
      <c r="Q280" s="7"/>
      <c r="R280" s="7">
        <f t="shared" si="69"/>
        <v>11174.291583253151</v>
      </c>
      <c r="S280" s="7">
        <f t="shared" si="70"/>
        <v>5228.6635430197312</v>
      </c>
      <c r="T280" s="7">
        <f t="shared" si="71"/>
        <v>4269.3835915873688</v>
      </c>
      <c r="U280" s="7">
        <f t="shared" si="72"/>
        <v>12049.640146982341</v>
      </c>
      <c r="V280" s="7">
        <f t="shared" si="73"/>
        <v>1.8522772160596843</v>
      </c>
      <c r="W280" s="7">
        <f t="shared" si="74"/>
        <v>0.6808272688477951</v>
      </c>
      <c r="X280" s="7">
        <f t="shared" si="75"/>
        <v>107.01214745261694</v>
      </c>
      <c r="Y280" s="7"/>
      <c r="Z280" s="7">
        <v>270</v>
      </c>
      <c r="AA280" s="5">
        <f t="shared" si="76"/>
        <v>87121.645797703415</v>
      </c>
      <c r="AB280" s="5"/>
      <c r="AC280" s="7">
        <v>42</v>
      </c>
      <c r="AD280" s="5">
        <v>13736.025831952691</v>
      </c>
      <c r="AE280" s="7"/>
    </row>
    <row r="281" spans="1:31">
      <c r="A281" s="28">
        <v>39357</v>
      </c>
      <c r="B281" s="14">
        <v>14047.31</v>
      </c>
      <c r="C281" s="14">
        <v>6500.4</v>
      </c>
      <c r="D281" s="14">
        <v>5799.27</v>
      </c>
      <c r="E281" s="14">
        <v>17046.78</v>
      </c>
      <c r="F281" s="29">
        <v>2.0407999999999999</v>
      </c>
      <c r="G281" s="30">
        <v>0.70660000000000001</v>
      </c>
      <c r="H281" s="30">
        <v>115.9</v>
      </c>
      <c r="I281" s="7"/>
      <c r="J281" s="7">
        <f t="shared" si="62"/>
        <v>0.997143577130161</v>
      </c>
      <c r="K281" s="7">
        <f t="shared" si="63"/>
        <v>0.99910854262088467</v>
      </c>
      <c r="L281" s="7">
        <f t="shared" si="64"/>
        <v>1.004505253530934</v>
      </c>
      <c r="M281" s="7">
        <f t="shared" si="65"/>
        <v>1.0119209590904881</v>
      </c>
      <c r="N281" s="7">
        <f t="shared" si="66"/>
        <v>0.99892315222711692</v>
      </c>
      <c r="O281" s="7">
        <f t="shared" si="67"/>
        <v>1.0064093433983763</v>
      </c>
      <c r="P281" s="7">
        <f t="shared" si="68"/>
        <v>1.0020750475531732</v>
      </c>
      <c r="Q281" s="7"/>
      <c r="R281" s="7">
        <f t="shared" si="69"/>
        <v>10990.576335743262</v>
      </c>
      <c r="S281" s="7">
        <f t="shared" si="70"/>
        <v>5192.3670960007375</v>
      </c>
      <c r="T281" s="7">
        <f t="shared" si="71"/>
        <v>4245.8528506770872</v>
      </c>
      <c r="U281" s="7">
        <f t="shared" si="72"/>
        <v>12149.659352948718</v>
      </c>
      <c r="V281" s="7">
        <f t="shared" si="73"/>
        <v>1.8452108467939303</v>
      </c>
      <c r="W281" s="7">
        <f t="shared" si="74"/>
        <v>0.68606924939467306</v>
      </c>
      <c r="X281" s="7">
        <f t="shared" si="75"/>
        <v>106.6408265606087</v>
      </c>
      <c r="Y281" s="7"/>
      <c r="Z281" s="7">
        <v>271</v>
      </c>
      <c r="AA281" s="5">
        <f t="shared" si="76"/>
        <v>85.466007517650723</v>
      </c>
      <c r="AB281" s="5"/>
      <c r="AC281" s="7">
        <v>179</v>
      </c>
      <c r="AD281" s="5">
        <v>13807.667288603261</v>
      </c>
      <c r="AE281" s="7"/>
    </row>
    <row r="282" spans="1:31">
      <c r="A282" s="28">
        <v>39358</v>
      </c>
      <c r="B282" s="14">
        <v>13968.05</v>
      </c>
      <c r="C282" s="14">
        <v>6535.2</v>
      </c>
      <c r="D282" s="14">
        <v>5806.18</v>
      </c>
      <c r="E282" s="14">
        <v>17199.89</v>
      </c>
      <c r="F282" s="29">
        <v>2.0369999999999999</v>
      </c>
      <c r="G282" s="30">
        <v>0.70689999999999997</v>
      </c>
      <c r="H282" s="30">
        <v>116.75</v>
      </c>
      <c r="I282" s="7"/>
      <c r="J282" s="7">
        <f t="shared" si="62"/>
        <v>0.99435763857991311</v>
      </c>
      <c r="K282" s="7">
        <f t="shared" si="63"/>
        <v>1.0053535167066643</v>
      </c>
      <c r="L282" s="7">
        <f t="shared" si="64"/>
        <v>1.001191529278685</v>
      </c>
      <c r="M282" s="7">
        <f t="shared" si="65"/>
        <v>1.0089817549120714</v>
      </c>
      <c r="N282" s="7">
        <f t="shared" si="66"/>
        <v>0.99813798510388085</v>
      </c>
      <c r="O282" s="7">
        <f t="shared" si="67"/>
        <v>1.0004245683555051</v>
      </c>
      <c r="P282" s="7">
        <f t="shared" si="68"/>
        <v>1.0073339085418465</v>
      </c>
      <c r="Q282" s="7"/>
      <c r="R282" s="7">
        <f t="shared" si="69"/>
        <v>10959.869553886116</v>
      </c>
      <c r="S282" s="7">
        <f t="shared" si="70"/>
        <v>5224.8222263245343</v>
      </c>
      <c r="T282" s="7">
        <f t="shared" si="71"/>
        <v>4231.8463678704393</v>
      </c>
      <c r="U282" s="7">
        <f t="shared" si="72"/>
        <v>12114.369709804434</v>
      </c>
      <c r="V282" s="7">
        <f t="shared" si="73"/>
        <v>1.8437604860838888</v>
      </c>
      <c r="W282" s="7">
        <f t="shared" si="74"/>
        <v>0.68198942824794784</v>
      </c>
      <c r="X282" s="7">
        <f t="shared" si="75"/>
        <v>107.2004745470233</v>
      </c>
      <c r="Y282" s="7"/>
      <c r="Z282" s="7">
        <v>272</v>
      </c>
      <c r="AA282" s="5">
        <f t="shared" si="76"/>
        <v>-8511.3142169266939</v>
      </c>
      <c r="AB282" s="5"/>
      <c r="AC282" s="7">
        <v>217</v>
      </c>
      <c r="AD282" s="5">
        <v>13848.16848902218</v>
      </c>
      <c r="AE282" s="7"/>
    </row>
    <row r="283" spans="1:31">
      <c r="A283" s="28">
        <v>39359</v>
      </c>
      <c r="B283" s="14">
        <v>13974.31</v>
      </c>
      <c r="C283" s="14">
        <v>6547.9</v>
      </c>
      <c r="D283" s="14">
        <v>5804.39</v>
      </c>
      <c r="E283" s="14">
        <v>17092.490000000002</v>
      </c>
      <c r="F283" s="29">
        <v>2.0413000000000001</v>
      </c>
      <c r="G283" s="30">
        <v>0.70750000000000002</v>
      </c>
      <c r="H283" s="30">
        <v>116.46</v>
      </c>
      <c r="I283" s="7"/>
      <c r="J283" s="7">
        <f t="shared" si="62"/>
        <v>1.000448165635146</v>
      </c>
      <c r="K283" s="7">
        <f t="shared" si="63"/>
        <v>1.001943322316073</v>
      </c>
      <c r="L283" s="7">
        <f t="shared" si="64"/>
        <v>0.99969170780099825</v>
      </c>
      <c r="M283" s="7">
        <f t="shared" si="65"/>
        <v>0.99375577401948512</v>
      </c>
      <c r="N283" s="7">
        <f t="shared" si="66"/>
        <v>1.0021109474717722</v>
      </c>
      <c r="O283" s="7">
        <f t="shared" si="67"/>
        <v>1.0008487763474325</v>
      </c>
      <c r="P283" s="7">
        <f t="shared" si="68"/>
        <v>0.99751605995717341</v>
      </c>
      <c r="Q283" s="7"/>
      <c r="R283" s="7">
        <f t="shared" si="69"/>
        <v>11026.999708520518</v>
      </c>
      <c r="S283" s="7">
        <f t="shared" si="70"/>
        <v>5207.0994460766315</v>
      </c>
      <c r="T283" s="7">
        <f t="shared" si="71"/>
        <v>4225.5069074503381</v>
      </c>
      <c r="U283" s="7">
        <f t="shared" si="72"/>
        <v>11931.558513438169</v>
      </c>
      <c r="V283" s="7">
        <f t="shared" si="73"/>
        <v>1.8510993421698576</v>
      </c>
      <c r="W283" s="7">
        <f t="shared" si="74"/>
        <v>0.68227861083604469</v>
      </c>
      <c r="X283" s="7">
        <f t="shared" si="75"/>
        <v>106.1556591006424</v>
      </c>
      <c r="Y283" s="7"/>
      <c r="Z283" s="7">
        <v>273</v>
      </c>
      <c r="AA283" s="5">
        <f t="shared" si="76"/>
        <v>5160.9555263668299</v>
      </c>
      <c r="AB283" s="5"/>
      <c r="AC283" s="7">
        <v>265</v>
      </c>
      <c r="AD283" s="5">
        <v>13890.763454044238</v>
      </c>
      <c r="AE283" s="7"/>
    </row>
    <row r="284" spans="1:31">
      <c r="A284" s="28">
        <v>39360</v>
      </c>
      <c r="B284" s="14">
        <v>14066.01</v>
      </c>
      <c r="C284" s="14">
        <v>6595.8</v>
      </c>
      <c r="D284" s="14">
        <v>5843.24</v>
      </c>
      <c r="E284" s="14">
        <v>17065.04</v>
      </c>
      <c r="F284" s="29">
        <v>2.0417000000000001</v>
      </c>
      <c r="G284" s="30">
        <v>0.70709999999999995</v>
      </c>
      <c r="H284" s="30">
        <v>116.7</v>
      </c>
      <c r="I284" s="7"/>
      <c r="J284" s="7">
        <f t="shared" si="62"/>
        <v>1.0065620413458698</v>
      </c>
      <c r="K284" s="7">
        <f t="shared" si="63"/>
        <v>1.0073153224697995</v>
      </c>
      <c r="L284" s="7">
        <f t="shared" si="64"/>
        <v>1.0066932097946553</v>
      </c>
      <c r="M284" s="7">
        <f t="shared" si="65"/>
        <v>0.99839403153080675</v>
      </c>
      <c r="N284" s="7">
        <f t="shared" si="66"/>
        <v>1.0001959535590066</v>
      </c>
      <c r="O284" s="7">
        <f t="shared" si="67"/>
        <v>0.99943462897526492</v>
      </c>
      <c r="P284" s="7">
        <f t="shared" si="68"/>
        <v>1.0020607934054613</v>
      </c>
      <c r="Q284" s="7"/>
      <c r="R284" s="7">
        <f t="shared" si="69"/>
        <v>11094.387213436657</v>
      </c>
      <c r="S284" s="7">
        <f t="shared" si="70"/>
        <v>5235.0177308755483</v>
      </c>
      <c r="T284" s="7">
        <f t="shared" si="71"/>
        <v>4255.1009260921473</v>
      </c>
      <c r="U284" s="7">
        <f t="shared" si="72"/>
        <v>11987.247891395578</v>
      </c>
      <c r="V284" s="7">
        <f t="shared" si="73"/>
        <v>1.8475619654141968</v>
      </c>
      <c r="W284" s="7">
        <f t="shared" si="74"/>
        <v>0.68131458657243804</v>
      </c>
      <c r="X284" s="7">
        <f t="shared" si="75"/>
        <v>106.6393096342092</v>
      </c>
      <c r="Y284" s="7"/>
      <c r="Z284" s="7">
        <v>274</v>
      </c>
      <c r="AA284" s="5">
        <f t="shared" si="76"/>
        <v>47410.603361532092</v>
      </c>
      <c r="AB284" s="5"/>
      <c r="AC284" s="7">
        <v>262</v>
      </c>
      <c r="AD284" s="5">
        <v>14590.009053943679</v>
      </c>
      <c r="AE284" s="7"/>
    </row>
    <row r="285" spans="1:31">
      <c r="A285" s="28">
        <v>39364</v>
      </c>
      <c r="B285" s="14">
        <v>14164.53</v>
      </c>
      <c r="C285" s="14">
        <v>6615.4</v>
      </c>
      <c r="D285" s="14">
        <v>5861.93</v>
      </c>
      <c r="E285" s="14">
        <v>17159.900000000001</v>
      </c>
      <c r="F285" s="29">
        <v>2.0335999999999999</v>
      </c>
      <c r="G285" s="30">
        <v>0.70979999999999999</v>
      </c>
      <c r="H285" s="30">
        <v>116.99</v>
      </c>
      <c r="I285" s="7"/>
      <c r="J285" s="7">
        <f t="shared" si="62"/>
        <v>1.0070041184387044</v>
      </c>
      <c r="K285" s="7">
        <f t="shared" si="63"/>
        <v>1.0029715879802297</v>
      </c>
      <c r="L285" s="7">
        <f t="shared" si="64"/>
        <v>1.003198567917799</v>
      </c>
      <c r="M285" s="7">
        <f t="shared" si="65"/>
        <v>1.0055587329417335</v>
      </c>
      <c r="N285" s="7">
        <f t="shared" si="66"/>
        <v>0.99603271783317815</v>
      </c>
      <c r="O285" s="7">
        <f t="shared" si="67"/>
        <v>1.0038184132371659</v>
      </c>
      <c r="P285" s="7">
        <f t="shared" si="68"/>
        <v>1.0024850042844902</v>
      </c>
      <c r="Q285" s="7"/>
      <c r="R285" s="7">
        <f t="shared" si="69"/>
        <v>11099.259813678505</v>
      </c>
      <c r="S285" s="7">
        <f t="shared" si="70"/>
        <v>5212.4433427332533</v>
      </c>
      <c r="T285" s="7">
        <f t="shared" si="71"/>
        <v>4240.3297388606325</v>
      </c>
      <c r="U285" s="7">
        <f t="shared" si="72"/>
        <v>12073.271093826912</v>
      </c>
      <c r="V285" s="7">
        <f t="shared" si="73"/>
        <v>1.8398716363814467</v>
      </c>
      <c r="W285" s="7">
        <f t="shared" si="74"/>
        <v>0.68430301230377599</v>
      </c>
      <c r="X285" s="7">
        <f t="shared" si="75"/>
        <v>106.68445415595545</v>
      </c>
      <c r="Y285" s="7"/>
      <c r="Z285" s="7">
        <v>275</v>
      </c>
      <c r="AA285" s="5">
        <f t="shared" si="76"/>
        <v>30196.835916956887</v>
      </c>
      <c r="AB285" s="5"/>
      <c r="AC285" s="7">
        <v>104</v>
      </c>
      <c r="AD285" s="5">
        <v>14628.035903284326</v>
      </c>
      <c r="AE285" s="7"/>
    </row>
    <row r="286" spans="1:31">
      <c r="A286" s="28">
        <v>39365</v>
      </c>
      <c r="B286" s="14">
        <v>14078.69</v>
      </c>
      <c r="C286" s="14">
        <v>6633</v>
      </c>
      <c r="D286" s="14">
        <v>5838.49</v>
      </c>
      <c r="E286" s="14">
        <v>17177.89</v>
      </c>
      <c r="F286" s="29">
        <v>2.0436999999999999</v>
      </c>
      <c r="G286" s="30">
        <v>0.70599999999999996</v>
      </c>
      <c r="H286" s="30">
        <v>117.08</v>
      </c>
      <c r="I286" s="7"/>
      <c r="J286" s="7">
        <f t="shared" si="62"/>
        <v>0.99393979186037229</v>
      </c>
      <c r="K286" s="7">
        <f t="shared" si="63"/>
        <v>1.0026604589291654</v>
      </c>
      <c r="L286" s="7">
        <f t="shared" si="64"/>
        <v>0.99600131697239636</v>
      </c>
      <c r="M286" s="7">
        <f t="shared" si="65"/>
        <v>1.0010483744077761</v>
      </c>
      <c r="N286" s="7">
        <f t="shared" si="66"/>
        <v>1.0049665617623917</v>
      </c>
      <c r="O286" s="7">
        <f t="shared" si="67"/>
        <v>0.9946463792617638</v>
      </c>
      <c r="P286" s="7">
        <f t="shared" si="68"/>
        <v>1.0007692965210702</v>
      </c>
      <c r="Q286" s="7"/>
      <c r="R286" s="7">
        <f t="shared" si="69"/>
        <v>10955.264022272535</v>
      </c>
      <c r="S286" s="7">
        <f t="shared" si="70"/>
        <v>5210.8264050548732</v>
      </c>
      <c r="T286" s="7">
        <f t="shared" si="71"/>
        <v>4209.9083265920954</v>
      </c>
      <c r="U286" s="7">
        <f t="shared" si="72"/>
        <v>12019.117338778196</v>
      </c>
      <c r="V286" s="7">
        <f t="shared" si="73"/>
        <v>1.8563742328874899</v>
      </c>
      <c r="W286" s="7">
        <f t="shared" si="74"/>
        <v>0.67805043674274434</v>
      </c>
      <c r="X286" s="7">
        <f t="shared" si="75"/>
        <v>106.50186853577229</v>
      </c>
      <c r="Y286" s="7"/>
      <c r="Z286" s="7">
        <v>276</v>
      </c>
      <c r="AA286" s="5">
        <f t="shared" si="76"/>
        <v>-241.10225833766162</v>
      </c>
      <c r="AB286" s="5"/>
      <c r="AC286" s="7">
        <v>325</v>
      </c>
      <c r="AD286" s="5">
        <v>14834.135555170476</v>
      </c>
      <c r="AE286" s="7"/>
    </row>
    <row r="287" spans="1:31">
      <c r="A287" s="28">
        <v>39366</v>
      </c>
      <c r="B287" s="14">
        <v>14015.12</v>
      </c>
      <c r="C287" s="14">
        <v>6724.5</v>
      </c>
      <c r="D287" s="14">
        <v>5862.83</v>
      </c>
      <c r="E287" s="14">
        <v>17458.98</v>
      </c>
      <c r="F287" s="29">
        <v>2.0385</v>
      </c>
      <c r="G287" s="30">
        <v>0.70230000000000004</v>
      </c>
      <c r="H287" s="30">
        <v>117.58</v>
      </c>
      <c r="I287" s="7"/>
      <c r="J287" s="7">
        <f t="shared" si="62"/>
        <v>0.99548466512154188</v>
      </c>
      <c r="K287" s="7">
        <f t="shared" si="63"/>
        <v>1.0137946630483945</v>
      </c>
      <c r="L287" s="7">
        <f t="shared" si="64"/>
        <v>1.0041688861332296</v>
      </c>
      <c r="M287" s="7">
        <f t="shared" si="65"/>
        <v>1.0163634765387368</v>
      </c>
      <c r="N287" s="7">
        <f t="shared" si="66"/>
        <v>0.99745559524392036</v>
      </c>
      <c r="O287" s="7">
        <f t="shared" si="67"/>
        <v>0.99475920679886698</v>
      </c>
      <c r="P287" s="7">
        <f t="shared" si="68"/>
        <v>1.0042705842159207</v>
      </c>
      <c r="Q287" s="7"/>
      <c r="R287" s="7">
        <f t="shared" si="69"/>
        <v>10972.291708049541</v>
      </c>
      <c r="S287" s="7">
        <f t="shared" si="70"/>
        <v>5268.6908638625064</v>
      </c>
      <c r="T287" s="7">
        <f t="shared" si="71"/>
        <v>4244.4310895967965</v>
      </c>
      <c r="U287" s="7">
        <f t="shared" si="72"/>
        <v>12202.99857196664</v>
      </c>
      <c r="V287" s="7">
        <f t="shared" si="73"/>
        <v>1.8424999755345697</v>
      </c>
      <c r="W287" s="7">
        <f t="shared" si="74"/>
        <v>0.67812735127478763</v>
      </c>
      <c r="X287" s="7">
        <f t="shared" si="75"/>
        <v>106.87447557225829</v>
      </c>
      <c r="Y287" s="7"/>
      <c r="Z287" s="7">
        <v>277</v>
      </c>
      <c r="AA287" s="5">
        <f t="shared" si="76"/>
        <v>46275.646306682378</v>
      </c>
      <c r="AB287" s="5"/>
      <c r="AC287" s="7">
        <v>348</v>
      </c>
      <c r="AD287" s="5">
        <v>15814.029062315822</v>
      </c>
      <c r="AE287" s="7"/>
    </row>
    <row r="288" spans="1:31">
      <c r="A288" s="28">
        <v>39367</v>
      </c>
      <c r="B288" s="14">
        <v>14093.08</v>
      </c>
      <c r="C288" s="14">
        <v>6730.7</v>
      </c>
      <c r="D288" s="14">
        <v>5843.95</v>
      </c>
      <c r="E288" s="14">
        <v>17331.169999999998</v>
      </c>
      <c r="F288" s="29">
        <v>2.0347</v>
      </c>
      <c r="G288" s="30">
        <v>0.70569999999999999</v>
      </c>
      <c r="H288" s="30">
        <v>117.43</v>
      </c>
      <c r="I288" s="7"/>
      <c r="J288" s="7">
        <f t="shared" si="62"/>
        <v>1.0055625638596031</v>
      </c>
      <c r="K288" s="7">
        <f t="shared" si="63"/>
        <v>1.0009220016358094</v>
      </c>
      <c r="L288" s="7">
        <f t="shared" si="64"/>
        <v>0.99677971218677663</v>
      </c>
      <c r="M288" s="7">
        <f t="shared" si="65"/>
        <v>0.99267941197022957</v>
      </c>
      <c r="N288" s="7">
        <f t="shared" si="66"/>
        <v>0.99813588422859945</v>
      </c>
      <c r="O288" s="7">
        <f t="shared" si="67"/>
        <v>1.0048412359390573</v>
      </c>
      <c r="P288" s="7">
        <f t="shared" si="68"/>
        <v>0.99872427283551635</v>
      </c>
      <c r="Q288" s="7"/>
      <c r="R288" s="7">
        <f t="shared" si="69"/>
        <v>11083.370912614377</v>
      </c>
      <c r="S288" s="7">
        <f t="shared" si="70"/>
        <v>5201.7916425013009</v>
      </c>
      <c r="T288" s="7">
        <f t="shared" si="71"/>
        <v>4213.1984552681897</v>
      </c>
      <c r="U288" s="7">
        <f t="shared" si="72"/>
        <v>11918.635140202921</v>
      </c>
      <c r="V288" s="7">
        <f t="shared" si="73"/>
        <v>1.8437566053470689</v>
      </c>
      <c r="W288" s="7">
        <f t="shared" si="74"/>
        <v>0.68500027053965529</v>
      </c>
      <c r="X288" s="7">
        <f t="shared" si="75"/>
        <v>106.28423711515565</v>
      </c>
      <c r="Y288" s="7"/>
      <c r="Z288" s="7">
        <v>278</v>
      </c>
      <c r="AA288" s="5">
        <f t="shared" si="76"/>
        <v>283.43806003592908</v>
      </c>
      <c r="AB288" s="5"/>
      <c r="AC288" s="7">
        <v>106</v>
      </c>
      <c r="AD288" s="5">
        <v>16077.559303067625</v>
      </c>
      <c r="AE288" s="7"/>
    </row>
    <row r="289" spans="1:31">
      <c r="A289" s="28">
        <v>39370</v>
      </c>
      <c r="B289" s="14">
        <v>13984.8</v>
      </c>
      <c r="C289" s="14">
        <v>6644.5</v>
      </c>
      <c r="D289" s="14">
        <v>5807.44</v>
      </c>
      <c r="E289" s="14">
        <v>17358.150000000001</v>
      </c>
      <c r="F289" s="29">
        <v>2.0421999999999998</v>
      </c>
      <c r="G289" s="30">
        <v>0.70299999999999996</v>
      </c>
      <c r="H289" s="30">
        <v>117.46</v>
      </c>
      <c r="I289" s="7"/>
      <c r="J289" s="7">
        <f t="shared" si="62"/>
        <v>0.99231679661223804</v>
      </c>
      <c r="K289" s="7">
        <f t="shared" si="63"/>
        <v>0.98719301112811453</v>
      </c>
      <c r="L289" s="7">
        <f t="shared" si="64"/>
        <v>0.99375251328296776</v>
      </c>
      <c r="M289" s="7">
        <f t="shared" si="65"/>
        <v>1.0015567327537611</v>
      </c>
      <c r="N289" s="7">
        <f t="shared" si="66"/>
        <v>1.0036860470831079</v>
      </c>
      <c r="O289" s="7">
        <f t="shared" si="67"/>
        <v>0.99617401161966834</v>
      </c>
      <c r="P289" s="7">
        <f t="shared" si="68"/>
        <v>1.0002554713446308</v>
      </c>
      <c r="Q289" s="7"/>
      <c r="R289" s="7">
        <f t="shared" si="69"/>
        <v>10937.375271267883</v>
      </c>
      <c r="S289" s="7">
        <f t="shared" si="70"/>
        <v>5130.4420788328116</v>
      </c>
      <c r="T289" s="7">
        <f t="shared" si="71"/>
        <v>4200.4030606695815</v>
      </c>
      <c r="U289" s="7">
        <f t="shared" si="72"/>
        <v>12025.220958510015</v>
      </c>
      <c r="V289" s="7">
        <f t="shared" si="73"/>
        <v>1.854008866171917</v>
      </c>
      <c r="W289" s="7">
        <f t="shared" si="74"/>
        <v>0.67909182372112786</v>
      </c>
      <c r="X289" s="7">
        <f t="shared" si="75"/>
        <v>106.44718726049561</v>
      </c>
      <c r="Y289" s="7"/>
      <c r="Z289" s="7">
        <v>279</v>
      </c>
      <c r="AA289" s="5">
        <f t="shared" si="76"/>
        <v>-56656.128179591149</v>
      </c>
      <c r="AB289" s="5"/>
      <c r="AC289" s="7">
        <v>67</v>
      </c>
      <c r="AD289" s="5">
        <v>16161.850303558633</v>
      </c>
      <c r="AE289" s="7"/>
    </row>
    <row r="290" spans="1:31">
      <c r="A290" s="28">
        <v>39371</v>
      </c>
      <c r="B290" s="14">
        <v>13912.94</v>
      </c>
      <c r="C290" s="14">
        <v>6614.3</v>
      </c>
      <c r="D290" s="14">
        <v>5774.36</v>
      </c>
      <c r="E290" s="14">
        <v>17137.919999999998</v>
      </c>
      <c r="F290" s="29">
        <v>2.0318999999999998</v>
      </c>
      <c r="G290" s="30">
        <v>0.70640000000000003</v>
      </c>
      <c r="H290" s="30">
        <v>116.57</v>
      </c>
      <c r="I290" s="7"/>
      <c r="J290" s="7">
        <f t="shared" si="62"/>
        <v>0.99486156398375392</v>
      </c>
      <c r="K290" s="7">
        <f t="shared" si="63"/>
        <v>0.99545488750094069</v>
      </c>
      <c r="L290" s="7">
        <f t="shared" si="64"/>
        <v>0.99430385849875336</v>
      </c>
      <c r="M290" s="7">
        <f t="shared" si="65"/>
        <v>0.98731258803501509</v>
      </c>
      <c r="N290" s="7">
        <f t="shared" si="66"/>
        <v>0.99495641954754677</v>
      </c>
      <c r="O290" s="7">
        <f t="shared" si="67"/>
        <v>1.0048364153627312</v>
      </c>
      <c r="P290" s="7">
        <f t="shared" si="68"/>
        <v>0.99242295249446622</v>
      </c>
      <c r="Q290" s="7"/>
      <c r="R290" s="7">
        <f t="shared" si="69"/>
        <v>10965.423849922774</v>
      </c>
      <c r="S290" s="7">
        <f t="shared" si="70"/>
        <v>5173.3790503423888</v>
      </c>
      <c r="T290" s="7">
        <f t="shared" si="71"/>
        <v>4202.7334921411157</v>
      </c>
      <c r="U290" s="7">
        <f t="shared" si="72"/>
        <v>11854.198207620051</v>
      </c>
      <c r="V290" s="7">
        <f t="shared" si="73"/>
        <v>1.8378834981882284</v>
      </c>
      <c r="W290" s="7">
        <f t="shared" si="74"/>
        <v>0.68499698435277379</v>
      </c>
      <c r="X290" s="7">
        <f t="shared" si="75"/>
        <v>105.6136506044611</v>
      </c>
      <c r="Y290" s="7"/>
      <c r="Z290" s="7">
        <v>280</v>
      </c>
      <c r="AA290" s="5">
        <f t="shared" si="76"/>
        <v>-67563.283138141036</v>
      </c>
      <c r="AB290" s="5"/>
      <c r="AC290" s="7">
        <v>88</v>
      </c>
      <c r="AD290" s="5">
        <v>16413.143723595887</v>
      </c>
      <c r="AE290" s="7"/>
    </row>
    <row r="291" spans="1:31">
      <c r="A291" s="28">
        <v>39372</v>
      </c>
      <c r="B291" s="14">
        <v>13892.54</v>
      </c>
      <c r="C291" s="14">
        <v>6677.7</v>
      </c>
      <c r="D291" s="14">
        <v>5818.8</v>
      </c>
      <c r="E291" s="14">
        <v>16955.310000000001</v>
      </c>
      <c r="F291" s="29">
        <v>2.0377000000000001</v>
      </c>
      <c r="G291" s="30">
        <v>0.70440000000000003</v>
      </c>
      <c r="H291" s="30">
        <v>116.68</v>
      </c>
      <c r="I291" s="7"/>
      <c r="J291" s="7">
        <f t="shared" si="62"/>
        <v>0.99853373909468457</v>
      </c>
      <c r="K291" s="7">
        <f t="shared" si="63"/>
        <v>1.0095852924723705</v>
      </c>
      <c r="L291" s="7">
        <f t="shared" si="64"/>
        <v>1.0076960909953658</v>
      </c>
      <c r="M291" s="7">
        <f t="shared" si="65"/>
        <v>0.98934468126820541</v>
      </c>
      <c r="N291" s="7">
        <f t="shared" si="66"/>
        <v>1.0028544711846057</v>
      </c>
      <c r="O291" s="7">
        <f t="shared" si="67"/>
        <v>0.99716874292185731</v>
      </c>
      <c r="P291" s="7">
        <f t="shared" si="68"/>
        <v>1.000943639015184</v>
      </c>
      <c r="Q291" s="7"/>
      <c r="R291" s="7">
        <f t="shared" si="69"/>
        <v>11005.898784325958</v>
      </c>
      <c r="S291" s="7">
        <f t="shared" si="70"/>
        <v>5246.8147649789098</v>
      </c>
      <c r="T291" s="7">
        <f t="shared" si="71"/>
        <v>4259.3399143801225</v>
      </c>
      <c r="U291" s="7">
        <f t="shared" si="72"/>
        <v>11878.596595987146</v>
      </c>
      <c r="V291" s="7">
        <f t="shared" si="73"/>
        <v>1.8524727791722035</v>
      </c>
      <c r="W291" s="7">
        <f t="shared" si="74"/>
        <v>0.67976993204983005</v>
      </c>
      <c r="X291" s="7">
        <f t="shared" si="75"/>
        <v>106.52042206399588</v>
      </c>
      <c r="Y291" s="7"/>
      <c r="Z291" s="7">
        <v>281</v>
      </c>
      <c r="AA291" s="5">
        <f t="shared" si="76"/>
        <v>17680.209924725816</v>
      </c>
      <c r="AB291" s="5"/>
      <c r="AC291" s="7">
        <v>157</v>
      </c>
      <c r="AD291" s="5">
        <v>16598.005155755207</v>
      </c>
      <c r="AE291" s="7"/>
    </row>
    <row r="292" spans="1:31">
      <c r="A292" s="28">
        <v>39373</v>
      </c>
      <c r="B292" s="14">
        <v>13888.96</v>
      </c>
      <c r="C292" s="14">
        <v>6609.4</v>
      </c>
      <c r="D292" s="14">
        <v>5767.24</v>
      </c>
      <c r="E292" s="14">
        <v>17106.09</v>
      </c>
      <c r="F292" s="29">
        <v>2.0464000000000002</v>
      </c>
      <c r="G292" s="30">
        <v>0.70020000000000004</v>
      </c>
      <c r="H292" s="30">
        <v>115.67</v>
      </c>
      <c r="I292" s="7"/>
      <c r="J292" s="7">
        <f t="shared" si="62"/>
        <v>0.99974230774214057</v>
      </c>
      <c r="K292" s="7">
        <f t="shared" si="63"/>
        <v>0.9897719274600536</v>
      </c>
      <c r="L292" s="7">
        <f t="shared" si="64"/>
        <v>0.99113906647418704</v>
      </c>
      <c r="M292" s="7">
        <f t="shared" si="65"/>
        <v>1.0088927893385611</v>
      </c>
      <c r="N292" s="7">
        <f t="shared" si="66"/>
        <v>1.0042695195563627</v>
      </c>
      <c r="O292" s="7">
        <f t="shared" si="67"/>
        <v>0.99403747870528114</v>
      </c>
      <c r="P292" s="7">
        <f t="shared" si="68"/>
        <v>0.99134384641755224</v>
      </c>
      <c r="Q292" s="7"/>
      <c r="R292" s="7">
        <f t="shared" si="69"/>
        <v>11019.219700472337</v>
      </c>
      <c r="S292" s="7">
        <f t="shared" si="70"/>
        <v>5143.8447070098982</v>
      </c>
      <c r="T292" s="7">
        <f t="shared" si="71"/>
        <v>4189.3565175637586</v>
      </c>
      <c r="U292" s="7">
        <f t="shared" si="72"/>
        <v>12113.301541977115</v>
      </c>
      <c r="V292" s="7">
        <f t="shared" si="73"/>
        <v>1.855086656524513</v>
      </c>
      <c r="W292" s="7">
        <f t="shared" si="74"/>
        <v>0.67763534923339008</v>
      </c>
      <c r="X292" s="7">
        <f t="shared" si="75"/>
        <v>105.49881213575591</v>
      </c>
      <c r="Y292" s="7"/>
      <c r="Z292" s="7">
        <v>282</v>
      </c>
      <c r="AA292" s="5">
        <f t="shared" si="76"/>
        <v>12931.759574605152</v>
      </c>
      <c r="AB292" s="5"/>
      <c r="AC292" s="7">
        <v>417</v>
      </c>
      <c r="AD292" s="5">
        <v>16625.368125988171</v>
      </c>
      <c r="AE292" s="7"/>
    </row>
    <row r="293" spans="1:31">
      <c r="A293" s="28">
        <v>39374</v>
      </c>
      <c r="B293" s="14">
        <v>13522.02</v>
      </c>
      <c r="C293" s="14">
        <v>6527.9</v>
      </c>
      <c r="D293" s="14">
        <v>5740.48</v>
      </c>
      <c r="E293" s="14">
        <v>16814.37</v>
      </c>
      <c r="F293" s="29">
        <v>2.0457999999999998</v>
      </c>
      <c r="G293" s="30">
        <v>0.70189999999999997</v>
      </c>
      <c r="H293" s="30">
        <v>114.94</v>
      </c>
      <c r="I293" s="7"/>
      <c r="J293" s="7">
        <f t="shared" si="62"/>
        <v>0.97358045526806913</v>
      </c>
      <c r="K293" s="7">
        <f t="shared" si="63"/>
        <v>0.98766907737464826</v>
      </c>
      <c r="L293" s="7">
        <f t="shared" si="64"/>
        <v>0.9953599988902837</v>
      </c>
      <c r="M293" s="7">
        <f t="shared" si="65"/>
        <v>0.9829464243436109</v>
      </c>
      <c r="N293" s="7">
        <f t="shared" si="66"/>
        <v>0.99970680218921015</v>
      </c>
      <c r="O293" s="7">
        <f t="shared" si="67"/>
        <v>1.0024278777492144</v>
      </c>
      <c r="P293" s="7">
        <f t="shared" si="68"/>
        <v>0.99368894268176711</v>
      </c>
      <c r="Q293" s="7"/>
      <c r="R293" s="7">
        <f t="shared" si="69"/>
        <v>10730.862192791974</v>
      </c>
      <c r="S293" s="7">
        <f t="shared" si="70"/>
        <v>5132.9161951160468</v>
      </c>
      <c r="T293" s="7">
        <f t="shared" si="71"/>
        <v>4207.1975969094401</v>
      </c>
      <c r="U293" s="7">
        <f t="shared" si="72"/>
        <v>11801.775732274295</v>
      </c>
      <c r="V293" s="7">
        <f t="shared" si="73"/>
        <v>1.846658405003909</v>
      </c>
      <c r="W293" s="7">
        <f t="shared" si="74"/>
        <v>0.68335508426163938</v>
      </c>
      <c r="X293" s="7">
        <f t="shared" si="75"/>
        <v>105.74837728019365</v>
      </c>
      <c r="Y293" s="7"/>
      <c r="Z293" s="7">
        <v>283</v>
      </c>
      <c r="AA293" s="5">
        <f t="shared" si="76"/>
        <v>-168470.25752221607</v>
      </c>
      <c r="AB293" s="5"/>
      <c r="AC293" s="7">
        <v>484</v>
      </c>
      <c r="AD293" s="5">
        <v>17620.321766857058</v>
      </c>
      <c r="AE293" s="7"/>
    </row>
    <row r="294" spans="1:31">
      <c r="A294" s="28">
        <v>39377</v>
      </c>
      <c r="B294" s="14">
        <v>13566.97</v>
      </c>
      <c r="C294" s="14">
        <v>6459.3</v>
      </c>
      <c r="D294" s="14">
        <v>5661.27</v>
      </c>
      <c r="E294" s="14">
        <v>16438.47</v>
      </c>
      <c r="F294" s="29">
        <v>2.0276000000000001</v>
      </c>
      <c r="G294" s="30">
        <v>0.70689999999999997</v>
      </c>
      <c r="H294" s="30">
        <v>114.06</v>
      </c>
      <c r="I294" s="7"/>
      <c r="J294" s="7">
        <f t="shared" si="62"/>
        <v>1.0033242074778768</v>
      </c>
      <c r="K294" s="7">
        <f t="shared" si="63"/>
        <v>0.98949126058916348</v>
      </c>
      <c r="L294" s="7">
        <f t="shared" si="64"/>
        <v>0.98620150231339554</v>
      </c>
      <c r="M294" s="7">
        <f t="shared" si="65"/>
        <v>0.97764412225971009</v>
      </c>
      <c r="N294" s="7">
        <f t="shared" si="66"/>
        <v>0.99110372470427233</v>
      </c>
      <c r="O294" s="7">
        <f t="shared" si="67"/>
        <v>1.0071235218692121</v>
      </c>
      <c r="P294" s="7">
        <f t="shared" si="68"/>
        <v>0.9923438315642944</v>
      </c>
      <c r="Q294" s="7"/>
      <c r="R294" s="7">
        <f t="shared" si="69"/>
        <v>11058.699614273606</v>
      </c>
      <c r="S294" s="7">
        <f t="shared" si="70"/>
        <v>5142.386081281883</v>
      </c>
      <c r="T294" s="7">
        <f t="shared" si="71"/>
        <v>4168.4863719932837</v>
      </c>
      <c r="U294" s="7">
        <f t="shared" si="72"/>
        <v>11738.113483234878</v>
      </c>
      <c r="V294" s="7">
        <f t="shared" si="73"/>
        <v>1.8307668002737318</v>
      </c>
      <c r="W294" s="7">
        <f t="shared" si="74"/>
        <v>0.68655610485824181</v>
      </c>
      <c r="X294" s="7">
        <f t="shared" si="75"/>
        <v>105.60523055507221</v>
      </c>
      <c r="Y294" s="7"/>
      <c r="Z294" s="7">
        <v>284</v>
      </c>
      <c r="AA294" s="5">
        <f t="shared" si="76"/>
        <v>-90158.643541384488</v>
      </c>
      <c r="AB294" s="5"/>
      <c r="AC294" s="7">
        <v>342</v>
      </c>
      <c r="AD294" s="5">
        <v>17642.284523611888</v>
      </c>
      <c r="AE294" s="7"/>
    </row>
    <row r="295" spans="1:31">
      <c r="A295" s="28">
        <v>39378</v>
      </c>
      <c r="B295" s="14">
        <v>13676.23</v>
      </c>
      <c r="C295" s="14">
        <v>6514</v>
      </c>
      <c r="D295" s="14">
        <v>5705.05</v>
      </c>
      <c r="E295" s="14">
        <v>16450.580000000002</v>
      </c>
      <c r="F295" s="29">
        <v>2.0484</v>
      </c>
      <c r="G295" s="30">
        <v>0.70199999999999996</v>
      </c>
      <c r="H295" s="30">
        <v>114.67</v>
      </c>
      <c r="I295" s="7"/>
      <c r="J295" s="7">
        <f t="shared" si="62"/>
        <v>1.0080533825902174</v>
      </c>
      <c r="K295" s="7">
        <f t="shared" si="63"/>
        <v>1.0084684098896164</v>
      </c>
      <c r="L295" s="7">
        <f t="shared" si="64"/>
        <v>1.0077332471335936</v>
      </c>
      <c r="M295" s="7">
        <f t="shared" si="65"/>
        <v>1.0007366865651122</v>
      </c>
      <c r="N295" s="7">
        <f t="shared" si="66"/>
        <v>1.0102584336160978</v>
      </c>
      <c r="O295" s="7">
        <f t="shared" si="67"/>
        <v>0.99306832649596832</v>
      </c>
      <c r="P295" s="7">
        <f t="shared" si="68"/>
        <v>1.005348062423286</v>
      </c>
      <c r="Q295" s="7"/>
      <c r="R295" s="7">
        <f t="shared" si="69"/>
        <v>11110.824866112331</v>
      </c>
      <c r="S295" s="7">
        <f t="shared" si="70"/>
        <v>5241.0103261963368</v>
      </c>
      <c r="T295" s="7">
        <f t="shared" si="71"/>
        <v>4259.4969663167449</v>
      </c>
      <c r="U295" s="7">
        <f t="shared" si="72"/>
        <v>12015.375049344617</v>
      </c>
      <c r="V295" s="7">
        <f t="shared" si="73"/>
        <v>1.8661493785756558</v>
      </c>
      <c r="W295" s="7">
        <f t="shared" si="74"/>
        <v>0.67697467817230161</v>
      </c>
      <c r="X295" s="7">
        <f t="shared" si="75"/>
        <v>106.9891408030861</v>
      </c>
      <c r="Y295" s="7"/>
      <c r="Z295" s="7">
        <v>285</v>
      </c>
      <c r="AA295" s="5">
        <f t="shared" si="76"/>
        <v>91075.271927358583</v>
      </c>
      <c r="AB295" s="5"/>
      <c r="AC295" s="7">
        <v>281</v>
      </c>
      <c r="AD295" s="5">
        <v>17680.209924725816</v>
      </c>
      <c r="AE295" s="7"/>
    </row>
    <row r="296" spans="1:31">
      <c r="A296" s="28">
        <v>39379</v>
      </c>
      <c r="B296" s="14">
        <v>13675.25</v>
      </c>
      <c r="C296" s="14">
        <v>6482</v>
      </c>
      <c r="D296" s="14">
        <v>5674.67</v>
      </c>
      <c r="E296" s="14">
        <v>16358.39</v>
      </c>
      <c r="F296" s="29">
        <v>2.0468000000000002</v>
      </c>
      <c r="G296" s="30">
        <v>0.70289999999999997</v>
      </c>
      <c r="H296" s="30">
        <v>114.08</v>
      </c>
      <c r="I296" s="7"/>
      <c r="J296" s="7">
        <f t="shared" si="62"/>
        <v>0.99992834282547172</v>
      </c>
      <c r="K296" s="7">
        <f t="shared" si="63"/>
        <v>0.99508750383788758</v>
      </c>
      <c r="L296" s="7">
        <f t="shared" si="64"/>
        <v>0.99467489329629011</v>
      </c>
      <c r="M296" s="7">
        <f t="shared" si="65"/>
        <v>0.99439594227072836</v>
      </c>
      <c r="N296" s="7">
        <f t="shared" si="66"/>
        <v>0.9992189025580942</v>
      </c>
      <c r="O296" s="7">
        <f t="shared" si="67"/>
        <v>1.0012820512820513</v>
      </c>
      <c r="P296" s="7">
        <f t="shared" si="68"/>
        <v>0.99485480073253685</v>
      </c>
      <c r="Q296" s="7"/>
      <c r="R296" s="7">
        <f t="shared" si="69"/>
        <v>11021.270190322919</v>
      </c>
      <c r="S296" s="7">
        <f t="shared" si="70"/>
        <v>5171.4697574455022</v>
      </c>
      <c r="T296" s="7">
        <f t="shared" si="71"/>
        <v>4204.3017857336927</v>
      </c>
      <c r="U296" s="7">
        <f t="shared" si="72"/>
        <v>11939.244712751768</v>
      </c>
      <c r="V296" s="7">
        <f t="shared" si="73"/>
        <v>1.8457571568053115</v>
      </c>
      <c r="W296" s="7">
        <f t="shared" si="74"/>
        <v>0.68257397435897438</v>
      </c>
      <c r="X296" s="7">
        <f t="shared" si="75"/>
        <v>105.87244789395658</v>
      </c>
      <c r="Y296" s="7"/>
      <c r="Z296" s="7">
        <v>286</v>
      </c>
      <c r="AA296" s="5">
        <f t="shared" si="76"/>
        <v>-23692.469098646194</v>
      </c>
      <c r="AB296" s="5"/>
      <c r="AC296" s="7">
        <v>148</v>
      </c>
      <c r="AD296" s="5">
        <v>17737.167538171634</v>
      </c>
      <c r="AE296" s="7"/>
    </row>
    <row r="297" spans="1:31">
      <c r="A297" s="28">
        <v>39380</v>
      </c>
      <c r="B297" s="14">
        <v>13671.92</v>
      </c>
      <c r="C297" s="14">
        <v>6576.3</v>
      </c>
      <c r="D297" s="14">
        <v>5760.3</v>
      </c>
      <c r="E297" s="14">
        <v>16284.17</v>
      </c>
      <c r="F297" s="29">
        <v>2.0497000000000001</v>
      </c>
      <c r="G297" s="30">
        <v>0.69899999999999995</v>
      </c>
      <c r="H297" s="30">
        <v>114.25</v>
      </c>
      <c r="I297" s="7"/>
      <c r="J297" s="7">
        <f t="shared" si="62"/>
        <v>0.9997564943968118</v>
      </c>
      <c r="K297" s="7">
        <f t="shared" si="63"/>
        <v>1.0145479790188214</v>
      </c>
      <c r="L297" s="7">
        <f t="shared" si="64"/>
        <v>1.0150898642564237</v>
      </c>
      <c r="M297" s="7">
        <f t="shared" si="65"/>
        <v>0.99546287868182626</v>
      </c>
      <c r="N297" s="7">
        <f t="shared" si="66"/>
        <v>1.0014168458080905</v>
      </c>
      <c r="O297" s="7">
        <f t="shared" si="67"/>
        <v>0.99445155783183947</v>
      </c>
      <c r="P297" s="7">
        <f t="shared" si="68"/>
        <v>1.0014901823281908</v>
      </c>
      <c r="Q297" s="7"/>
      <c r="R297" s="7">
        <f t="shared" si="69"/>
        <v>11019.376066631323</v>
      </c>
      <c r="S297" s="7">
        <f t="shared" si="70"/>
        <v>5272.6058469608151</v>
      </c>
      <c r="T297" s="7">
        <f t="shared" si="71"/>
        <v>4290.5919891376943</v>
      </c>
      <c r="U297" s="7">
        <f t="shared" si="72"/>
        <v>11952.054916779709</v>
      </c>
      <c r="V297" s="7">
        <f t="shared" si="73"/>
        <v>1.8498171975767048</v>
      </c>
      <c r="W297" s="7">
        <f t="shared" si="74"/>
        <v>0.67791762697396496</v>
      </c>
      <c r="X297" s="7">
        <f t="shared" si="75"/>
        <v>106.57858520336606</v>
      </c>
      <c r="Y297" s="7"/>
      <c r="Z297" s="7">
        <v>287</v>
      </c>
      <c r="AA297" s="5">
        <f t="shared" si="76"/>
        <v>52830.279590334743</v>
      </c>
      <c r="AB297" s="5"/>
      <c r="AC297" s="7">
        <v>154</v>
      </c>
      <c r="AD297" s="5">
        <v>17842.754109075293</v>
      </c>
      <c r="AE297" s="7"/>
    </row>
    <row r="298" spans="1:31">
      <c r="A298" s="28">
        <v>39381</v>
      </c>
      <c r="B298" s="14">
        <v>13806.7</v>
      </c>
      <c r="C298" s="14">
        <v>6661.3</v>
      </c>
      <c r="D298" s="14">
        <v>5794.87</v>
      </c>
      <c r="E298" s="14">
        <v>16505.63</v>
      </c>
      <c r="F298" s="29">
        <v>2.0522999999999998</v>
      </c>
      <c r="G298" s="30">
        <v>0.69499999999999995</v>
      </c>
      <c r="H298" s="30">
        <v>114.15</v>
      </c>
      <c r="I298" s="7"/>
      <c r="J298" s="7">
        <f t="shared" si="62"/>
        <v>1.0098581618382787</v>
      </c>
      <c r="K298" s="7">
        <f t="shared" si="63"/>
        <v>1.0129252011009231</v>
      </c>
      <c r="L298" s="7">
        <f t="shared" si="64"/>
        <v>1.0060014235369685</v>
      </c>
      <c r="M298" s="7">
        <f t="shared" si="65"/>
        <v>1.0135997106392283</v>
      </c>
      <c r="N298" s="7">
        <f t="shared" si="66"/>
        <v>1.0012684783138994</v>
      </c>
      <c r="O298" s="7">
        <f t="shared" si="67"/>
        <v>0.99427753934191698</v>
      </c>
      <c r="P298" s="7">
        <f t="shared" si="68"/>
        <v>0.99912472647702411</v>
      </c>
      <c r="Q298" s="7"/>
      <c r="R298" s="7">
        <f t="shared" si="69"/>
        <v>11130.717251271217</v>
      </c>
      <c r="S298" s="7">
        <f t="shared" si="70"/>
        <v>5264.1722701214976</v>
      </c>
      <c r="T298" s="7">
        <f t="shared" si="71"/>
        <v>4252.1768770202943</v>
      </c>
      <c r="U298" s="7">
        <f t="shared" si="72"/>
        <v>12169.815333781215</v>
      </c>
      <c r="V298" s="7">
        <f t="shared" si="73"/>
        <v>1.8495431331414349</v>
      </c>
      <c r="W298" s="7">
        <f t="shared" si="74"/>
        <v>0.67779899856938475</v>
      </c>
      <c r="X298" s="7">
        <f t="shared" si="75"/>
        <v>106.32685339168491</v>
      </c>
      <c r="Y298" s="7"/>
      <c r="Z298" s="7">
        <v>288</v>
      </c>
      <c r="AA298" s="5">
        <f t="shared" si="76"/>
        <v>118794.85174985044</v>
      </c>
      <c r="AB298" s="5"/>
      <c r="AC298" s="7">
        <v>164</v>
      </c>
      <c r="AD298" s="5">
        <v>18010.35204204917</v>
      </c>
      <c r="AE298" s="7"/>
    </row>
    <row r="299" spans="1:31">
      <c r="A299" s="28">
        <v>39384</v>
      </c>
      <c r="B299" s="14">
        <v>13870.26</v>
      </c>
      <c r="C299" s="14">
        <v>6706</v>
      </c>
      <c r="D299" s="14">
        <v>5836.19</v>
      </c>
      <c r="E299" s="14">
        <v>16698.080000000002</v>
      </c>
      <c r="F299" s="29">
        <v>2.0609000000000002</v>
      </c>
      <c r="G299" s="30">
        <v>0.69420000000000004</v>
      </c>
      <c r="H299" s="30">
        <v>114.7</v>
      </c>
      <c r="I299" s="7"/>
      <c r="J299" s="7">
        <f t="shared" si="62"/>
        <v>1.0046035620387204</v>
      </c>
      <c r="K299" s="7">
        <f t="shared" si="63"/>
        <v>1.0067104018735082</v>
      </c>
      <c r="L299" s="7">
        <f t="shared" si="64"/>
        <v>1.0071304446864209</v>
      </c>
      <c r="M299" s="7">
        <f t="shared" si="65"/>
        <v>1.0116596579470156</v>
      </c>
      <c r="N299" s="7">
        <f t="shared" si="66"/>
        <v>1.0041904205038252</v>
      </c>
      <c r="O299" s="7">
        <f t="shared" si="67"/>
        <v>0.99884892086330945</v>
      </c>
      <c r="P299" s="7">
        <f t="shared" si="68"/>
        <v>1.0048182216381953</v>
      </c>
      <c r="Q299" s="7"/>
      <c r="R299" s="7">
        <f t="shared" si="69"/>
        <v>11072.800737004498</v>
      </c>
      <c r="S299" s="7">
        <f t="shared" si="70"/>
        <v>5231.873958536622</v>
      </c>
      <c r="T299" s="7">
        <f t="shared" si="71"/>
        <v>4256.9490349050111</v>
      </c>
      <c r="U299" s="7">
        <f t="shared" si="72"/>
        <v>12146.522032930583</v>
      </c>
      <c r="V299" s="7">
        <f t="shared" si="73"/>
        <v>1.8549405447546659</v>
      </c>
      <c r="W299" s="7">
        <f t="shared" si="74"/>
        <v>0.68091530935251798</v>
      </c>
      <c r="X299" s="7">
        <f t="shared" si="75"/>
        <v>106.93275514673675</v>
      </c>
      <c r="Y299" s="7"/>
      <c r="Z299" s="7">
        <v>289</v>
      </c>
      <c r="AA299" s="5">
        <f t="shared" si="76"/>
        <v>70511.66065011546</v>
      </c>
      <c r="AB299" s="5"/>
      <c r="AC299" s="7">
        <v>57</v>
      </c>
      <c r="AD299" s="5">
        <v>18474.647925117984</v>
      </c>
      <c r="AE299" s="7"/>
    </row>
    <row r="300" spans="1:31">
      <c r="A300" s="28">
        <v>39385</v>
      </c>
      <c r="B300" s="14">
        <v>13792.47</v>
      </c>
      <c r="C300" s="14">
        <v>6659</v>
      </c>
      <c r="D300" s="14">
        <v>5803.93</v>
      </c>
      <c r="E300" s="14">
        <v>16651.009999999998</v>
      </c>
      <c r="F300" s="29">
        <v>2.0670999999999999</v>
      </c>
      <c r="G300" s="30">
        <v>0.69330000000000003</v>
      </c>
      <c r="H300" s="30">
        <v>114.72</v>
      </c>
      <c r="I300" s="7"/>
      <c r="J300" s="7">
        <f t="shared" si="62"/>
        <v>0.99439159756197781</v>
      </c>
      <c r="K300" s="7">
        <f t="shared" si="63"/>
        <v>0.99299135102892933</v>
      </c>
      <c r="L300" s="7">
        <f t="shared" si="64"/>
        <v>0.99447242122000834</v>
      </c>
      <c r="M300" s="7">
        <f t="shared" si="65"/>
        <v>0.99718111303814549</v>
      </c>
      <c r="N300" s="7">
        <f t="shared" si="66"/>
        <v>1.0030083943907999</v>
      </c>
      <c r="O300" s="7">
        <f t="shared" si="67"/>
        <v>0.9987035436473638</v>
      </c>
      <c r="P300" s="7">
        <f t="shared" si="68"/>
        <v>1.0001743679163033</v>
      </c>
      <c r="Q300" s="7"/>
      <c r="R300" s="7">
        <f t="shared" si="69"/>
        <v>10960.243851823972</v>
      </c>
      <c r="S300" s="7">
        <f t="shared" si="70"/>
        <v>5160.5760512973457</v>
      </c>
      <c r="T300" s="7">
        <f t="shared" si="71"/>
        <v>4203.4459747369438</v>
      </c>
      <c r="U300" s="7">
        <f t="shared" si="72"/>
        <v>11972.684949125885</v>
      </c>
      <c r="V300" s="7">
        <f t="shared" si="73"/>
        <v>1.8527571061186856</v>
      </c>
      <c r="W300" s="7">
        <f t="shared" si="74"/>
        <v>0.68081620570440793</v>
      </c>
      <c r="X300" s="7">
        <f t="shared" si="75"/>
        <v>106.438556233653</v>
      </c>
      <c r="Y300" s="7"/>
      <c r="Z300" s="7">
        <v>290</v>
      </c>
      <c r="AA300" s="5">
        <f t="shared" si="76"/>
        <v>-43515.442055450752</v>
      </c>
      <c r="AB300" s="5"/>
      <c r="AC300" s="7">
        <v>64</v>
      </c>
      <c r="AD300" s="5">
        <v>18545.750869875774</v>
      </c>
      <c r="AE300" s="7"/>
    </row>
    <row r="301" spans="1:31">
      <c r="A301" s="28">
        <v>39386</v>
      </c>
      <c r="B301" s="14">
        <v>13930.01</v>
      </c>
      <c r="C301" s="14">
        <v>6721.6</v>
      </c>
      <c r="D301" s="14">
        <v>5847.95</v>
      </c>
      <c r="E301" s="14">
        <v>16737.63</v>
      </c>
      <c r="F301" s="29">
        <v>2.0773999999999999</v>
      </c>
      <c r="G301" s="30">
        <v>0.69110000000000005</v>
      </c>
      <c r="H301" s="30">
        <v>115.29</v>
      </c>
      <c r="I301" s="7"/>
      <c r="J301" s="7">
        <f t="shared" si="62"/>
        <v>1.0099721079690585</v>
      </c>
      <c r="K301" s="7">
        <f t="shared" si="63"/>
        <v>1.0094008109325725</v>
      </c>
      <c r="L301" s="7">
        <f t="shared" si="64"/>
        <v>1.00758451600898</v>
      </c>
      <c r="M301" s="7">
        <f t="shared" si="65"/>
        <v>1.0052020868403779</v>
      </c>
      <c r="N301" s="7">
        <f t="shared" si="66"/>
        <v>1.0049828261816072</v>
      </c>
      <c r="O301" s="7">
        <f t="shared" si="67"/>
        <v>0.99682677051781343</v>
      </c>
      <c r="P301" s="7">
        <f t="shared" si="68"/>
        <v>1.0049686192468621</v>
      </c>
      <c r="Q301" s="7"/>
      <c r="R301" s="7">
        <f t="shared" si="69"/>
        <v>11131.97317236144</v>
      </c>
      <c r="S301" s="7">
        <f t="shared" si="70"/>
        <v>5245.8560144165795</v>
      </c>
      <c r="T301" s="7">
        <f t="shared" si="71"/>
        <v>4258.868308111917</v>
      </c>
      <c r="U301" s="7">
        <f t="shared" si="72"/>
        <v>12068.989011711603</v>
      </c>
      <c r="V301" s="7">
        <f t="shared" si="73"/>
        <v>1.8564042765226647</v>
      </c>
      <c r="W301" s="7">
        <f t="shared" si="74"/>
        <v>0.67953680946199335</v>
      </c>
      <c r="X301" s="7">
        <f t="shared" si="75"/>
        <v>106.94876046025107</v>
      </c>
      <c r="Y301" s="7"/>
      <c r="Z301" s="7">
        <v>291</v>
      </c>
      <c r="AA301" s="5">
        <f t="shared" si="76"/>
        <v>91610.847924804315</v>
      </c>
      <c r="AB301" s="5"/>
      <c r="AC301" s="7">
        <v>191</v>
      </c>
      <c r="AD301" s="5">
        <v>18736.208641985431</v>
      </c>
      <c r="AE301" s="7"/>
    </row>
    <row r="302" spans="1:31">
      <c r="A302" s="28">
        <v>39387</v>
      </c>
      <c r="B302" s="14">
        <v>13567.87</v>
      </c>
      <c r="C302" s="14">
        <v>6586.1</v>
      </c>
      <c r="D302" s="14">
        <v>5730.92</v>
      </c>
      <c r="E302" s="14">
        <v>16870.400000000001</v>
      </c>
      <c r="F302" s="29">
        <v>2.0817000000000001</v>
      </c>
      <c r="G302" s="30">
        <v>0.69269999999999998</v>
      </c>
      <c r="H302" s="30">
        <v>114.88</v>
      </c>
      <c r="I302" s="7"/>
      <c r="J302" s="7">
        <f t="shared" si="62"/>
        <v>0.97400289016303654</v>
      </c>
      <c r="K302" s="7">
        <f t="shared" si="63"/>
        <v>0.97984110925970003</v>
      </c>
      <c r="L302" s="7">
        <f t="shared" si="64"/>
        <v>0.97998785899332252</v>
      </c>
      <c r="M302" s="7">
        <f t="shared" si="65"/>
        <v>1.0079324253194748</v>
      </c>
      <c r="N302" s="7">
        <f t="shared" si="66"/>
        <v>1.0020698950611342</v>
      </c>
      <c r="O302" s="7">
        <f t="shared" si="67"/>
        <v>1.0023151497612501</v>
      </c>
      <c r="P302" s="7">
        <f t="shared" si="68"/>
        <v>0.9964437505421111</v>
      </c>
      <c r="Q302" s="7"/>
      <c r="R302" s="7">
        <f t="shared" si="69"/>
        <v>10735.518295550399</v>
      </c>
      <c r="S302" s="7">
        <f t="shared" si="70"/>
        <v>5092.2342448226609</v>
      </c>
      <c r="T302" s="7">
        <f t="shared" si="71"/>
        <v>4142.2224822715662</v>
      </c>
      <c r="U302" s="7">
        <f t="shared" si="72"/>
        <v>12101.770902571034</v>
      </c>
      <c r="V302" s="7">
        <f t="shared" si="73"/>
        <v>1.851023510156927</v>
      </c>
      <c r="W302" s="7">
        <f t="shared" si="74"/>
        <v>0.68327823759224415</v>
      </c>
      <c r="X302" s="7">
        <f t="shared" si="75"/>
        <v>106.04154393269147</v>
      </c>
      <c r="Y302" s="7"/>
      <c r="Z302" s="7">
        <v>292</v>
      </c>
      <c r="AA302" s="5">
        <f t="shared" si="76"/>
        <v>-153975.03932143562</v>
      </c>
      <c r="AB302" s="5"/>
      <c r="AC302" s="7">
        <v>160</v>
      </c>
      <c r="AD302" s="5">
        <v>19111.379425896332</v>
      </c>
      <c r="AE302" s="7"/>
    </row>
    <row r="303" spans="1:31">
      <c r="A303" s="28">
        <v>39388</v>
      </c>
      <c r="B303" s="14">
        <v>13595.1</v>
      </c>
      <c r="C303" s="14">
        <v>6530.6</v>
      </c>
      <c r="D303" s="14">
        <v>5720.42</v>
      </c>
      <c r="E303" s="14">
        <v>16517.48</v>
      </c>
      <c r="F303" s="29">
        <v>2.0819999999999999</v>
      </c>
      <c r="G303" s="30">
        <v>0.6905</v>
      </c>
      <c r="H303" s="30">
        <v>114.76</v>
      </c>
      <c r="I303" s="7"/>
      <c r="J303" s="7">
        <f t="shared" si="62"/>
        <v>1.0020069472953381</v>
      </c>
      <c r="K303" s="7">
        <f t="shared" si="63"/>
        <v>0.99157316165864473</v>
      </c>
      <c r="L303" s="7">
        <f t="shared" si="64"/>
        <v>0.99816783343686533</v>
      </c>
      <c r="M303" s="7">
        <f t="shared" si="65"/>
        <v>0.97908051972685872</v>
      </c>
      <c r="N303" s="7">
        <f t="shared" si="66"/>
        <v>1.0001441129845798</v>
      </c>
      <c r="O303" s="7">
        <f t="shared" si="67"/>
        <v>0.99682402194312114</v>
      </c>
      <c r="P303" s="7">
        <f t="shared" si="68"/>
        <v>0.99895543175487478</v>
      </c>
      <c r="Q303" s="7"/>
      <c r="R303" s="7">
        <f t="shared" si="69"/>
        <v>11044.180693506054</v>
      </c>
      <c r="S303" s="7">
        <f t="shared" si="70"/>
        <v>5153.205721139977</v>
      </c>
      <c r="T303" s="7">
        <f t="shared" si="71"/>
        <v>4219.0657800492772</v>
      </c>
      <c r="U303" s="7">
        <f t="shared" si="72"/>
        <v>11755.359632516122</v>
      </c>
      <c r="V303" s="7">
        <f t="shared" si="73"/>
        <v>1.8474662055051159</v>
      </c>
      <c r="W303" s="7">
        <f t="shared" si="74"/>
        <v>0.67953493575862567</v>
      </c>
      <c r="X303" s="7">
        <f t="shared" si="75"/>
        <v>106.30883704735378</v>
      </c>
      <c r="Y303" s="7"/>
      <c r="Z303" s="7">
        <v>293</v>
      </c>
      <c r="AA303" s="5">
        <f t="shared" si="76"/>
        <v>-52799.703003089875</v>
      </c>
      <c r="AB303" s="5"/>
      <c r="AC303" s="7">
        <v>22</v>
      </c>
      <c r="AD303" s="5">
        <v>19176.400146557018</v>
      </c>
      <c r="AE303" s="7"/>
    </row>
    <row r="304" spans="1:31">
      <c r="A304" s="28">
        <v>39391</v>
      </c>
      <c r="B304" s="14">
        <v>13543.4</v>
      </c>
      <c r="C304" s="14">
        <v>6461.4</v>
      </c>
      <c r="D304" s="14">
        <v>5684.62</v>
      </c>
      <c r="E304" s="14">
        <v>16268.92</v>
      </c>
      <c r="F304" s="29">
        <v>2.0806</v>
      </c>
      <c r="G304" s="30">
        <v>0.69110000000000005</v>
      </c>
      <c r="H304" s="30">
        <v>114.5</v>
      </c>
      <c r="I304" s="7"/>
      <c r="J304" s="7">
        <f t="shared" si="62"/>
        <v>0.99619715927061947</v>
      </c>
      <c r="K304" s="7">
        <f t="shared" si="63"/>
        <v>0.9894037301319939</v>
      </c>
      <c r="L304" s="7">
        <f t="shared" si="64"/>
        <v>0.993741718265442</v>
      </c>
      <c r="M304" s="7">
        <f t="shared" si="65"/>
        <v>0.98495169965394236</v>
      </c>
      <c r="N304" s="7">
        <f t="shared" si="66"/>
        <v>0.99932756964457259</v>
      </c>
      <c r="O304" s="7">
        <f t="shared" si="67"/>
        <v>1.0008689355539464</v>
      </c>
      <c r="P304" s="7">
        <f t="shared" si="68"/>
        <v>0.99773440223074239</v>
      </c>
      <c r="Q304" s="7"/>
      <c r="R304" s="7">
        <f t="shared" si="69"/>
        <v>10980.144861310324</v>
      </c>
      <c r="S304" s="7">
        <f t="shared" si="70"/>
        <v>5141.9311854959724</v>
      </c>
      <c r="T304" s="7">
        <f t="shared" si="71"/>
        <v>4200.3574321815531</v>
      </c>
      <c r="U304" s="7">
        <f t="shared" si="72"/>
        <v>11825.85213044605</v>
      </c>
      <c r="V304" s="7">
        <f t="shared" si="73"/>
        <v>1.8459578866474544</v>
      </c>
      <c r="W304" s="7">
        <f t="shared" si="74"/>
        <v>0.68229235336712524</v>
      </c>
      <c r="X304" s="7">
        <f t="shared" si="75"/>
        <v>106.17889508539561</v>
      </c>
      <c r="Y304" s="7"/>
      <c r="Z304" s="7">
        <v>294</v>
      </c>
      <c r="AA304" s="5">
        <f t="shared" si="76"/>
        <v>-78718.012003965676</v>
      </c>
      <c r="AB304" s="5"/>
      <c r="AC304" s="7">
        <v>25</v>
      </c>
      <c r="AD304" s="5">
        <v>19184.92326659523</v>
      </c>
      <c r="AE304" s="7"/>
    </row>
    <row r="305" spans="1:31">
      <c r="A305" s="28">
        <v>39392</v>
      </c>
      <c r="B305" s="14">
        <v>13660.94</v>
      </c>
      <c r="C305" s="14">
        <v>6474.9</v>
      </c>
      <c r="D305" s="14">
        <v>5709.42</v>
      </c>
      <c r="E305" s="14">
        <v>16249.63</v>
      </c>
      <c r="F305" s="29">
        <v>2.0876000000000001</v>
      </c>
      <c r="G305" s="30">
        <v>0.68720000000000003</v>
      </c>
      <c r="H305" s="30">
        <v>114.31</v>
      </c>
      <c r="I305" s="7"/>
      <c r="J305" s="7">
        <f t="shared" si="62"/>
        <v>1.0086787660410237</v>
      </c>
      <c r="K305" s="7">
        <f t="shared" si="63"/>
        <v>1.0020893304856533</v>
      </c>
      <c r="L305" s="7">
        <f t="shared" si="64"/>
        <v>1.0043626486906776</v>
      </c>
      <c r="M305" s="7">
        <f t="shared" si="65"/>
        <v>0.99881430359237122</v>
      </c>
      <c r="N305" s="7">
        <f t="shared" si="66"/>
        <v>1.0033644141113141</v>
      </c>
      <c r="O305" s="7">
        <f t="shared" si="67"/>
        <v>0.99435682245695267</v>
      </c>
      <c r="P305" s="7">
        <f t="shared" si="68"/>
        <v>0.99834061135371177</v>
      </c>
      <c r="Q305" s="7"/>
      <c r="R305" s="7">
        <f t="shared" si="69"/>
        <v>11117.717880030124</v>
      </c>
      <c r="S305" s="7">
        <f t="shared" si="70"/>
        <v>5207.85825053394</v>
      </c>
      <c r="T305" s="7">
        <f t="shared" si="71"/>
        <v>4245.2500871122438</v>
      </c>
      <c r="U305" s="7">
        <f t="shared" si="72"/>
        <v>11992.293900510913</v>
      </c>
      <c r="V305" s="7">
        <f t="shared" si="73"/>
        <v>1.8534147457464192</v>
      </c>
      <c r="W305" s="7">
        <f t="shared" si="74"/>
        <v>0.6778530458689046</v>
      </c>
      <c r="X305" s="7">
        <f t="shared" si="75"/>
        <v>106.24340786026201</v>
      </c>
      <c r="Y305" s="7"/>
      <c r="Z305" s="7">
        <v>295</v>
      </c>
      <c r="AA305" s="5">
        <f t="shared" si="76"/>
        <v>60432.566239252687</v>
      </c>
      <c r="AB305" s="5"/>
      <c r="AC305" s="7">
        <v>323</v>
      </c>
      <c r="AD305" s="5">
        <v>20546.678266815841</v>
      </c>
      <c r="AE305" s="7"/>
    </row>
    <row r="306" spans="1:31">
      <c r="A306" s="28">
        <v>39393</v>
      </c>
      <c r="B306" s="14">
        <v>13300.02</v>
      </c>
      <c r="C306" s="14">
        <v>6385.1</v>
      </c>
      <c r="D306" s="14">
        <v>5683.22</v>
      </c>
      <c r="E306" s="14">
        <v>16096.68</v>
      </c>
      <c r="F306" s="29">
        <v>2.1040000000000001</v>
      </c>
      <c r="G306" s="30">
        <v>0.68179999999999996</v>
      </c>
      <c r="H306" s="30">
        <v>113.25</v>
      </c>
      <c r="I306" s="7"/>
      <c r="J306" s="7">
        <f t="shared" si="62"/>
        <v>0.9735801489502186</v>
      </c>
      <c r="K306" s="7">
        <f t="shared" si="63"/>
        <v>0.98613105993914973</v>
      </c>
      <c r="L306" s="7">
        <f t="shared" si="64"/>
        <v>0.99541109254530236</v>
      </c>
      <c r="M306" s="7">
        <f t="shared" si="65"/>
        <v>0.99058747799180669</v>
      </c>
      <c r="N306" s="7">
        <f t="shared" si="66"/>
        <v>1.0078559110940792</v>
      </c>
      <c r="O306" s="7">
        <f t="shared" si="67"/>
        <v>0.9921420256111757</v>
      </c>
      <c r="P306" s="7">
        <f t="shared" si="68"/>
        <v>0.99072697051876479</v>
      </c>
      <c r="Q306" s="7"/>
      <c r="R306" s="7">
        <f t="shared" si="69"/>
        <v>10730.858816538246</v>
      </c>
      <c r="S306" s="7">
        <f t="shared" si="70"/>
        <v>5124.9231185037615</v>
      </c>
      <c r="T306" s="7">
        <f t="shared" si="71"/>
        <v>4207.4135600814097</v>
      </c>
      <c r="U306" s="7">
        <f t="shared" si="72"/>
        <v>11893.518272132967</v>
      </c>
      <c r="V306" s="7">
        <f t="shared" si="73"/>
        <v>1.8617114389729832</v>
      </c>
      <c r="W306" s="7">
        <f t="shared" si="74"/>
        <v>0.6763432188591384</v>
      </c>
      <c r="X306" s="7">
        <f t="shared" si="75"/>
        <v>105.43316420260695</v>
      </c>
      <c r="Y306" s="7"/>
      <c r="Z306" s="7">
        <v>296</v>
      </c>
      <c r="AA306" s="5">
        <f t="shared" si="76"/>
        <v>-119669.08817132935</v>
      </c>
      <c r="AB306" s="5"/>
      <c r="AC306" s="7">
        <v>400</v>
      </c>
      <c r="AD306" s="5">
        <v>20586.21758858487</v>
      </c>
      <c r="AE306" s="7"/>
    </row>
    <row r="307" spans="1:31">
      <c r="A307" s="28">
        <v>39394</v>
      </c>
      <c r="B307" s="14">
        <v>13266.29</v>
      </c>
      <c r="C307" s="14">
        <v>6381.9</v>
      </c>
      <c r="D307" s="14">
        <v>5631.63</v>
      </c>
      <c r="E307" s="14">
        <v>15771.57</v>
      </c>
      <c r="F307" s="29">
        <v>2.1080999999999999</v>
      </c>
      <c r="G307" s="30">
        <v>0.68079999999999996</v>
      </c>
      <c r="H307" s="30">
        <v>112.76</v>
      </c>
      <c r="I307" s="7"/>
      <c r="J307" s="7">
        <f t="shared" si="62"/>
        <v>0.99746391358809994</v>
      </c>
      <c r="K307" s="7">
        <f t="shared" si="63"/>
        <v>0.99949883322109279</v>
      </c>
      <c r="L307" s="7">
        <f t="shared" si="64"/>
        <v>0.99092239962556439</v>
      </c>
      <c r="M307" s="7">
        <f t="shared" si="65"/>
        <v>0.97980266738234212</v>
      </c>
      <c r="N307" s="7">
        <f t="shared" si="66"/>
        <v>1.0019486692015207</v>
      </c>
      <c r="O307" s="7">
        <f t="shared" si="67"/>
        <v>0.9985332942211792</v>
      </c>
      <c r="P307" s="7">
        <f t="shared" si="68"/>
        <v>0.99567328918322295</v>
      </c>
      <c r="Q307" s="7"/>
      <c r="R307" s="7">
        <f t="shared" si="69"/>
        <v>10994.107103402852</v>
      </c>
      <c r="S307" s="7">
        <f t="shared" si="70"/>
        <v>5194.395436250019</v>
      </c>
      <c r="T307" s="7">
        <f t="shared" si="71"/>
        <v>4188.440707961332</v>
      </c>
      <c r="U307" s="7">
        <f t="shared" si="72"/>
        <v>11764.030120006113</v>
      </c>
      <c r="V307" s="7">
        <f t="shared" si="73"/>
        <v>1.850799581749049</v>
      </c>
      <c r="W307" s="7">
        <f t="shared" si="74"/>
        <v>0.68070014667057788</v>
      </c>
      <c r="X307" s="7">
        <f t="shared" si="75"/>
        <v>105.95955143487859</v>
      </c>
      <c r="Y307" s="7"/>
      <c r="Z307" s="7">
        <v>297</v>
      </c>
      <c r="AA307" s="5">
        <f t="shared" si="76"/>
        <v>-43557.821547413245</v>
      </c>
      <c r="AB307" s="5"/>
      <c r="AC307" s="7">
        <v>68</v>
      </c>
      <c r="AD307" s="5">
        <v>20876.619906999171</v>
      </c>
      <c r="AE307" s="7"/>
    </row>
    <row r="308" spans="1:31">
      <c r="A308" s="28">
        <v>39395</v>
      </c>
      <c r="B308" s="14">
        <v>13042.74</v>
      </c>
      <c r="C308" s="14">
        <v>6304.9</v>
      </c>
      <c r="D308" s="14">
        <v>5524.18</v>
      </c>
      <c r="E308" s="14">
        <v>15583.42</v>
      </c>
      <c r="F308" s="29">
        <v>2.0948000000000002</v>
      </c>
      <c r="G308" s="30">
        <v>0.68130000000000002</v>
      </c>
      <c r="H308" s="30">
        <v>110.65</v>
      </c>
      <c r="I308" s="7"/>
      <c r="J308" s="7">
        <f t="shared" si="62"/>
        <v>0.98314901905506358</v>
      </c>
      <c r="K308" s="7">
        <f t="shared" si="63"/>
        <v>0.98793462761873418</v>
      </c>
      <c r="L308" s="7">
        <f t="shared" si="64"/>
        <v>0.98092026642375296</v>
      </c>
      <c r="M308" s="7">
        <f t="shared" si="65"/>
        <v>0.98807030625359427</v>
      </c>
      <c r="N308" s="7">
        <f t="shared" si="66"/>
        <v>0.99369100137564648</v>
      </c>
      <c r="O308" s="7">
        <f t="shared" si="67"/>
        <v>1.0007344300822563</v>
      </c>
      <c r="P308" s="7">
        <f t="shared" si="68"/>
        <v>0.98128769067045052</v>
      </c>
      <c r="Q308" s="7"/>
      <c r="R308" s="7">
        <f t="shared" si="69"/>
        <v>10836.327476966053</v>
      </c>
      <c r="S308" s="7">
        <f t="shared" si="70"/>
        <v>5134.2962597345613</v>
      </c>
      <c r="T308" s="7">
        <f t="shared" si="71"/>
        <v>4146.1635913225837</v>
      </c>
      <c r="U308" s="7">
        <f t="shared" si="72"/>
        <v>11863.295774142967</v>
      </c>
      <c r="V308" s="7">
        <f t="shared" si="73"/>
        <v>1.835546017741094</v>
      </c>
      <c r="W308" s="7">
        <f t="shared" si="74"/>
        <v>0.6822006609870741</v>
      </c>
      <c r="X308" s="7">
        <f t="shared" si="75"/>
        <v>104.42863604114935</v>
      </c>
      <c r="Y308" s="7"/>
      <c r="Z308" s="7">
        <v>298</v>
      </c>
      <c r="AA308" s="5">
        <f t="shared" si="76"/>
        <v>-124719.97467121296</v>
      </c>
      <c r="AB308" s="5"/>
      <c r="AC308" s="7">
        <v>229</v>
      </c>
      <c r="AD308" s="5">
        <v>22783.284277778119</v>
      </c>
      <c r="AE308" s="7"/>
    </row>
    <row r="309" spans="1:31">
      <c r="A309" s="28">
        <v>39398</v>
      </c>
      <c r="B309" s="14">
        <v>12987.55</v>
      </c>
      <c r="C309" s="14">
        <v>6337.9</v>
      </c>
      <c r="D309" s="14">
        <v>5535.56</v>
      </c>
      <c r="E309" s="14">
        <v>15197.09</v>
      </c>
      <c r="F309" s="29">
        <v>2.0592000000000001</v>
      </c>
      <c r="G309" s="30">
        <v>0.68789999999999996</v>
      </c>
      <c r="H309" s="30">
        <v>109.38</v>
      </c>
      <c r="I309" s="7"/>
      <c r="J309" s="7">
        <f t="shared" si="62"/>
        <v>0.99576852716530417</v>
      </c>
      <c r="K309" s="7">
        <f t="shared" si="63"/>
        <v>1.0052340243302829</v>
      </c>
      <c r="L309" s="7">
        <f t="shared" si="64"/>
        <v>1.002060034249427</v>
      </c>
      <c r="M309" s="7">
        <f t="shared" si="65"/>
        <v>0.97520890792906822</v>
      </c>
      <c r="N309" s="7">
        <f t="shared" si="66"/>
        <v>0.98300553752148168</v>
      </c>
      <c r="O309" s="7">
        <f t="shared" si="67"/>
        <v>1.0096873623954203</v>
      </c>
      <c r="P309" s="7">
        <f t="shared" si="68"/>
        <v>0.98852236782647984</v>
      </c>
      <c r="Q309" s="7"/>
      <c r="R309" s="7">
        <f t="shared" si="69"/>
        <v>10975.420452527613</v>
      </c>
      <c r="S309" s="7">
        <f t="shared" si="70"/>
        <v>5224.2012244444804</v>
      </c>
      <c r="T309" s="7">
        <f t="shared" si="71"/>
        <v>4235.5173733658212</v>
      </c>
      <c r="U309" s="7">
        <f t="shared" si="72"/>
        <v>11708.875009317597</v>
      </c>
      <c r="V309" s="7">
        <f t="shared" si="73"/>
        <v>1.8158078289096808</v>
      </c>
      <c r="W309" s="7">
        <f t="shared" si="74"/>
        <v>0.68830387494495804</v>
      </c>
      <c r="X309" s="7">
        <f t="shared" si="75"/>
        <v>105.19855038409399</v>
      </c>
      <c r="Y309" s="7"/>
      <c r="Z309" s="7">
        <v>299</v>
      </c>
      <c r="AA309" s="5">
        <f t="shared" si="76"/>
        <v>-83773.299078030512</v>
      </c>
      <c r="AB309" s="5"/>
      <c r="AC309" s="7">
        <v>422</v>
      </c>
      <c r="AD309" s="5">
        <v>23303.190674621612</v>
      </c>
      <c r="AE309" s="7"/>
    </row>
    <row r="310" spans="1:31">
      <c r="A310" s="28">
        <v>39399</v>
      </c>
      <c r="B310" s="14">
        <v>13307.09</v>
      </c>
      <c r="C310" s="14">
        <v>6362.4</v>
      </c>
      <c r="D310" s="14">
        <v>5538.91</v>
      </c>
      <c r="E310" s="14">
        <v>15126.63</v>
      </c>
      <c r="F310" s="29">
        <v>2.0724</v>
      </c>
      <c r="G310" s="30">
        <v>0.68479999999999996</v>
      </c>
      <c r="H310" s="30">
        <v>110.23</v>
      </c>
      <c r="I310" s="7"/>
      <c r="J310" s="7">
        <f t="shared" si="62"/>
        <v>1.0246035626426848</v>
      </c>
      <c r="K310" s="7">
        <f t="shared" si="63"/>
        <v>1.0038656337272598</v>
      </c>
      <c r="L310" s="7">
        <f t="shared" si="64"/>
        <v>1.0006051781572234</v>
      </c>
      <c r="M310" s="7">
        <f t="shared" si="65"/>
        <v>0.99536358605496178</v>
      </c>
      <c r="N310" s="7">
        <f t="shared" si="66"/>
        <v>1.0064102564102564</v>
      </c>
      <c r="O310" s="7">
        <f t="shared" si="67"/>
        <v>0.99549353103648786</v>
      </c>
      <c r="P310" s="7">
        <f t="shared" si="68"/>
        <v>1.0077710733223624</v>
      </c>
      <c r="Q310" s="7"/>
      <c r="R310" s="7">
        <f t="shared" si="69"/>
        <v>11293.241943661431</v>
      </c>
      <c r="S310" s="7">
        <f t="shared" si="70"/>
        <v>5217.0896984805695</v>
      </c>
      <c r="T310" s="7">
        <f t="shared" si="71"/>
        <v>4229.3679730867334</v>
      </c>
      <c r="U310" s="7">
        <f t="shared" si="72"/>
        <v>11950.86275687648</v>
      </c>
      <c r="V310" s="7">
        <f t="shared" si="73"/>
        <v>1.8590410256410255</v>
      </c>
      <c r="W310" s="7">
        <f t="shared" si="74"/>
        <v>0.67862794010757377</v>
      </c>
      <c r="X310" s="7">
        <f t="shared" si="75"/>
        <v>107.24699762296581</v>
      </c>
      <c r="Y310" s="7"/>
      <c r="Z310" s="7">
        <v>300</v>
      </c>
      <c r="AA310" s="5">
        <f t="shared" si="76"/>
        <v>108453.01272955537</v>
      </c>
      <c r="AB310" s="5"/>
      <c r="AC310" s="7">
        <v>99</v>
      </c>
      <c r="AD310" s="5">
        <v>23538.72061461769</v>
      </c>
      <c r="AE310" s="7"/>
    </row>
    <row r="311" spans="1:31">
      <c r="A311" s="28">
        <v>39400</v>
      </c>
      <c r="B311" s="14">
        <v>13231.01</v>
      </c>
      <c r="C311" s="14">
        <v>6432.1</v>
      </c>
      <c r="D311" s="14">
        <v>5613.6</v>
      </c>
      <c r="E311" s="14">
        <v>15499.56</v>
      </c>
      <c r="F311" s="29">
        <v>2.0653999999999999</v>
      </c>
      <c r="G311" s="30">
        <v>0.68059999999999998</v>
      </c>
      <c r="H311" s="30">
        <v>111.4</v>
      </c>
      <c r="I311" s="7"/>
      <c r="J311" s="7">
        <f t="shared" si="62"/>
        <v>0.99428274701681585</v>
      </c>
      <c r="K311" s="7">
        <f t="shared" si="63"/>
        <v>1.0109549855400479</v>
      </c>
      <c r="L311" s="7">
        <f t="shared" si="64"/>
        <v>1.013484602566209</v>
      </c>
      <c r="M311" s="7">
        <f t="shared" si="65"/>
        <v>1.0246538720124707</v>
      </c>
      <c r="N311" s="7">
        <f t="shared" si="66"/>
        <v>0.99662227369233736</v>
      </c>
      <c r="O311" s="7">
        <f t="shared" si="67"/>
        <v>0.99386682242990654</v>
      </c>
      <c r="P311" s="7">
        <f t="shared" si="68"/>
        <v>1.0106141703710423</v>
      </c>
      <c r="Q311" s="7"/>
      <c r="R311" s="7">
        <f t="shared" si="69"/>
        <v>10959.044094584166</v>
      </c>
      <c r="S311" s="7">
        <f t="shared" si="70"/>
        <v>5253.933059851629</v>
      </c>
      <c r="T311" s="7">
        <f t="shared" si="71"/>
        <v>4283.806852972878</v>
      </c>
      <c r="U311" s="7">
        <f t="shared" si="72"/>
        <v>12302.53745393389</v>
      </c>
      <c r="V311" s="7">
        <f t="shared" si="73"/>
        <v>1.8409606639644855</v>
      </c>
      <c r="W311" s="7">
        <f t="shared" si="74"/>
        <v>0.67751901285046723</v>
      </c>
      <c r="X311" s="7">
        <f t="shared" si="75"/>
        <v>107.54956001088632</v>
      </c>
      <c r="Y311" s="7"/>
      <c r="Z311" s="7">
        <v>301</v>
      </c>
      <c r="AA311" s="5">
        <f t="shared" si="76"/>
        <v>44033.274847667664</v>
      </c>
      <c r="AB311" s="5"/>
      <c r="AC311" s="7">
        <v>245</v>
      </c>
      <c r="AD311" s="5">
        <v>23936.788966188207</v>
      </c>
      <c r="AE311" s="7"/>
    </row>
    <row r="312" spans="1:31">
      <c r="A312" s="28">
        <v>39401</v>
      </c>
      <c r="B312" s="14">
        <v>13110.05</v>
      </c>
      <c r="C312" s="14">
        <v>6359.6</v>
      </c>
      <c r="D312" s="14">
        <v>5561.13</v>
      </c>
      <c r="E312" s="14">
        <v>15396.3</v>
      </c>
      <c r="F312" s="29">
        <v>2.0453000000000001</v>
      </c>
      <c r="G312" s="30">
        <v>0.68369999999999997</v>
      </c>
      <c r="H312" s="30">
        <v>110.93</v>
      </c>
      <c r="I312" s="7"/>
      <c r="J312" s="7">
        <f t="shared" si="62"/>
        <v>0.99085784078464145</v>
      </c>
      <c r="K312" s="7">
        <f t="shared" si="63"/>
        <v>0.988728409073242</v>
      </c>
      <c r="L312" s="7">
        <f t="shared" si="64"/>
        <v>0.99065305686190674</v>
      </c>
      <c r="M312" s="7">
        <f t="shared" si="65"/>
        <v>0.9933378753977532</v>
      </c>
      <c r="N312" s="7">
        <f t="shared" si="66"/>
        <v>0.99026822891449606</v>
      </c>
      <c r="O312" s="7">
        <f t="shared" si="67"/>
        <v>1.0045548045841903</v>
      </c>
      <c r="P312" s="7">
        <f t="shared" si="68"/>
        <v>0.99578096947935368</v>
      </c>
      <c r="Q312" s="7"/>
      <c r="R312" s="7">
        <f t="shared" si="69"/>
        <v>10921.294572598765</v>
      </c>
      <c r="S312" s="7">
        <f t="shared" si="70"/>
        <v>5138.4215419536386</v>
      </c>
      <c r="T312" s="7">
        <f t="shared" si="71"/>
        <v>4187.302247274476</v>
      </c>
      <c r="U312" s="7">
        <f t="shared" si="72"/>
        <v>11926.541001099386</v>
      </c>
      <c r="V312" s="7">
        <f t="shared" si="73"/>
        <v>1.8292234724508571</v>
      </c>
      <c r="W312" s="7">
        <f t="shared" si="74"/>
        <v>0.68480501028504248</v>
      </c>
      <c r="X312" s="7">
        <f t="shared" si="75"/>
        <v>105.97101077199282</v>
      </c>
      <c r="Y312" s="7"/>
      <c r="Z312" s="7">
        <v>302</v>
      </c>
      <c r="AA312" s="5">
        <f t="shared" si="76"/>
        <v>-114025.16146930307</v>
      </c>
      <c r="AB312" s="5"/>
      <c r="AC312" s="7">
        <v>394</v>
      </c>
      <c r="AD312" s="5">
        <v>24620.914642853662</v>
      </c>
      <c r="AE312" s="7"/>
    </row>
    <row r="313" spans="1:31">
      <c r="A313" s="28">
        <v>39402</v>
      </c>
      <c r="B313" s="14">
        <v>13176.79</v>
      </c>
      <c r="C313" s="14">
        <v>6291.2</v>
      </c>
      <c r="D313" s="14">
        <v>5523.63</v>
      </c>
      <c r="E313" s="14">
        <v>15154.61</v>
      </c>
      <c r="F313" s="29">
        <v>2.0457000000000001</v>
      </c>
      <c r="G313" s="30">
        <v>0.68340000000000001</v>
      </c>
      <c r="H313" s="30">
        <v>110.61</v>
      </c>
      <c r="I313" s="7"/>
      <c r="J313" s="7">
        <f t="shared" si="62"/>
        <v>1.0050907509887455</v>
      </c>
      <c r="K313" s="7">
        <f t="shared" si="63"/>
        <v>0.98924460657903002</v>
      </c>
      <c r="L313" s="7">
        <f t="shared" si="64"/>
        <v>0.99325676616083425</v>
      </c>
      <c r="M313" s="7">
        <f t="shared" si="65"/>
        <v>0.98430207257587865</v>
      </c>
      <c r="N313" s="7">
        <f t="shared" si="66"/>
        <v>1.0001955703319807</v>
      </c>
      <c r="O313" s="7">
        <f t="shared" si="67"/>
        <v>0.99956121105748141</v>
      </c>
      <c r="P313" s="7">
        <f t="shared" si="68"/>
        <v>0.99711529793563503</v>
      </c>
      <c r="Q313" s="7"/>
      <c r="R313" s="7">
        <f t="shared" si="69"/>
        <v>11078.170562843012</v>
      </c>
      <c r="S313" s="7">
        <f t="shared" si="70"/>
        <v>5141.1042203912193</v>
      </c>
      <c r="T313" s="7">
        <f t="shared" si="71"/>
        <v>4198.3076317762761</v>
      </c>
      <c r="U313" s="7">
        <f t="shared" si="72"/>
        <v>11818.052363444465</v>
      </c>
      <c r="V313" s="7">
        <f t="shared" si="73"/>
        <v>1.8475612575172347</v>
      </c>
      <c r="W313" s="7">
        <f t="shared" si="74"/>
        <v>0.68140087757788503</v>
      </c>
      <c r="X313" s="7">
        <f t="shared" si="75"/>
        <v>106.11301000631028</v>
      </c>
      <c r="Y313" s="7"/>
      <c r="Z313" s="7">
        <v>303</v>
      </c>
      <c r="AA313" s="5">
        <f t="shared" si="76"/>
        <v>-40730.863303679973</v>
      </c>
      <c r="AB313" s="5"/>
      <c r="AC313" s="7">
        <v>2</v>
      </c>
      <c r="AD313" s="5">
        <v>24792.841636443511</v>
      </c>
      <c r="AE313" s="7"/>
    </row>
    <row r="314" spans="1:31">
      <c r="A314" s="28">
        <v>39405</v>
      </c>
      <c r="B314" s="14">
        <v>12958.44</v>
      </c>
      <c r="C314" s="14">
        <v>6120.8</v>
      </c>
      <c r="D314" s="14">
        <v>5432.57</v>
      </c>
      <c r="E314" s="14">
        <v>15042.56</v>
      </c>
      <c r="F314" s="29">
        <v>2.0518999999999998</v>
      </c>
      <c r="G314" s="30">
        <v>0.68240000000000001</v>
      </c>
      <c r="H314" s="30">
        <v>110.18</v>
      </c>
      <c r="I314" s="7"/>
      <c r="J314" s="7">
        <f t="shared" si="62"/>
        <v>0.9834291963368923</v>
      </c>
      <c r="K314" s="7">
        <f t="shared" si="63"/>
        <v>0.97291454730417093</v>
      </c>
      <c r="L314" s="7">
        <f t="shared" si="64"/>
        <v>0.98351446422008704</v>
      </c>
      <c r="M314" s="7">
        <f t="shared" si="65"/>
        <v>0.99260621025549312</v>
      </c>
      <c r="N314" s="7">
        <f t="shared" si="66"/>
        <v>1.0030307474214204</v>
      </c>
      <c r="O314" s="7">
        <f t="shared" si="67"/>
        <v>0.99853672812408545</v>
      </c>
      <c r="P314" s="7">
        <f t="shared" si="68"/>
        <v>0.99611246722719471</v>
      </c>
      <c r="Q314" s="7"/>
      <c r="R314" s="7">
        <f t="shared" si="69"/>
        <v>10839.415607777006</v>
      </c>
      <c r="S314" s="7">
        <f t="shared" si="70"/>
        <v>5056.236902339776</v>
      </c>
      <c r="T314" s="7">
        <f t="shared" si="71"/>
        <v>4157.1287725101065</v>
      </c>
      <c r="U314" s="7">
        <f t="shared" si="72"/>
        <v>11917.756241618887</v>
      </c>
      <c r="V314" s="7">
        <f t="shared" si="73"/>
        <v>1.8527983966368478</v>
      </c>
      <c r="W314" s="7">
        <f t="shared" si="74"/>
        <v>0.68070248756218898</v>
      </c>
      <c r="X314" s="7">
        <f t="shared" si="75"/>
        <v>106.00628876231806</v>
      </c>
      <c r="Y314" s="7"/>
      <c r="Z314" s="7">
        <v>304</v>
      </c>
      <c r="AA314" s="5">
        <f t="shared" si="76"/>
        <v>-156008.44783278368</v>
      </c>
      <c r="AB314" s="5"/>
      <c r="AC314" s="7">
        <v>398</v>
      </c>
      <c r="AD314" s="5">
        <v>24866.66651003994</v>
      </c>
      <c r="AE314" s="7"/>
    </row>
    <row r="315" spans="1:31">
      <c r="A315" s="28">
        <v>39406</v>
      </c>
      <c r="B315" s="14">
        <v>13010.14</v>
      </c>
      <c r="C315" s="14">
        <v>6226.5</v>
      </c>
      <c r="D315" s="14">
        <v>5506.68</v>
      </c>
      <c r="E315" s="14">
        <v>15211.52</v>
      </c>
      <c r="F315" s="29">
        <v>2.0646</v>
      </c>
      <c r="G315" s="30">
        <v>0.67649999999999999</v>
      </c>
      <c r="H315" s="30">
        <v>110.16</v>
      </c>
      <c r="I315" s="7"/>
      <c r="J315" s="7">
        <f t="shared" si="62"/>
        <v>1.0039896777698549</v>
      </c>
      <c r="K315" s="7">
        <f t="shared" si="63"/>
        <v>1.0172689844464775</v>
      </c>
      <c r="L315" s="7">
        <f t="shared" si="64"/>
        <v>1.0136417938471112</v>
      </c>
      <c r="M315" s="7">
        <f t="shared" si="65"/>
        <v>1.0112321307011574</v>
      </c>
      <c r="N315" s="7">
        <f t="shared" si="66"/>
        <v>1.006189385447634</v>
      </c>
      <c r="O315" s="7">
        <f t="shared" si="67"/>
        <v>0.99135404454865184</v>
      </c>
      <c r="P315" s="7">
        <f t="shared" si="68"/>
        <v>0.9998184788527863</v>
      </c>
      <c r="Q315" s="7"/>
      <c r="R315" s="7">
        <f t="shared" si="69"/>
        <v>11066.034467760006</v>
      </c>
      <c r="S315" s="7">
        <f t="shared" si="70"/>
        <v>5286.7469121683434</v>
      </c>
      <c r="T315" s="7">
        <f t="shared" si="71"/>
        <v>4284.4712706509081</v>
      </c>
      <c r="U315" s="7">
        <f t="shared" si="72"/>
        <v>12141.388914227367</v>
      </c>
      <c r="V315" s="7">
        <f t="shared" si="73"/>
        <v>1.8586330327988696</v>
      </c>
      <c r="W315" s="7">
        <f t="shared" si="74"/>
        <v>0.67580605216881595</v>
      </c>
      <c r="X315" s="7">
        <f t="shared" si="75"/>
        <v>106.40068251951352</v>
      </c>
      <c r="Y315" s="7"/>
      <c r="Z315" s="7">
        <v>305</v>
      </c>
      <c r="AA315" s="5">
        <f t="shared" si="76"/>
        <v>126502.82310831361</v>
      </c>
      <c r="AB315" s="5"/>
      <c r="AC315" s="7">
        <v>140</v>
      </c>
      <c r="AD315" s="5">
        <v>25211.567382490262</v>
      </c>
      <c r="AE315" s="7"/>
    </row>
    <row r="316" spans="1:31">
      <c r="A316" s="28">
        <v>39407</v>
      </c>
      <c r="B316" s="14">
        <v>12799.04</v>
      </c>
      <c r="C316" s="14">
        <v>6070.9</v>
      </c>
      <c r="D316" s="14">
        <v>5381.3</v>
      </c>
      <c r="E316" s="14">
        <v>14837.66</v>
      </c>
      <c r="F316" s="29">
        <v>2.0550999999999999</v>
      </c>
      <c r="G316" s="30">
        <v>0.67449999999999999</v>
      </c>
      <c r="H316" s="30">
        <v>108.42</v>
      </c>
      <c r="I316" s="7"/>
      <c r="J316" s="7">
        <f t="shared" si="62"/>
        <v>0.98377419458975857</v>
      </c>
      <c r="K316" s="7">
        <f t="shared" si="63"/>
        <v>0.97501003774190953</v>
      </c>
      <c r="L316" s="7">
        <f t="shared" si="64"/>
        <v>0.97723128999687647</v>
      </c>
      <c r="M316" s="7">
        <f t="shared" si="65"/>
        <v>0.97542257446987546</v>
      </c>
      <c r="N316" s="7">
        <f t="shared" si="66"/>
        <v>0.99539862443088245</v>
      </c>
      <c r="O316" s="7">
        <f t="shared" si="67"/>
        <v>0.99704360679970438</v>
      </c>
      <c r="P316" s="7">
        <f t="shared" si="68"/>
        <v>0.98420479302832253</v>
      </c>
      <c r="Q316" s="7"/>
      <c r="R316" s="7">
        <f t="shared" si="69"/>
        <v>10843.218199219993</v>
      </c>
      <c r="S316" s="7">
        <f t="shared" si="70"/>
        <v>5067.1271661447036</v>
      </c>
      <c r="T316" s="7">
        <f t="shared" si="71"/>
        <v>4130.5709888716974</v>
      </c>
      <c r="U316" s="7">
        <f t="shared" si="72"/>
        <v>11711.440403049794</v>
      </c>
      <c r="V316" s="7">
        <f t="shared" si="73"/>
        <v>1.838700339048726</v>
      </c>
      <c r="W316" s="7">
        <f t="shared" si="74"/>
        <v>0.67968462675535846</v>
      </c>
      <c r="X316" s="7">
        <f t="shared" si="75"/>
        <v>104.73907407407408</v>
      </c>
      <c r="Y316" s="7"/>
      <c r="Z316" s="7">
        <v>306</v>
      </c>
      <c r="AA316" s="5">
        <f t="shared" si="76"/>
        <v>-184869.71675804444</v>
      </c>
      <c r="AB316" s="5"/>
      <c r="AC316" s="7">
        <v>30</v>
      </c>
      <c r="AD316" s="5">
        <v>25424.914590887725</v>
      </c>
      <c r="AE316" s="7"/>
    </row>
    <row r="317" spans="1:31">
      <c r="A317" s="28">
        <v>39412</v>
      </c>
      <c r="B317" s="14">
        <v>12743.44</v>
      </c>
      <c r="C317" s="14">
        <v>6180.5</v>
      </c>
      <c r="D317" s="14">
        <v>5458.39</v>
      </c>
      <c r="E317" s="14">
        <v>15135.21</v>
      </c>
      <c r="F317" s="29">
        <v>2.0678000000000001</v>
      </c>
      <c r="G317" s="30">
        <v>0.67390000000000005</v>
      </c>
      <c r="H317" s="30">
        <v>108.26</v>
      </c>
      <c r="I317" s="7"/>
      <c r="J317" s="7">
        <f t="shared" si="62"/>
        <v>0.99565592419431459</v>
      </c>
      <c r="K317" s="7">
        <f t="shared" si="63"/>
        <v>1.0180533364081108</v>
      </c>
      <c r="L317" s="7">
        <f t="shared" si="64"/>
        <v>1.0143255347220932</v>
      </c>
      <c r="M317" s="7">
        <f t="shared" si="65"/>
        <v>1.0200537011900799</v>
      </c>
      <c r="N317" s="7">
        <f t="shared" si="66"/>
        <v>1.006179747944139</v>
      </c>
      <c r="O317" s="7">
        <f t="shared" si="67"/>
        <v>0.99911045218680516</v>
      </c>
      <c r="P317" s="7">
        <f t="shared" si="68"/>
        <v>0.99852425751706331</v>
      </c>
      <c r="Q317" s="7"/>
      <c r="R317" s="7">
        <f t="shared" si="69"/>
        <v>10974.179335825187</v>
      </c>
      <c r="S317" s="7">
        <f t="shared" si="70"/>
        <v>5290.8231893129514</v>
      </c>
      <c r="T317" s="7">
        <f t="shared" si="71"/>
        <v>4287.3613134186908</v>
      </c>
      <c r="U317" s="7">
        <f t="shared" si="72"/>
        <v>12247.305364949731</v>
      </c>
      <c r="V317" s="7">
        <f t="shared" si="73"/>
        <v>1.8586152304024135</v>
      </c>
      <c r="W317" s="7">
        <f t="shared" si="74"/>
        <v>0.68109359525574509</v>
      </c>
      <c r="X317" s="7">
        <f t="shared" si="75"/>
        <v>106.26295148496588</v>
      </c>
      <c r="Y317" s="7"/>
      <c r="Z317" s="7">
        <v>307</v>
      </c>
      <c r="AA317" s="5">
        <f t="shared" si="76"/>
        <v>108392.32394743897</v>
      </c>
      <c r="AB317" s="5"/>
      <c r="AC317" s="7">
        <v>152</v>
      </c>
      <c r="AD317" s="5">
        <v>26655.90736952424</v>
      </c>
      <c r="AE317" s="7"/>
    </row>
    <row r="318" spans="1:31">
      <c r="A318" s="28">
        <v>39413</v>
      </c>
      <c r="B318" s="14">
        <v>12958.44</v>
      </c>
      <c r="C318" s="14">
        <v>6140.7</v>
      </c>
      <c r="D318" s="14">
        <v>5434.17</v>
      </c>
      <c r="E318" s="14">
        <v>15222.85</v>
      </c>
      <c r="F318" s="29">
        <v>2.0697999999999999</v>
      </c>
      <c r="G318" s="30">
        <v>0.67290000000000005</v>
      </c>
      <c r="H318" s="30">
        <v>108.57</v>
      </c>
      <c r="I318" s="7"/>
      <c r="J318" s="7">
        <f t="shared" si="62"/>
        <v>1.0168714256119227</v>
      </c>
      <c r="K318" s="7">
        <f t="shared" si="63"/>
        <v>0.99356039155408138</v>
      </c>
      <c r="L318" s="7">
        <f t="shared" si="64"/>
        <v>0.99556279415725146</v>
      </c>
      <c r="M318" s="7">
        <f t="shared" si="65"/>
        <v>1.0057904713578472</v>
      </c>
      <c r="N318" s="7">
        <f t="shared" si="66"/>
        <v>1.0009672115291612</v>
      </c>
      <c r="O318" s="7">
        <f t="shared" si="67"/>
        <v>0.99851610031161897</v>
      </c>
      <c r="P318" s="7">
        <f t="shared" si="68"/>
        <v>1.0028634768150748</v>
      </c>
      <c r="Q318" s="7"/>
      <c r="R318" s="7">
        <f t="shared" si="69"/>
        <v>11208.017865380149</v>
      </c>
      <c r="S318" s="7">
        <f t="shared" si="70"/>
        <v>5163.5333549065608</v>
      </c>
      <c r="T318" s="7">
        <f t="shared" si="71"/>
        <v>4208.0547739718122</v>
      </c>
      <c r="U318" s="7">
        <f t="shared" si="72"/>
        <v>12076.053468072134</v>
      </c>
      <c r="V318" s="7">
        <f t="shared" si="73"/>
        <v>1.8489866331366667</v>
      </c>
      <c r="W318" s="7">
        <f t="shared" si="74"/>
        <v>0.68068842558243059</v>
      </c>
      <c r="X318" s="7">
        <f t="shared" si="75"/>
        <v>106.72473120266027</v>
      </c>
      <c r="Y318" s="7"/>
      <c r="Z318" s="7">
        <v>308</v>
      </c>
      <c r="AA318" s="5">
        <f t="shared" si="76"/>
        <v>54013.601300027221</v>
      </c>
      <c r="AB318" s="5"/>
      <c r="AC318" s="7">
        <v>85</v>
      </c>
      <c r="AD318" s="5">
        <v>26680.353307971731</v>
      </c>
      <c r="AE318" s="7"/>
    </row>
    <row r="319" spans="1:31">
      <c r="A319" s="28">
        <v>39414</v>
      </c>
      <c r="B319" s="14">
        <v>13289.45</v>
      </c>
      <c r="C319" s="14">
        <v>6306.2</v>
      </c>
      <c r="D319" s="14">
        <v>5561.21</v>
      </c>
      <c r="E319" s="14">
        <v>15153.78</v>
      </c>
      <c r="F319" s="29">
        <v>2.0712000000000002</v>
      </c>
      <c r="G319" s="30">
        <v>0.67759999999999998</v>
      </c>
      <c r="H319" s="30">
        <v>109.96</v>
      </c>
      <c r="I319" s="7"/>
      <c r="J319" s="7">
        <f t="shared" si="62"/>
        <v>1.0255439697988338</v>
      </c>
      <c r="K319" s="7">
        <f t="shared" si="63"/>
        <v>1.0269513247675346</v>
      </c>
      <c r="L319" s="7">
        <f t="shared" si="64"/>
        <v>1.0233779951676152</v>
      </c>
      <c r="M319" s="7">
        <f t="shared" si="65"/>
        <v>0.99546274186502526</v>
      </c>
      <c r="N319" s="7">
        <f t="shared" si="66"/>
        <v>1.0006763938544789</v>
      </c>
      <c r="O319" s="7">
        <f t="shared" si="67"/>
        <v>1.006984693119334</v>
      </c>
      <c r="P319" s="7">
        <f t="shared" si="68"/>
        <v>1.0128028000368425</v>
      </c>
      <c r="Q319" s="7"/>
      <c r="R319" s="7">
        <f t="shared" si="69"/>
        <v>11303.607167760932</v>
      </c>
      <c r="S319" s="7">
        <f t="shared" si="70"/>
        <v>5337.0660348168776</v>
      </c>
      <c r="T319" s="7">
        <f t="shared" si="71"/>
        <v>4325.6243437544281</v>
      </c>
      <c r="U319" s="7">
        <f t="shared" si="72"/>
        <v>11952.053274084683</v>
      </c>
      <c r="V319" s="7">
        <f t="shared" si="73"/>
        <v>1.8484494347279934</v>
      </c>
      <c r="W319" s="7">
        <f t="shared" si="74"/>
        <v>0.68646146529944996</v>
      </c>
      <c r="X319" s="7">
        <f t="shared" si="75"/>
        <v>107.78247397992078</v>
      </c>
      <c r="Y319" s="7"/>
      <c r="Z319" s="7">
        <v>309</v>
      </c>
      <c r="AA319" s="5">
        <f t="shared" si="76"/>
        <v>163280.0532697849</v>
      </c>
      <c r="AB319" s="5"/>
      <c r="AC319" s="7">
        <v>446</v>
      </c>
      <c r="AD319" s="5">
        <v>26681.681440135464</v>
      </c>
      <c r="AE319" s="7"/>
    </row>
    <row r="320" spans="1:31">
      <c r="A320" s="28">
        <v>39415</v>
      </c>
      <c r="B320" s="14">
        <v>13311.73</v>
      </c>
      <c r="C320" s="14">
        <v>6349.1</v>
      </c>
      <c r="D320" s="14">
        <v>5598.11</v>
      </c>
      <c r="E320" s="14">
        <v>15513.74</v>
      </c>
      <c r="F320" s="29">
        <v>2.0625</v>
      </c>
      <c r="G320" s="30">
        <v>0.67700000000000005</v>
      </c>
      <c r="H320" s="30">
        <v>109.67</v>
      </c>
      <c r="I320" s="7"/>
      <c r="J320" s="7">
        <f t="shared" si="62"/>
        <v>1.0016765178393385</v>
      </c>
      <c r="K320" s="7">
        <f t="shared" si="63"/>
        <v>1.0068028289619739</v>
      </c>
      <c r="L320" s="7">
        <f t="shared" si="64"/>
        <v>1.0066352466459636</v>
      </c>
      <c r="M320" s="7">
        <f t="shared" si="65"/>
        <v>1.0237538092805887</v>
      </c>
      <c r="N320" s="7">
        <f t="shared" si="66"/>
        <v>0.99579953650057929</v>
      </c>
      <c r="O320" s="7">
        <f t="shared" si="67"/>
        <v>0.99911452184179461</v>
      </c>
      <c r="P320" s="7">
        <f t="shared" si="68"/>
        <v>0.99736267733721362</v>
      </c>
      <c r="Q320" s="7"/>
      <c r="R320" s="7">
        <f t="shared" si="69"/>
        <v>11040.538680216259</v>
      </c>
      <c r="S320" s="7">
        <f t="shared" si="70"/>
        <v>5232.3543021153782</v>
      </c>
      <c r="T320" s="7">
        <f t="shared" si="71"/>
        <v>4254.8559268756262</v>
      </c>
      <c r="U320" s="7">
        <f t="shared" si="72"/>
        <v>12291.730823741667</v>
      </c>
      <c r="V320" s="7">
        <f t="shared" si="73"/>
        <v>1.8394409038238699</v>
      </c>
      <c r="W320" s="7">
        <f t="shared" si="74"/>
        <v>0.68109636953955133</v>
      </c>
      <c r="X320" s="7">
        <f t="shared" si="75"/>
        <v>106.13933612222627</v>
      </c>
      <c r="Y320" s="7"/>
      <c r="Z320" s="7">
        <v>310</v>
      </c>
      <c r="AA320" s="5">
        <f t="shared" si="76"/>
        <v>71817.089425589889</v>
      </c>
      <c r="AB320" s="5"/>
      <c r="AC320" s="7">
        <v>264</v>
      </c>
      <c r="AD320" s="5">
        <v>27335.831084134057</v>
      </c>
      <c r="AE320" s="7"/>
    </row>
    <row r="321" spans="1:31">
      <c r="A321" s="28">
        <v>39416</v>
      </c>
      <c r="B321" s="14">
        <v>13371.72</v>
      </c>
      <c r="C321" s="14">
        <v>6432.5</v>
      </c>
      <c r="D321" s="14">
        <v>5670.57</v>
      </c>
      <c r="E321" s="14">
        <v>15680.67</v>
      </c>
      <c r="F321" s="29">
        <v>2.0560999999999998</v>
      </c>
      <c r="G321" s="30">
        <v>0.68120000000000003</v>
      </c>
      <c r="H321" s="30">
        <v>110.88</v>
      </c>
      <c r="I321" s="7"/>
      <c r="J321" s="7">
        <f t="shared" si="62"/>
        <v>1.0045065517404574</v>
      </c>
      <c r="K321" s="7">
        <f t="shared" si="63"/>
        <v>1.0131357200233104</v>
      </c>
      <c r="L321" s="7">
        <f t="shared" si="64"/>
        <v>1.0129436541975774</v>
      </c>
      <c r="M321" s="7">
        <f t="shared" si="65"/>
        <v>1.0107601390767151</v>
      </c>
      <c r="N321" s="7">
        <f t="shared" si="66"/>
        <v>0.99689696969696961</v>
      </c>
      <c r="O321" s="7">
        <f t="shared" si="67"/>
        <v>1.0062038404726736</v>
      </c>
      <c r="P321" s="7">
        <f t="shared" si="68"/>
        <v>1.0110330992978935</v>
      </c>
      <c r="Q321" s="7"/>
      <c r="R321" s="7">
        <f t="shared" si="69"/>
        <v>11071.731483676425</v>
      </c>
      <c r="S321" s="7">
        <f t="shared" si="70"/>
        <v>5265.2663369611446</v>
      </c>
      <c r="T321" s="7">
        <f t="shared" si="71"/>
        <v>4281.5203669988623</v>
      </c>
      <c r="U321" s="7">
        <f t="shared" si="72"/>
        <v>12135.721932628754</v>
      </c>
      <c r="V321" s="7">
        <f t="shared" si="73"/>
        <v>1.8414680824242422</v>
      </c>
      <c r="W321" s="7">
        <f t="shared" si="74"/>
        <v>0.68592915805022159</v>
      </c>
      <c r="X321" s="7">
        <f t="shared" si="75"/>
        <v>107.59414242728184</v>
      </c>
      <c r="Y321" s="7"/>
      <c r="Z321" s="7">
        <v>311</v>
      </c>
      <c r="AA321" s="5">
        <f t="shared" si="76"/>
        <v>52370.146216325462</v>
      </c>
      <c r="AB321" s="5"/>
      <c r="AC321" s="7">
        <v>253</v>
      </c>
      <c r="AD321" s="5">
        <v>27379.966467179358</v>
      </c>
      <c r="AE321" s="7"/>
    </row>
    <row r="322" spans="1:31">
      <c r="A322" s="28">
        <v>39419</v>
      </c>
      <c r="B322" s="14">
        <v>13314.57</v>
      </c>
      <c r="C322" s="14">
        <v>6386.6</v>
      </c>
      <c r="D322" s="14">
        <v>5629.46</v>
      </c>
      <c r="E322" s="14">
        <v>15628.97</v>
      </c>
      <c r="F322" s="29">
        <v>2.0672999999999999</v>
      </c>
      <c r="G322" s="30">
        <v>0.68210000000000004</v>
      </c>
      <c r="H322" s="30">
        <v>110.47</v>
      </c>
      <c r="I322" s="7"/>
      <c r="J322" s="7">
        <f t="shared" si="62"/>
        <v>0.99572605468855169</v>
      </c>
      <c r="K322" s="7">
        <f t="shared" si="63"/>
        <v>0.99286436066848038</v>
      </c>
      <c r="L322" s="7">
        <f t="shared" si="64"/>
        <v>0.99275028788993003</v>
      </c>
      <c r="M322" s="7">
        <f t="shared" si="65"/>
        <v>0.99670294700417772</v>
      </c>
      <c r="N322" s="7">
        <f t="shared" si="66"/>
        <v>1.0054472058752006</v>
      </c>
      <c r="O322" s="7">
        <f t="shared" si="67"/>
        <v>1.0013211978860834</v>
      </c>
      <c r="P322" s="7">
        <f t="shared" si="68"/>
        <v>0.99630230880230886</v>
      </c>
      <c r="Q322" s="7"/>
      <c r="R322" s="7">
        <f t="shared" si="69"/>
        <v>10974.952318340498</v>
      </c>
      <c r="S322" s="7">
        <f t="shared" si="70"/>
        <v>5159.9160823940929</v>
      </c>
      <c r="T322" s="7">
        <f t="shared" si="71"/>
        <v>4196.1668443560357</v>
      </c>
      <c r="U322" s="7">
        <f t="shared" si="72"/>
        <v>11966.94383429407</v>
      </c>
      <c r="V322" s="7">
        <f t="shared" si="73"/>
        <v>1.8572620786926706</v>
      </c>
      <c r="W322" s="7">
        <f t="shared" si="74"/>
        <v>0.68260066059894309</v>
      </c>
      <c r="X322" s="7">
        <f t="shared" si="75"/>
        <v>106.02649170274171</v>
      </c>
      <c r="Y322" s="7"/>
      <c r="Z322" s="7">
        <v>312</v>
      </c>
      <c r="AA322" s="5">
        <f t="shared" si="76"/>
        <v>-29123.015824114904</v>
      </c>
      <c r="AB322" s="5"/>
      <c r="AC322" s="7">
        <v>161</v>
      </c>
      <c r="AD322" s="5">
        <v>27414.38631673716</v>
      </c>
      <c r="AE322" s="7"/>
    </row>
    <row r="323" spans="1:31">
      <c r="A323" s="28">
        <v>39420</v>
      </c>
      <c r="B323" s="14">
        <v>13248.73</v>
      </c>
      <c r="C323" s="14">
        <v>6315.2</v>
      </c>
      <c r="D323" s="14">
        <v>5547.21</v>
      </c>
      <c r="E323" s="14">
        <v>15480.19</v>
      </c>
      <c r="F323" s="29">
        <v>2.0587</v>
      </c>
      <c r="G323" s="30">
        <v>0.67779999999999996</v>
      </c>
      <c r="H323" s="30">
        <v>109.62</v>
      </c>
      <c r="I323" s="7"/>
      <c r="J323" s="7">
        <f t="shared" si="62"/>
        <v>0.99505504120673816</v>
      </c>
      <c r="K323" s="7">
        <f t="shared" si="63"/>
        <v>0.98882034259230256</v>
      </c>
      <c r="L323" s="7">
        <f t="shared" si="64"/>
        <v>0.9853893623899983</v>
      </c>
      <c r="M323" s="7">
        <f t="shared" si="65"/>
        <v>0.99048049871488664</v>
      </c>
      <c r="N323" s="7">
        <f t="shared" si="66"/>
        <v>0.99583998452087263</v>
      </c>
      <c r="O323" s="7">
        <f t="shared" si="67"/>
        <v>0.99369593901187492</v>
      </c>
      <c r="P323" s="7">
        <f t="shared" si="68"/>
        <v>0.9923056033312212</v>
      </c>
      <c r="Q323" s="7"/>
      <c r="R323" s="7">
        <f t="shared" si="69"/>
        <v>10967.556367483139</v>
      </c>
      <c r="S323" s="7">
        <f t="shared" si="70"/>
        <v>5138.8993204521967</v>
      </c>
      <c r="T323" s="7">
        <f t="shared" si="71"/>
        <v>4165.053610843669</v>
      </c>
      <c r="U323" s="7">
        <f t="shared" si="72"/>
        <v>11892.233822235248</v>
      </c>
      <c r="V323" s="7">
        <f t="shared" si="73"/>
        <v>1.839515619406956</v>
      </c>
      <c r="W323" s="7">
        <f t="shared" si="74"/>
        <v>0.67740252162439507</v>
      </c>
      <c r="X323" s="7">
        <f t="shared" si="75"/>
        <v>105.60116230650856</v>
      </c>
      <c r="Y323" s="7"/>
      <c r="Z323" s="7">
        <v>313</v>
      </c>
      <c r="AA323" s="5">
        <f t="shared" si="76"/>
        <v>-74967.429249318317</v>
      </c>
      <c r="AB323" s="5"/>
      <c r="AC323" s="7">
        <v>53</v>
      </c>
      <c r="AD323" s="5">
        <v>27769.854077067226</v>
      </c>
      <c r="AE323" s="7"/>
    </row>
    <row r="324" spans="1:31">
      <c r="A324" s="28">
        <v>39421</v>
      </c>
      <c r="B324" s="14">
        <v>13444.96</v>
      </c>
      <c r="C324" s="14">
        <v>6493.8</v>
      </c>
      <c r="D324" s="14">
        <v>5659.07</v>
      </c>
      <c r="E324" s="14">
        <v>15608.88</v>
      </c>
      <c r="F324" s="29">
        <v>2.0276000000000001</v>
      </c>
      <c r="G324" s="30">
        <v>0.68230000000000002</v>
      </c>
      <c r="H324" s="30">
        <v>110.93</v>
      </c>
      <c r="I324" s="7"/>
      <c r="J324" s="7">
        <f t="shared" si="62"/>
        <v>1.0148112309632698</v>
      </c>
      <c r="K324" s="7">
        <f t="shared" si="63"/>
        <v>1.0282809728908031</v>
      </c>
      <c r="L324" s="7">
        <f t="shared" si="64"/>
        <v>1.0201650920012042</v>
      </c>
      <c r="M324" s="7">
        <f t="shared" si="65"/>
        <v>1.0083132054580723</v>
      </c>
      <c r="N324" s="7">
        <f t="shared" si="66"/>
        <v>0.98489337931704479</v>
      </c>
      <c r="O324" s="7">
        <f t="shared" si="67"/>
        <v>1.0066391265860137</v>
      </c>
      <c r="P324" s="7">
        <f t="shared" si="68"/>
        <v>1.0119503740193396</v>
      </c>
      <c r="Q324" s="7"/>
      <c r="R324" s="7">
        <f t="shared" si="69"/>
        <v>11185.310276351016</v>
      </c>
      <c r="S324" s="7">
        <f t="shared" si="70"/>
        <v>5343.9762161135041</v>
      </c>
      <c r="T324" s="7">
        <f t="shared" si="71"/>
        <v>4312.0440125216101</v>
      </c>
      <c r="U324" s="7">
        <f t="shared" si="72"/>
        <v>12106.342750728511</v>
      </c>
      <c r="V324" s="7">
        <f t="shared" si="73"/>
        <v>1.8192950502744452</v>
      </c>
      <c r="W324" s="7">
        <f t="shared" si="74"/>
        <v>0.68622589259368549</v>
      </c>
      <c r="X324" s="7">
        <f t="shared" si="75"/>
        <v>107.69175880313813</v>
      </c>
      <c r="Y324" s="7"/>
      <c r="Z324" s="7">
        <v>314</v>
      </c>
      <c r="AA324" s="5">
        <f t="shared" si="76"/>
        <v>101084.78468313627</v>
      </c>
      <c r="AB324" s="5"/>
      <c r="AC324" s="7">
        <v>163</v>
      </c>
      <c r="AD324" s="5">
        <v>28356.181864442304</v>
      </c>
      <c r="AE324" s="7"/>
    </row>
    <row r="325" spans="1:31">
      <c r="A325" s="28">
        <v>39422</v>
      </c>
      <c r="B325" s="14">
        <v>13619.89</v>
      </c>
      <c r="C325" s="14">
        <v>6485.6</v>
      </c>
      <c r="D325" s="14">
        <v>5673.76</v>
      </c>
      <c r="E325" s="14">
        <v>15874.08</v>
      </c>
      <c r="F325" s="29">
        <v>2.0253999999999999</v>
      </c>
      <c r="G325" s="30">
        <v>0.68389999999999995</v>
      </c>
      <c r="H325" s="30">
        <v>111.36</v>
      </c>
      <c r="I325" s="7"/>
      <c r="J325" s="7">
        <f t="shared" si="62"/>
        <v>1.0130108233866073</v>
      </c>
      <c r="K325" s="7">
        <f t="shared" si="63"/>
        <v>0.99873725707598016</v>
      </c>
      <c r="L325" s="7">
        <f t="shared" si="64"/>
        <v>1.002595832884202</v>
      </c>
      <c r="M325" s="7">
        <f t="shared" si="65"/>
        <v>1.0169903285821917</v>
      </c>
      <c r="N325" s="7">
        <f t="shared" si="66"/>
        <v>0.99891497336752799</v>
      </c>
      <c r="O325" s="7">
        <f t="shared" si="67"/>
        <v>1.0023450095266011</v>
      </c>
      <c r="P325" s="7">
        <f t="shared" si="68"/>
        <v>1.0038763183989903</v>
      </c>
      <c r="Q325" s="7"/>
      <c r="R325" s="7">
        <f t="shared" si="69"/>
        <v>11165.466076016588</v>
      </c>
      <c r="S325" s="7">
        <f t="shared" si="70"/>
        <v>5190.4375250238691</v>
      </c>
      <c r="T325" s="7">
        <f t="shared" si="71"/>
        <v>4237.7820923932741</v>
      </c>
      <c r="U325" s="7">
        <f t="shared" si="72"/>
        <v>12210.524889831942</v>
      </c>
      <c r="V325" s="7">
        <f t="shared" si="73"/>
        <v>1.8451957388044977</v>
      </c>
      <c r="W325" s="7">
        <f t="shared" si="74"/>
        <v>0.68329859299428397</v>
      </c>
      <c r="X325" s="7">
        <f t="shared" si="75"/>
        <v>106.83251780402054</v>
      </c>
      <c r="Y325" s="7"/>
      <c r="Z325" s="7">
        <v>315</v>
      </c>
      <c r="AA325" s="5">
        <f t="shared" si="76"/>
        <v>70156.598564675078</v>
      </c>
      <c r="AB325" s="5"/>
      <c r="AC325" s="7">
        <v>45</v>
      </c>
      <c r="AD325" s="5">
        <v>28624.639366382733</v>
      </c>
      <c r="AE325" s="7"/>
    </row>
    <row r="326" spans="1:31">
      <c r="A326" s="28">
        <v>39423</v>
      </c>
      <c r="B326" s="14">
        <v>13625.58</v>
      </c>
      <c r="C326" s="14">
        <v>6554.9</v>
      </c>
      <c r="D326" s="14">
        <v>5718.75</v>
      </c>
      <c r="E326" s="14">
        <v>15956.37</v>
      </c>
      <c r="F326" s="29">
        <v>2.0295000000000001</v>
      </c>
      <c r="G326" s="30">
        <v>0.6825</v>
      </c>
      <c r="H326" s="30">
        <v>111.67</v>
      </c>
      <c r="I326" s="7"/>
      <c r="J326" s="7">
        <f t="shared" si="62"/>
        <v>1.0004177713623239</v>
      </c>
      <c r="K326" s="7">
        <f t="shared" si="63"/>
        <v>1.0106852103120758</v>
      </c>
      <c r="L326" s="7">
        <f t="shared" si="64"/>
        <v>1.0079294859141028</v>
      </c>
      <c r="M326" s="7">
        <f t="shared" si="65"/>
        <v>1.0051839224698378</v>
      </c>
      <c r="N326" s="7">
        <f t="shared" si="66"/>
        <v>1.0020242914979758</v>
      </c>
      <c r="O326" s="7">
        <f t="shared" si="67"/>
        <v>0.99795291709314238</v>
      </c>
      <c r="P326" s="7">
        <f t="shared" si="68"/>
        <v>1.0027837643678161</v>
      </c>
      <c r="Q326" s="7"/>
      <c r="R326" s="7">
        <f t="shared" si="69"/>
        <v>11026.664701021815</v>
      </c>
      <c r="S326" s="7">
        <f t="shared" si="70"/>
        <v>5252.5310379918583</v>
      </c>
      <c r="T326" s="7">
        <f t="shared" si="71"/>
        <v>4260.3264303565893</v>
      </c>
      <c r="U326" s="7">
        <f t="shared" si="72"/>
        <v>12068.770920651783</v>
      </c>
      <c r="V326" s="7">
        <f t="shared" si="73"/>
        <v>1.8509392712550607</v>
      </c>
      <c r="W326" s="7">
        <f t="shared" si="74"/>
        <v>0.68030450358239514</v>
      </c>
      <c r="X326" s="7">
        <f t="shared" si="75"/>
        <v>106.71624820402299</v>
      </c>
      <c r="Y326" s="7"/>
      <c r="Z326" s="7">
        <v>316</v>
      </c>
      <c r="AA326" s="5">
        <f t="shared" si="76"/>
        <v>52211.465427627787</v>
      </c>
      <c r="AB326" s="5"/>
      <c r="AC326" s="7">
        <v>91</v>
      </c>
      <c r="AD326" s="5">
        <v>28837.850492047146</v>
      </c>
      <c r="AE326" s="7"/>
    </row>
    <row r="327" spans="1:31">
      <c r="A327" s="28">
        <v>39426</v>
      </c>
      <c r="B327" s="14">
        <v>13727.03</v>
      </c>
      <c r="C327" s="14">
        <v>6565.4</v>
      </c>
      <c r="D327" s="14">
        <v>5750.92</v>
      </c>
      <c r="E327" s="14">
        <v>15924.39</v>
      </c>
      <c r="F327" s="29">
        <v>2.0461999999999998</v>
      </c>
      <c r="G327" s="30">
        <v>0.67959999999999998</v>
      </c>
      <c r="H327" s="30">
        <v>111.71</v>
      </c>
      <c r="I327" s="7"/>
      <c r="J327" s="7">
        <f t="shared" si="62"/>
        <v>1.0074455546112533</v>
      </c>
      <c r="K327" s="7">
        <f t="shared" si="63"/>
        <v>1.0016018551007644</v>
      </c>
      <c r="L327" s="7">
        <f t="shared" si="64"/>
        <v>1.0056253551912568</v>
      </c>
      <c r="M327" s="7">
        <f t="shared" si="65"/>
        <v>0.99799578475555517</v>
      </c>
      <c r="N327" s="7">
        <f t="shared" si="66"/>
        <v>1.0082286277408228</v>
      </c>
      <c r="O327" s="7">
        <f t="shared" si="67"/>
        <v>0.99575091575091568</v>
      </c>
      <c r="P327" s="7">
        <f t="shared" si="68"/>
        <v>1.0003581982627383</v>
      </c>
      <c r="Q327" s="7"/>
      <c r="R327" s="7">
        <f t="shared" si="69"/>
        <v>11104.12534965851</v>
      </c>
      <c r="S327" s="7">
        <f t="shared" si="70"/>
        <v>5205.3248409586722</v>
      </c>
      <c r="T327" s="7">
        <f t="shared" si="71"/>
        <v>4250.5873075759564</v>
      </c>
      <c r="U327" s="7">
        <f t="shared" si="72"/>
        <v>11982.466329541117</v>
      </c>
      <c r="V327" s="7">
        <f t="shared" si="73"/>
        <v>1.8623999211628477</v>
      </c>
      <c r="W327" s="7">
        <f t="shared" si="74"/>
        <v>0.67880339926739919</v>
      </c>
      <c r="X327" s="7">
        <f t="shared" si="75"/>
        <v>106.45811945912061</v>
      </c>
      <c r="Y327" s="7"/>
      <c r="Z327" s="7">
        <v>317</v>
      </c>
      <c r="AA327" s="5">
        <f t="shared" si="76"/>
        <v>62586.552486833185</v>
      </c>
      <c r="AB327" s="5"/>
      <c r="AC327" s="7">
        <v>387</v>
      </c>
      <c r="AD327" s="5">
        <v>28956.049078056589</v>
      </c>
      <c r="AE327" s="7"/>
    </row>
    <row r="328" spans="1:31">
      <c r="A328" s="28">
        <v>39427</v>
      </c>
      <c r="B328" s="14">
        <v>13432.77</v>
      </c>
      <c r="C328" s="14">
        <v>6536.9</v>
      </c>
      <c r="D328" s="14">
        <v>5724.76</v>
      </c>
      <c r="E328" s="14">
        <v>16044.72</v>
      </c>
      <c r="F328" s="29">
        <v>2.0390000000000001</v>
      </c>
      <c r="G328" s="30">
        <v>0.68059999999999998</v>
      </c>
      <c r="H328" s="30">
        <v>111.61</v>
      </c>
      <c r="I328" s="7"/>
      <c r="J328" s="7">
        <f t="shared" si="62"/>
        <v>0.97856346201618261</v>
      </c>
      <c r="K328" s="7">
        <f t="shared" si="63"/>
        <v>0.99565906113869684</v>
      </c>
      <c r="L328" s="7">
        <f t="shared" si="64"/>
        <v>0.99545116259659328</v>
      </c>
      <c r="M328" s="7">
        <f t="shared" si="65"/>
        <v>1.007556333398014</v>
      </c>
      <c r="N328" s="7">
        <f t="shared" si="66"/>
        <v>0.99648128237708944</v>
      </c>
      <c r="O328" s="7">
        <f t="shared" si="67"/>
        <v>1.0014714537963507</v>
      </c>
      <c r="P328" s="7">
        <f t="shared" si="68"/>
        <v>0.99910482499328623</v>
      </c>
      <c r="Q328" s="7"/>
      <c r="R328" s="7">
        <f t="shared" si="69"/>
        <v>10785.785192150086</v>
      </c>
      <c r="S328" s="7">
        <f t="shared" si="70"/>
        <v>5174.4401407378073</v>
      </c>
      <c r="T328" s="7">
        <f t="shared" si="71"/>
        <v>4207.5829285749069</v>
      </c>
      <c r="U328" s="7">
        <f t="shared" si="72"/>
        <v>12097.255343633258</v>
      </c>
      <c r="V328" s="7">
        <f t="shared" si="73"/>
        <v>1.8407002248069595</v>
      </c>
      <c r="W328" s="7">
        <f t="shared" si="74"/>
        <v>0.68270309005297225</v>
      </c>
      <c r="X328" s="7">
        <f t="shared" si="75"/>
        <v>106.32473547578552</v>
      </c>
      <c r="Y328" s="7"/>
      <c r="Z328" s="7">
        <v>318</v>
      </c>
      <c r="AA328" s="5">
        <f t="shared" si="76"/>
        <v>-97017.199107993394</v>
      </c>
      <c r="AB328" s="5"/>
      <c r="AC328" s="7">
        <v>158</v>
      </c>
      <c r="AD328" s="5">
        <v>29007.982108527794</v>
      </c>
      <c r="AE328" s="7"/>
    </row>
    <row r="329" spans="1:31">
      <c r="A329" s="28">
        <v>39428</v>
      </c>
      <c r="B329" s="14">
        <v>13473.9</v>
      </c>
      <c r="C329" s="14">
        <v>6559.8</v>
      </c>
      <c r="D329" s="14">
        <v>5743.32</v>
      </c>
      <c r="E329" s="14">
        <v>15932.26</v>
      </c>
      <c r="F329" s="29">
        <v>2.0455999999999999</v>
      </c>
      <c r="G329" s="30">
        <v>0.68120000000000003</v>
      </c>
      <c r="H329" s="30">
        <v>112.24</v>
      </c>
      <c r="I329" s="7"/>
      <c r="J329" s="7">
        <f t="shared" si="62"/>
        <v>1.0030619150033835</v>
      </c>
      <c r="K329" s="7">
        <f t="shared" si="63"/>
        <v>1.0035031895852775</v>
      </c>
      <c r="L329" s="7">
        <f t="shared" si="64"/>
        <v>1.0032420573089527</v>
      </c>
      <c r="M329" s="7">
        <f t="shared" si="65"/>
        <v>0.99299084060052156</v>
      </c>
      <c r="N329" s="7">
        <f t="shared" si="66"/>
        <v>1.0032368808239331</v>
      </c>
      <c r="O329" s="7">
        <f t="shared" si="67"/>
        <v>1.0008815750808111</v>
      </c>
      <c r="P329" s="7">
        <f t="shared" si="68"/>
        <v>1.0056446554968193</v>
      </c>
      <c r="Q329" s="7"/>
      <c r="R329" s="7">
        <f t="shared" si="69"/>
        <v>11055.808610882192</v>
      </c>
      <c r="S329" s="7">
        <f t="shared" si="70"/>
        <v>5215.2060762746869</v>
      </c>
      <c r="T329" s="7">
        <f t="shared" si="71"/>
        <v>4240.5135602540549</v>
      </c>
      <c r="U329" s="7">
        <f t="shared" si="72"/>
        <v>11922.374317395381</v>
      </c>
      <c r="V329" s="7">
        <f t="shared" si="73"/>
        <v>1.8531791662579693</v>
      </c>
      <c r="W329" s="7">
        <f t="shared" si="74"/>
        <v>0.68230096973258891</v>
      </c>
      <c r="X329" s="7">
        <f t="shared" si="75"/>
        <v>107.0207042379715</v>
      </c>
      <c r="Y329" s="7"/>
      <c r="Z329" s="7">
        <v>319</v>
      </c>
      <c r="AA329" s="5">
        <f t="shared" si="76"/>
        <v>9653.3208837490529</v>
      </c>
      <c r="AB329" s="5"/>
      <c r="AC329" s="7">
        <v>49</v>
      </c>
      <c r="AD329" s="5">
        <v>29151.653417941183</v>
      </c>
      <c r="AE329" s="7"/>
    </row>
    <row r="330" spans="1:31">
      <c r="A330" s="28">
        <v>39429</v>
      </c>
      <c r="B330" s="14">
        <v>13517.96</v>
      </c>
      <c r="C330" s="14">
        <v>6364.2</v>
      </c>
      <c r="D330" s="14">
        <v>5590.91</v>
      </c>
      <c r="E330" s="14">
        <v>15536.52</v>
      </c>
      <c r="F330" s="29">
        <v>2.0377000000000001</v>
      </c>
      <c r="G330" s="30">
        <v>0.68469999999999998</v>
      </c>
      <c r="H330" s="30">
        <v>112.14</v>
      </c>
      <c r="I330" s="7"/>
      <c r="J330" s="7">
        <f t="shared" si="62"/>
        <v>1.0032700257534937</v>
      </c>
      <c r="K330" s="7">
        <f t="shared" si="63"/>
        <v>0.97018201774444335</v>
      </c>
      <c r="L330" s="7">
        <f t="shared" si="64"/>
        <v>0.97346308406984117</v>
      </c>
      <c r="M330" s="7">
        <f t="shared" si="65"/>
        <v>0.97516108825740977</v>
      </c>
      <c r="N330" s="7">
        <f t="shared" si="66"/>
        <v>0.9961380524051624</v>
      </c>
      <c r="O330" s="7">
        <f t="shared" si="67"/>
        <v>1.0051379917792131</v>
      </c>
      <c r="P330" s="7">
        <f t="shared" si="68"/>
        <v>0.99910905203136147</v>
      </c>
      <c r="Q330" s="7"/>
      <c r="R330" s="7">
        <f t="shared" si="69"/>
        <v>11058.102420056552</v>
      </c>
      <c r="S330" s="7">
        <f t="shared" si="70"/>
        <v>5042.0359462178722</v>
      </c>
      <c r="T330" s="7">
        <f t="shared" si="71"/>
        <v>4114.643498377246</v>
      </c>
      <c r="U330" s="7">
        <f t="shared" si="72"/>
        <v>11708.300860995239</v>
      </c>
      <c r="V330" s="7">
        <f t="shared" si="73"/>
        <v>1.840066210402816</v>
      </c>
      <c r="W330" s="7">
        <f t="shared" si="74"/>
        <v>0.6852025689958896</v>
      </c>
      <c r="X330" s="7">
        <f t="shared" si="75"/>
        <v>106.32518531717749</v>
      </c>
      <c r="Y330" s="7"/>
      <c r="Z330" s="7">
        <v>320</v>
      </c>
      <c r="AA330" s="5">
        <f t="shared" si="76"/>
        <v>-158971.792566441</v>
      </c>
      <c r="AB330" s="5"/>
      <c r="AC330" s="7">
        <v>86</v>
      </c>
      <c r="AD330" s="5">
        <v>29250.411354625598</v>
      </c>
      <c r="AE330" s="7"/>
    </row>
    <row r="331" spans="1:31">
      <c r="A331" s="28">
        <v>39430</v>
      </c>
      <c r="B331" s="14">
        <v>13339.85</v>
      </c>
      <c r="C331" s="14">
        <v>6397</v>
      </c>
      <c r="D331" s="14">
        <v>5605.36</v>
      </c>
      <c r="E331" s="14">
        <v>15514.51</v>
      </c>
      <c r="F331" s="29">
        <v>2.0196000000000001</v>
      </c>
      <c r="G331" s="30">
        <v>0.69269999999999998</v>
      </c>
      <c r="H331" s="30">
        <v>113.36</v>
      </c>
      <c r="I331" s="7"/>
      <c r="J331" s="7">
        <f t="shared" si="62"/>
        <v>0.98682419536675658</v>
      </c>
      <c r="K331" s="7">
        <f t="shared" si="63"/>
        <v>1.0051538292322679</v>
      </c>
      <c r="L331" s="7">
        <f t="shared" si="64"/>
        <v>1.0025845524252759</v>
      </c>
      <c r="M331" s="7">
        <f t="shared" si="65"/>
        <v>0.99858333783884679</v>
      </c>
      <c r="N331" s="7">
        <f t="shared" si="66"/>
        <v>0.99111743632526872</v>
      </c>
      <c r="O331" s="7">
        <f t="shared" si="67"/>
        <v>1.0116839491748211</v>
      </c>
      <c r="P331" s="7">
        <f t="shared" si="68"/>
        <v>1.0108792580702692</v>
      </c>
      <c r="Q331" s="7"/>
      <c r="R331" s="7">
        <f t="shared" si="69"/>
        <v>10876.835490784113</v>
      </c>
      <c r="S331" s="7">
        <f t="shared" si="70"/>
        <v>5223.7844505200965</v>
      </c>
      <c r="T331" s="7">
        <f t="shared" si="71"/>
        <v>4237.7344120366806</v>
      </c>
      <c r="U331" s="7">
        <f t="shared" si="72"/>
        <v>11989.52080326225</v>
      </c>
      <c r="V331" s="7">
        <f t="shared" si="73"/>
        <v>1.8307921283800364</v>
      </c>
      <c r="W331" s="7">
        <f t="shared" si="74"/>
        <v>0.68966494815247548</v>
      </c>
      <c r="X331" s="7">
        <f t="shared" si="75"/>
        <v>107.57777064383805</v>
      </c>
      <c r="Y331" s="7"/>
      <c r="Z331" s="7">
        <v>321</v>
      </c>
      <c r="AA331" s="5">
        <f t="shared" si="76"/>
        <v>-94846.021153222769</v>
      </c>
      <c r="AB331" s="5"/>
      <c r="AC331" s="7">
        <v>97</v>
      </c>
      <c r="AD331" s="5">
        <v>29645.010997571051</v>
      </c>
      <c r="AE331" s="7"/>
    </row>
    <row r="332" spans="1:31">
      <c r="A332" s="28">
        <v>39433</v>
      </c>
      <c r="B332" s="14">
        <v>13167.2</v>
      </c>
      <c r="C332" s="14">
        <v>6277.8</v>
      </c>
      <c r="D332" s="14">
        <v>5514.88</v>
      </c>
      <c r="E332" s="14">
        <v>15249.79</v>
      </c>
      <c r="F332" s="29">
        <v>2.0150999999999999</v>
      </c>
      <c r="G332" s="30">
        <v>0.6956</v>
      </c>
      <c r="H332" s="30">
        <v>113.24</v>
      </c>
      <c r="I332" s="7"/>
      <c r="J332" s="7">
        <f t="shared" ref="J332:J395" si="77">B332/B331</f>
        <v>0.98705757560992069</v>
      </c>
      <c r="K332" s="7">
        <f t="shared" ref="K332:K395" si="78">C332/C331</f>
        <v>0.98136626543692362</v>
      </c>
      <c r="L332" s="7">
        <f t="shared" ref="L332:L395" si="79">D332/D331</f>
        <v>0.98385830704896748</v>
      </c>
      <c r="M332" s="7">
        <f t="shared" ref="M332:M395" si="80">E332/E331</f>
        <v>0.98293726324582609</v>
      </c>
      <c r="N332" s="7">
        <f t="shared" ref="N332:N395" si="81">F332/F331</f>
        <v>0.99777183600713004</v>
      </c>
      <c r="O332" s="7">
        <f t="shared" ref="O332:O395" si="82">G332/G331</f>
        <v>1.0041865165295223</v>
      </c>
      <c r="P332" s="7">
        <f t="shared" ref="P332:P395" si="83">H332/H331</f>
        <v>0.99894142554693011</v>
      </c>
      <c r="Q332" s="7"/>
      <c r="R332" s="7">
        <f t="shared" ref="R332:R395" si="84">B$510*J332</f>
        <v>10879.407821827082</v>
      </c>
      <c r="S332" s="7">
        <f t="shared" ref="S332:S395" si="85">C$510*K332</f>
        <v>5100.160481475692</v>
      </c>
      <c r="T332" s="7">
        <f t="shared" ref="T332:T395" si="86">D$510*L332</f>
        <v>4158.5821308176464</v>
      </c>
      <c r="U332" s="7">
        <f t="shared" ref="U332:U395" si="87">E$510*M332</f>
        <v>11801.665739278909</v>
      </c>
      <c r="V332" s="7">
        <f t="shared" ref="V332:V395" si="88">F$510*N332</f>
        <v>1.8430841354723706</v>
      </c>
      <c r="W332" s="7">
        <f t="shared" ref="W332:W395" si="89">G$510*O332</f>
        <v>0.68455394831817529</v>
      </c>
      <c r="X332" s="7">
        <f t="shared" ref="X332:X395" si="90">H$510*P332</f>
        <v>106.30734650670431</v>
      </c>
      <c r="Y332" s="7"/>
      <c r="Z332" s="7">
        <v>322</v>
      </c>
      <c r="AA332" s="5">
        <f t="shared" ref="AA332:AA395" si="91">($B$4*R332+$C$4*S332*V332+$D$4*T332/W332+$E$4*U332/X332)-$B$5</f>
        <v>-160872.59080722742</v>
      </c>
      <c r="AB332" s="5"/>
      <c r="AC332" s="7">
        <v>184</v>
      </c>
      <c r="AD332" s="5">
        <v>29917.708432776853</v>
      </c>
      <c r="AE332" s="7"/>
    </row>
    <row r="333" spans="1:31">
      <c r="A333" s="28">
        <v>39434</v>
      </c>
      <c r="B333" s="14">
        <v>13232.47</v>
      </c>
      <c r="C333" s="14">
        <v>6279.3</v>
      </c>
      <c r="D333" s="14">
        <v>5509.37</v>
      </c>
      <c r="E333" s="14">
        <v>15207.86</v>
      </c>
      <c r="F333" s="29">
        <v>2.0179999999999998</v>
      </c>
      <c r="G333" s="30">
        <v>0.69430000000000003</v>
      </c>
      <c r="H333" s="30">
        <v>113.21</v>
      </c>
      <c r="I333" s="7"/>
      <c r="J333" s="7">
        <f t="shared" si="77"/>
        <v>1.0049570143994166</v>
      </c>
      <c r="K333" s="7">
        <f t="shared" si="78"/>
        <v>1.0002389372073019</v>
      </c>
      <c r="L333" s="7">
        <f t="shared" si="79"/>
        <v>0.99900088487872807</v>
      </c>
      <c r="M333" s="7">
        <f t="shared" si="80"/>
        <v>0.99725045394067724</v>
      </c>
      <c r="N333" s="7">
        <f t="shared" si="81"/>
        <v>1.0014391345342661</v>
      </c>
      <c r="O333" s="7">
        <f t="shared" si="82"/>
        <v>0.9981311098332375</v>
      </c>
      <c r="P333" s="7">
        <f t="shared" si="83"/>
        <v>0.99973507594489575</v>
      </c>
      <c r="Q333" s="7"/>
      <c r="R333" s="7">
        <f t="shared" si="84"/>
        <v>11076.696510131234</v>
      </c>
      <c r="S333" s="7">
        <f t="shared" si="85"/>
        <v>5198.241756666348</v>
      </c>
      <c r="T333" s="7">
        <f t="shared" si="86"/>
        <v>4222.5869302142573</v>
      </c>
      <c r="U333" s="7">
        <f t="shared" si="87"/>
        <v>11973.51749275236</v>
      </c>
      <c r="V333" s="7">
        <f t="shared" si="88"/>
        <v>1.8498583693116963</v>
      </c>
      <c r="W333" s="7">
        <f t="shared" si="89"/>
        <v>0.68042597757331802</v>
      </c>
      <c r="X333" s="7">
        <f t="shared" si="90"/>
        <v>106.39180678205581</v>
      </c>
      <c r="Y333" s="7"/>
      <c r="Z333" s="7">
        <v>323</v>
      </c>
      <c r="AA333" s="5">
        <f t="shared" si="91"/>
        <v>20546.678266815841</v>
      </c>
      <c r="AB333" s="5"/>
      <c r="AC333" s="7">
        <v>130</v>
      </c>
      <c r="AD333" s="5">
        <v>29929.257593559101</v>
      </c>
      <c r="AE333" s="7"/>
    </row>
    <row r="334" spans="1:31">
      <c r="A334" s="28">
        <v>39435</v>
      </c>
      <c r="B334" s="14">
        <v>13207.27</v>
      </c>
      <c r="C334" s="14">
        <v>6284.5</v>
      </c>
      <c r="D334" s="14">
        <v>5497.42</v>
      </c>
      <c r="E334" s="14">
        <v>15030.51</v>
      </c>
      <c r="F334" s="29">
        <v>2.0034000000000001</v>
      </c>
      <c r="G334" s="30">
        <v>0.69499999999999995</v>
      </c>
      <c r="H334" s="30">
        <v>113.37</v>
      </c>
      <c r="I334" s="7"/>
      <c r="J334" s="7">
        <f t="shared" si="77"/>
        <v>0.9980955936420034</v>
      </c>
      <c r="K334" s="7">
        <f t="shared" si="78"/>
        <v>1.0008281177838294</v>
      </c>
      <c r="L334" s="7">
        <f t="shared" si="79"/>
        <v>0.99783096796911452</v>
      </c>
      <c r="M334" s="7">
        <f t="shared" si="80"/>
        <v>0.9883382671855212</v>
      </c>
      <c r="N334" s="7">
        <f t="shared" si="81"/>
        <v>0.99276511397423206</v>
      </c>
      <c r="O334" s="7">
        <f t="shared" si="82"/>
        <v>1.0010082097076192</v>
      </c>
      <c r="P334" s="7">
        <f t="shared" si="83"/>
        <v>1.0014133027117746</v>
      </c>
      <c r="Q334" s="7"/>
      <c r="R334" s="7">
        <f t="shared" si="84"/>
        <v>11001.069518857779</v>
      </c>
      <c r="S334" s="7">
        <f t="shared" si="85"/>
        <v>5201.3037281225616</v>
      </c>
      <c r="T334" s="7">
        <f t="shared" si="86"/>
        <v>4217.6419137215335</v>
      </c>
      <c r="U334" s="7">
        <f t="shared" si="87"/>
        <v>11866.513055110976</v>
      </c>
      <c r="V334" s="7">
        <f t="shared" si="88"/>
        <v>1.8338357185332015</v>
      </c>
      <c r="W334" s="7">
        <f t="shared" si="89"/>
        <v>0.68238729655768393</v>
      </c>
      <c r="X334" s="7">
        <f t="shared" si="90"/>
        <v>106.57040367458706</v>
      </c>
      <c r="Y334" s="7"/>
      <c r="Z334" s="7">
        <v>324</v>
      </c>
      <c r="AA334" s="5">
        <f t="shared" si="91"/>
        <v>-54019.385247614235</v>
      </c>
      <c r="AB334" s="5"/>
      <c r="AC334" s="7">
        <v>275</v>
      </c>
      <c r="AD334" s="5">
        <v>30196.835916956887</v>
      </c>
      <c r="AE334" s="7"/>
    </row>
    <row r="335" spans="1:31">
      <c r="A335" s="28">
        <v>39436</v>
      </c>
      <c r="B335" s="14">
        <v>13245.64</v>
      </c>
      <c r="C335" s="14">
        <v>6345.6</v>
      </c>
      <c r="D335" s="14">
        <v>5511.45</v>
      </c>
      <c r="E335" s="14">
        <v>15031.6</v>
      </c>
      <c r="F335" s="29">
        <v>1.9813000000000001</v>
      </c>
      <c r="G335" s="30">
        <v>0.69720000000000004</v>
      </c>
      <c r="H335" s="30">
        <v>112.91</v>
      </c>
      <c r="I335" s="7"/>
      <c r="J335" s="7">
        <f t="shared" si="77"/>
        <v>1.0029052181109344</v>
      </c>
      <c r="K335" s="7">
        <f t="shared" si="78"/>
        <v>1.0097223327233671</v>
      </c>
      <c r="L335" s="7">
        <f t="shared" si="79"/>
        <v>1.002552106260755</v>
      </c>
      <c r="M335" s="7">
        <f t="shared" si="80"/>
        <v>1.0000725191626898</v>
      </c>
      <c r="N335" s="7">
        <f t="shared" si="81"/>
        <v>0.98896875311969656</v>
      </c>
      <c r="O335" s="7">
        <f t="shared" si="82"/>
        <v>1.0031654676258994</v>
      </c>
      <c r="P335" s="7">
        <f t="shared" si="83"/>
        <v>0.99594248919467221</v>
      </c>
      <c r="Q335" s="7"/>
      <c r="R335" s="7">
        <f t="shared" si="84"/>
        <v>11054.081488331805</v>
      </c>
      <c r="S335" s="7">
        <f t="shared" si="85"/>
        <v>5247.5269631633391</v>
      </c>
      <c r="T335" s="7">
        <f t="shared" si="86"/>
        <v>4237.5972682640222</v>
      </c>
      <c r="U335" s="7">
        <f t="shared" si="87"/>
        <v>12007.400703502411</v>
      </c>
      <c r="V335" s="7">
        <f t="shared" si="88"/>
        <v>1.8268230807627035</v>
      </c>
      <c r="W335" s="7">
        <f t="shared" si="89"/>
        <v>0.68385789928057561</v>
      </c>
      <c r="X335" s="7">
        <f t="shared" si="90"/>
        <v>105.98819970009701</v>
      </c>
      <c r="Y335" s="7"/>
      <c r="Z335" s="7">
        <v>325</v>
      </c>
      <c r="AA335" s="5">
        <f t="shared" si="91"/>
        <v>14834.135555170476</v>
      </c>
      <c r="AB335" s="5"/>
      <c r="AC335" s="7">
        <v>113</v>
      </c>
      <c r="AD335" s="5">
        <v>30360.53383307904</v>
      </c>
      <c r="AE335" s="7"/>
    </row>
    <row r="336" spans="1:31">
      <c r="A336" s="28">
        <v>39437</v>
      </c>
      <c r="B336" s="14">
        <v>13450.65</v>
      </c>
      <c r="C336" s="14">
        <v>6434.1</v>
      </c>
      <c r="D336" s="14">
        <v>5602.77</v>
      </c>
      <c r="E336" s="14">
        <v>15257</v>
      </c>
      <c r="F336" s="29">
        <v>1.9841</v>
      </c>
      <c r="G336" s="30">
        <v>0.69579999999999997</v>
      </c>
      <c r="H336" s="30">
        <v>113.92</v>
      </c>
      <c r="I336" s="7"/>
      <c r="J336" s="7">
        <f t="shared" si="77"/>
        <v>1.0154775458188505</v>
      </c>
      <c r="K336" s="7">
        <f t="shared" si="78"/>
        <v>1.0139466717095311</v>
      </c>
      <c r="L336" s="7">
        <f t="shared" si="79"/>
        <v>1.0165691424216858</v>
      </c>
      <c r="M336" s="7">
        <f t="shared" si="80"/>
        <v>1.0149950770377072</v>
      </c>
      <c r="N336" s="7">
        <f t="shared" si="81"/>
        <v>1.0014132135466611</v>
      </c>
      <c r="O336" s="7">
        <f t="shared" si="82"/>
        <v>0.99799196787148581</v>
      </c>
      <c r="P336" s="7">
        <f t="shared" si="83"/>
        <v>1.0089451775750597</v>
      </c>
      <c r="Q336" s="7"/>
      <c r="R336" s="7">
        <f t="shared" si="84"/>
        <v>11192.65443866812</v>
      </c>
      <c r="S336" s="7">
        <f t="shared" si="85"/>
        <v>5269.4808528744334</v>
      </c>
      <c r="T336" s="7">
        <f t="shared" si="86"/>
        <v>4296.8446168794062</v>
      </c>
      <c r="U336" s="7">
        <f t="shared" si="87"/>
        <v>12186.568842305544</v>
      </c>
      <c r="V336" s="7">
        <f t="shared" si="88"/>
        <v>1.8498104880633923</v>
      </c>
      <c r="W336" s="7">
        <f t="shared" si="89"/>
        <v>0.68033112449799182</v>
      </c>
      <c r="X336" s="7">
        <f t="shared" si="90"/>
        <v>107.37194579753786</v>
      </c>
      <c r="Y336" s="7"/>
      <c r="Z336" s="7">
        <v>326</v>
      </c>
      <c r="AA336" s="5">
        <f t="shared" si="91"/>
        <v>134520.08927518688</v>
      </c>
      <c r="AB336" s="5"/>
      <c r="AC336" s="7">
        <v>39</v>
      </c>
      <c r="AD336" s="5">
        <v>30767.944346090779</v>
      </c>
      <c r="AE336" s="7"/>
    </row>
    <row r="337" spans="1:31">
      <c r="A337" s="28">
        <v>39443</v>
      </c>
      <c r="B337" s="14">
        <v>13359.61</v>
      </c>
      <c r="C337" s="14">
        <v>6497.8</v>
      </c>
      <c r="D337" s="14">
        <v>5627.48</v>
      </c>
      <c r="E337" s="14">
        <v>15564.69</v>
      </c>
      <c r="F337" s="29">
        <v>1.9882</v>
      </c>
      <c r="G337" s="30">
        <v>0.68640000000000001</v>
      </c>
      <c r="H337" s="30">
        <v>114.16</v>
      </c>
      <c r="I337" s="7"/>
      <c r="J337" s="7">
        <f t="shared" si="77"/>
        <v>0.99323155386542661</v>
      </c>
      <c r="K337" s="7">
        <f t="shared" si="78"/>
        <v>1.0099003745667614</v>
      </c>
      <c r="L337" s="7">
        <f t="shared" si="79"/>
        <v>1.0044103184674722</v>
      </c>
      <c r="M337" s="7">
        <f t="shared" si="80"/>
        <v>1.0201671363964082</v>
      </c>
      <c r="N337" s="7">
        <f t="shared" si="81"/>
        <v>1.0020664281034222</v>
      </c>
      <c r="O337" s="7">
        <f t="shared" si="82"/>
        <v>0.98649037079620583</v>
      </c>
      <c r="P337" s="7">
        <f t="shared" si="83"/>
        <v>1.0021067415730336</v>
      </c>
      <c r="Q337" s="7"/>
      <c r="R337" s="7">
        <f t="shared" si="84"/>
        <v>10947.457780597964</v>
      </c>
      <c r="S337" s="7">
        <f t="shared" si="85"/>
        <v>5248.4522466234594</v>
      </c>
      <c r="T337" s="7">
        <f t="shared" si="86"/>
        <v>4245.4515782014969</v>
      </c>
      <c r="U337" s="7">
        <f t="shared" si="87"/>
        <v>12248.667328157568</v>
      </c>
      <c r="V337" s="7">
        <f t="shared" si="88"/>
        <v>1.8510171059926415</v>
      </c>
      <c r="W337" s="7">
        <f t="shared" si="89"/>
        <v>0.67249048577177351</v>
      </c>
      <c r="X337" s="7">
        <f t="shared" si="90"/>
        <v>106.64419943820224</v>
      </c>
      <c r="Y337" s="7"/>
      <c r="Z337" s="7">
        <v>327</v>
      </c>
      <c r="AA337" s="5">
        <f t="shared" si="91"/>
        <v>59127.588468067348</v>
      </c>
      <c r="AB337" s="5"/>
      <c r="AC337" s="7">
        <v>411</v>
      </c>
      <c r="AD337" s="5">
        <v>31621.420606695116</v>
      </c>
      <c r="AE337" s="7"/>
    </row>
    <row r="338" spans="1:31">
      <c r="A338" s="28">
        <v>39444</v>
      </c>
      <c r="B338" s="14">
        <v>13365.87</v>
      </c>
      <c r="C338" s="14">
        <v>6476.9</v>
      </c>
      <c r="D338" s="14">
        <v>5627.25</v>
      </c>
      <c r="E338" s="14">
        <v>15307.78</v>
      </c>
      <c r="F338" s="29">
        <v>1.9928999999999999</v>
      </c>
      <c r="G338" s="30">
        <v>0.68010000000000004</v>
      </c>
      <c r="H338" s="30">
        <v>113.13</v>
      </c>
      <c r="I338" s="7"/>
      <c r="J338" s="7">
        <f t="shared" si="77"/>
        <v>1.0004685765527586</v>
      </c>
      <c r="K338" s="7">
        <f t="shared" si="78"/>
        <v>0.99678352673212467</v>
      </c>
      <c r="L338" s="7">
        <f t="shared" si="79"/>
        <v>0.99995912913062335</v>
      </c>
      <c r="M338" s="7">
        <f t="shared" si="80"/>
        <v>0.98349404967268861</v>
      </c>
      <c r="N338" s="7">
        <f t="shared" si="81"/>
        <v>1.0023639472890051</v>
      </c>
      <c r="O338" s="7">
        <f t="shared" si="82"/>
        <v>0.99082167832167833</v>
      </c>
      <c r="P338" s="7">
        <f t="shared" si="83"/>
        <v>0.99097757533286612</v>
      </c>
      <c r="Q338" s="7"/>
      <c r="R338" s="7">
        <f t="shared" si="84"/>
        <v>11027.224678879098</v>
      </c>
      <c r="S338" s="7">
        <f t="shared" si="85"/>
        <v>5180.2839884268515</v>
      </c>
      <c r="T338" s="7">
        <f t="shared" si="86"/>
        <v>4226.6372466006105</v>
      </c>
      <c r="U338" s="7">
        <f t="shared" si="87"/>
        <v>11808.350812216626</v>
      </c>
      <c r="V338" s="7">
        <f t="shared" si="88"/>
        <v>1.8515666834322502</v>
      </c>
      <c r="W338" s="7">
        <f t="shared" si="89"/>
        <v>0.67544313811188805</v>
      </c>
      <c r="X338" s="7">
        <f t="shared" si="90"/>
        <v>105.45983356692362</v>
      </c>
      <c r="Y338" s="7"/>
      <c r="Z338" s="7">
        <v>328</v>
      </c>
      <c r="AA338" s="5">
        <f t="shared" si="91"/>
        <v>-6524.6698653958738</v>
      </c>
      <c r="AB338" s="5"/>
      <c r="AC338" s="7">
        <v>224</v>
      </c>
      <c r="AD338" s="5">
        <v>31627.492781946436</v>
      </c>
      <c r="AE338" s="7"/>
    </row>
    <row r="339" spans="1:31">
      <c r="A339" s="28">
        <v>39451</v>
      </c>
      <c r="B339" s="14">
        <v>12800.18</v>
      </c>
      <c r="C339" s="14">
        <v>6348.5</v>
      </c>
      <c r="D339" s="14">
        <v>5446.79</v>
      </c>
      <c r="E339" s="14">
        <v>14691.41</v>
      </c>
      <c r="F339" s="29">
        <v>1.9743999999999999</v>
      </c>
      <c r="G339" s="30">
        <v>0.67679999999999996</v>
      </c>
      <c r="H339" s="30">
        <v>108.23</v>
      </c>
      <c r="I339" s="7"/>
      <c r="J339" s="7">
        <f t="shared" si="77"/>
        <v>0.9576765298480383</v>
      </c>
      <c r="K339" s="7">
        <f t="shared" si="78"/>
        <v>0.98017570133860343</v>
      </c>
      <c r="L339" s="7">
        <f t="shared" si="79"/>
        <v>0.96793104980230127</v>
      </c>
      <c r="M339" s="7">
        <f t="shared" si="80"/>
        <v>0.9597348537802346</v>
      </c>
      <c r="N339" s="7">
        <f t="shared" si="81"/>
        <v>0.99071704551156603</v>
      </c>
      <c r="O339" s="7">
        <f t="shared" si="82"/>
        <v>0.99514777238641361</v>
      </c>
      <c r="P339" s="7">
        <f t="shared" si="83"/>
        <v>0.95668699725978967</v>
      </c>
      <c r="Q339" s="7"/>
      <c r="R339" s="7">
        <f t="shared" si="84"/>
        <v>10555.568172576868</v>
      </c>
      <c r="S339" s="7">
        <f t="shared" si="85"/>
        <v>5093.9731198567224</v>
      </c>
      <c r="T339" s="7">
        <f t="shared" si="86"/>
        <v>4091.2606406148652</v>
      </c>
      <c r="U339" s="7">
        <f t="shared" si="87"/>
        <v>11523.085313958001</v>
      </c>
      <c r="V339" s="7">
        <f t="shared" si="88"/>
        <v>1.8300525264689647</v>
      </c>
      <c r="W339" s="7">
        <f t="shared" si="89"/>
        <v>0.67839223643581814</v>
      </c>
      <c r="X339" s="7">
        <f t="shared" si="90"/>
        <v>101.81063024838681</v>
      </c>
      <c r="Y339" s="7"/>
      <c r="Z339" s="7">
        <v>329</v>
      </c>
      <c r="AA339" s="5">
        <f t="shared" si="91"/>
        <v>-270561.28320158087</v>
      </c>
      <c r="AB339" s="5"/>
      <c r="AC339" s="7">
        <v>129</v>
      </c>
      <c r="AD339" s="5">
        <v>32204.445631412789</v>
      </c>
      <c r="AE339" s="7"/>
    </row>
    <row r="340" spans="1:31">
      <c r="A340" s="28">
        <v>39454</v>
      </c>
      <c r="B340" s="14">
        <v>12827.49</v>
      </c>
      <c r="C340" s="14">
        <v>6335.7</v>
      </c>
      <c r="D340" s="14">
        <v>5452.83</v>
      </c>
      <c r="E340" s="14">
        <v>14500.55</v>
      </c>
      <c r="F340" s="29">
        <v>1.9755</v>
      </c>
      <c r="G340" s="30">
        <v>0.6794</v>
      </c>
      <c r="H340" s="30">
        <v>108.69</v>
      </c>
      <c r="I340" s="7"/>
      <c r="J340" s="7">
        <f t="shared" si="77"/>
        <v>1.0021335637467599</v>
      </c>
      <c r="K340" s="7">
        <f t="shared" si="78"/>
        <v>0.99798377569504604</v>
      </c>
      <c r="L340" s="7">
        <f t="shared" si="79"/>
        <v>1.0011089100185613</v>
      </c>
      <c r="M340" s="7">
        <f t="shared" si="80"/>
        <v>0.98700873503632391</v>
      </c>
      <c r="N340" s="7">
        <f t="shared" si="81"/>
        <v>1.0005571312803889</v>
      </c>
      <c r="O340" s="7">
        <f t="shared" si="82"/>
        <v>1.0038416075650118</v>
      </c>
      <c r="P340" s="7">
        <f t="shared" si="83"/>
        <v>1.0042502078906033</v>
      </c>
      <c r="Q340" s="7"/>
      <c r="R340" s="7">
        <f t="shared" si="84"/>
        <v>11045.576267630611</v>
      </c>
      <c r="S340" s="7">
        <f t="shared" si="85"/>
        <v>5186.5216822871544</v>
      </c>
      <c r="T340" s="7">
        <f t="shared" si="86"/>
        <v>4231.4971519555556</v>
      </c>
      <c r="U340" s="7">
        <f t="shared" si="87"/>
        <v>11850.549987475675</v>
      </c>
      <c r="V340" s="7">
        <f t="shared" si="88"/>
        <v>1.8482291329011344</v>
      </c>
      <c r="W340" s="7">
        <f t="shared" si="89"/>
        <v>0.68431882387706855</v>
      </c>
      <c r="X340" s="7">
        <f t="shared" si="90"/>
        <v>106.872307123718</v>
      </c>
      <c r="Y340" s="7"/>
      <c r="Z340" s="7">
        <v>330</v>
      </c>
      <c r="AA340" s="5">
        <f t="shared" si="91"/>
        <v>-31200.144529366866</v>
      </c>
      <c r="AB340" s="5"/>
      <c r="AC340" s="7">
        <v>80</v>
      </c>
      <c r="AD340" s="5">
        <v>32240.488383403048</v>
      </c>
      <c r="AE340" s="7"/>
    </row>
    <row r="341" spans="1:31">
      <c r="A341" s="28">
        <v>39455</v>
      </c>
      <c r="B341" s="14">
        <v>12589.07</v>
      </c>
      <c r="C341" s="14">
        <v>6356.5</v>
      </c>
      <c r="D341" s="14">
        <v>5495.67</v>
      </c>
      <c r="E341" s="14">
        <v>14528.67</v>
      </c>
      <c r="F341" s="29">
        <v>1.9735</v>
      </c>
      <c r="G341" s="30">
        <v>0.67959999999999998</v>
      </c>
      <c r="H341" s="30">
        <v>109.71</v>
      </c>
      <c r="I341" s="7"/>
      <c r="J341" s="7">
        <f t="shared" si="77"/>
        <v>0.98141335522382012</v>
      </c>
      <c r="K341" s="7">
        <f t="shared" si="78"/>
        <v>1.0032829837271335</v>
      </c>
      <c r="L341" s="7">
        <f t="shared" si="79"/>
        <v>1.0078564708600855</v>
      </c>
      <c r="M341" s="7">
        <f t="shared" si="80"/>
        <v>1.0019392367875701</v>
      </c>
      <c r="N341" s="7">
        <f t="shared" si="81"/>
        <v>0.99898759807643633</v>
      </c>
      <c r="O341" s="7">
        <f t="shared" si="82"/>
        <v>1.0002943773918163</v>
      </c>
      <c r="P341" s="7">
        <f t="shared" si="83"/>
        <v>1.0093844879933755</v>
      </c>
      <c r="Q341" s="7"/>
      <c r="R341" s="7">
        <f t="shared" si="84"/>
        <v>10817.196886078258</v>
      </c>
      <c r="S341" s="7">
        <f t="shared" si="85"/>
        <v>5214.0616664299132</v>
      </c>
      <c r="T341" s="7">
        <f t="shared" si="86"/>
        <v>4260.0178095961182</v>
      </c>
      <c r="U341" s="7">
        <f t="shared" si="87"/>
        <v>12029.813504667065</v>
      </c>
      <c r="V341" s="7">
        <f t="shared" si="88"/>
        <v>1.8453298911667932</v>
      </c>
      <c r="W341" s="7">
        <f t="shared" si="89"/>
        <v>0.68190067706800117</v>
      </c>
      <c r="X341" s="7">
        <f t="shared" si="90"/>
        <v>107.41869721225503</v>
      </c>
      <c r="Y341" s="7"/>
      <c r="Z341" s="7">
        <v>331</v>
      </c>
      <c r="AA341" s="5">
        <f t="shared" si="91"/>
        <v>-74337.01097552292</v>
      </c>
      <c r="AB341" s="5"/>
      <c r="AC341" s="7">
        <v>118</v>
      </c>
      <c r="AD341" s="5">
        <v>32434.199898410589</v>
      </c>
      <c r="AE341" s="7"/>
    </row>
    <row r="342" spans="1:31">
      <c r="A342" s="28">
        <v>39456</v>
      </c>
      <c r="B342" s="14">
        <v>12735.31</v>
      </c>
      <c r="C342" s="14">
        <v>6272.7</v>
      </c>
      <c r="D342" s="14">
        <v>5435.42</v>
      </c>
      <c r="E342" s="14">
        <v>14599.16</v>
      </c>
      <c r="F342" s="29">
        <v>1.9582999999999999</v>
      </c>
      <c r="G342" s="30">
        <v>0.68169999999999997</v>
      </c>
      <c r="H342" s="30">
        <v>109.54</v>
      </c>
      <c r="I342" s="7"/>
      <c r="J342" s="7">
        <f t="shared" si="77"/>
        <v>1.0116164259949305</v>
      </c>
      <c r="K342" s="7">
        <f t="shared" si="78"/>
        <v>0.98681664437976868</v>
      </c>
      <c r="L342" s="7">
        <f t="shared" si="79"/>
        <v>0.98903682353561984</v>
      </c>
      <c r="M342" s="7">
        <f t="shared" si="80"/>
        <v>1.0048517861579898</v>
      </c>
      <c r="N342" s="7">
        <f t="shared" si="81"/>
        <v>0.99229794780846203</v>
      </c>
      <c r="O342" s="7">
        <f t="shared" si="82"/>
        <v>1.0030900529723366</v>
      </c>
      <c r="P342" s="7">
        <f t="shared" si="83"/>
        <v>0.99845046030443907</v>
      </c>
      <c r="Q342" s="7"/>
      <c r="R342" s="7">
        <f t="shared" si="84"/>
        <v>11150.096944301684</v>
      </c>
      <c r="S342" s="7">
        <f t="shared" si="85"/>
        <v>5128.4861008416574</v>
      </c>
      <c r="T342" s="7">
        <f t="shared" si="86"/>
        <v>4180.4707360885941</v>
      </c>
      <c r="U342" s="7">
        <f t="shared" si="87"/>
        <v>12064.783116059489</v>
      </c>
      <c r="V342" s="7">
        <f t="shared" si="88"/>
        <v>1.832972769191791</v>
      </c>
      <c r="W342" s="7">
        <f t="shared" si="89"/>
        <v>0.68380648911124176</v>
      </c>
      <c r="X342" s="7">
        <f t="shared" si="90"/>
        <v>106.25509798559841</v>
      </c>
      <c r="Y342" s="7"/>
      <c r="Z342" s="7">
        <v>332</v>
      </c>
      <c r="AA342" s="5">
        <f t="shared" si="91"/>
        <v>-14497.039968440309</v>
      </c>
      <c r="AB342" s="5"/>
      <c r="AC342" s="7">
        <v>456</v>
      </c>
      <c r="AD342" s="5">
        <v>32730.919429095462</v>
      </c>
      <c r="AE342" s="7"/>
    </row>
    <row r="343" spans="1:31">
      <c r="A343" s="28">
        <v>39457</v>
      </c>
      <c r="B343" s="14">
        <v>12853.09</v>
      </c>
      <c r="C343" s="14">
        <v>6222.7</v>
      </c>
      <c r="D343" s="14">
        <v>5400.43</v>
      </c>
      <c r="E343" s="14">
        <v>14388.11</v>
      </c>
      <c r="F343" s="29">
        <v>1.9575</v>
      </c>
      <c r="G343" s="30">
        <v>0.67859999999999998</v>
      </c>
      <c r="H343" s="30">
        <v>109.48</v>
      </c>
      <c r="I343" s="7"/>
      <c r="J343" s="7">
        <f t="shared" si="77"/>
        <v>1.0092483025540799</v>
      </c>
      <c r="K343" s="7">
        <f t="shared" si="78"/>
        <v>0.9920289508505109</v>
      </c>
      <c r="L343" s="7">
        <f t="shared" si="79"/>
        <v>0.9935625949788609</v>
      </c>
      <c r="M343" s="7">
        <f t="shared" si="80"/>
        <v>0.98554368881497301</v>
      </c>
      <c r="N343" s="7">
        <f t="shared" si="81"/>
        <v>0.99959148240821127</v>
      </c>
      <c r="O343" s="7">
        <f t="shared" si="82"/>
        <v>0.99545254510781866</v>
      </c>
      <c r="P343" s="7">
        <f t="shared" si="83"/>
        <v>0.99945225488406064</v>
      </c>
      <c r="Q343" s="7"/>
      <c r="R343" s="7">
        <f t="shared" si="84"/>
        <v>11123.995345649222</v>
      </c>
      <c r="S343" s="7">
        <f t="shared" si="85"/>
        <v>5155.5744575701056</v>
      </c>
      <c r="T343" s="7">
        <f t="shared" si="86"/>
        <v>4199.6003120825999</v>
      </c>
      <c r="U343" s="7">
        <f t="shared" si="87"/>
        <v>11832.959866067638</v>
      </c>
      <c r="V343" s="7">
        <f t="shared" si="88"/>
        <v>1.8464453863044479</v>
      </c>
      <c r="W343" s="7">
        <f t="shared" si="89"/>
        <v>0.67859999999999998</v>
      </c>
      <c r="X343" s="7">
        <f t="shared" si="90"/>
        <v>106.36170896476173</v>
      </c>
      <c r="Y343" s="7"/>
      <c r="Z343" s="7">
        <v>333</v>
      </c>
      <c r="AA343" s="5">
        <f t="shared" si="91"/>
        <v>-15883.50633373484</v>
      </c>
      <c r="AB343" s="5"/>
      <c r="AC343" s="7">
        <v>340</v>
      </c>
      <c r="AD343" s="5">
        <v>33331.522310569882</v>
      </c>
      <c r="AE343" s="7"/>
    </row>
    <row r="344" spans="1:31">
      <c r="A344" s="28">
        <v>39458</v>
      </c>
      <c r="B344" s="14">
        <v>12606.3</v>
      </c>
      <c r="C344" s="14">
        <v>6202</v>
      </c>
      <c r="D344" s="14">
        <v>5371.41</v>
      </c>
      <c r="E344" s="14">
        <v>14110.79</v>
      </c>
      <c r="F344" s="29">
        <v>1.9582999999999999</v>
      </c>
      <c r="G344" s="30">
        <v>0.67600000000000005</v>
      </c>
      <c r="H344" s="30">
        <v>109.02</v>
      </c>
      <c r="I344" s="7"/>
      <c r="J344" s="7">
        <f t="shared" si="77"/>
        <v>0.98079916969382452</v>
      </c>
      <c r="K344" s="7">
        <f t="shared" si="78"/>
        <v>0.99667346971571824</v>
      </c>
      <c r="L344" s="7">
        <f t="shared" si="79"/>
        <v>0.99462635382738029</v>
      </c>
      <c r="M344" s="7">
        <f t="shared" si="80"/>
        <v>0.9807257520271947</v>
      </c>
      <c r="N344" s="7">
        <f t="shared" si="81"/>
        <v>1.0004086845466156</v>
      </c>
      <c r="O344" s="7">
        <f t="shared" si="82"/>
        <v>0.99616858237547901</v>
      </c>
      <c r="P344" s="7">
        <f t="shared" si="83"/>
        <v>0.995798319327731</v>
      </c>
      <c r="Q344" s="7"/>
      <c r="R344" s="7">
        <f t="shared" si="84"/>
        <v>10810.427296315514</v>
      </c>
      <c r="S344" s="7">
        <f t="shared" si="85"/>
        <v>5179.7120221125879</v>
      </c>
      <c r="T344" s="7">
        <f t="shared" si="86"/>
        <v>4204.0966186211099</v>
      </c>
      <c r="U344" s="7">
        <f t="shared" si="87"/>
        <v>11775.113163487074</v>
      </c>
      <c r="V344" s="7">
        <f t="shared" si="88"/>
        <v>1.8479549220945082</v>
      </c>
      <c r="W344" s="7">
        <f t="shared" si="89"/>
        <v>0.679088122605364</v>
      </c>
      <c r="X344" s="7">
        <f t="shared" si="90"/>
        <v>105.97285714285714</v>
      </c>
      <c r="Y344" s="7"/>
      <c r="Z344" s="7">
        <v>334</v>
      </c>
      <c r="AA344" s="5">
        <f t="shared" si="91"/>
        <v>-115065.67747162096</v>
      </c>
      <c r="AB344" s="5"/>
      <c r="AC344" s="7">
        <v>267</v>
      </c>
      <c r="AD344" s="5">
        <v>33450.039369368926</v>
      </c>
      <c r="AE344" s="7"/>
    </row>
    <row r="345" spans="1:31">
      <c r="A345" s="28">
        <v>39462</v>
      </c>
      <c r="B345" s="14">
        <v>12501.11</v>
      </c>
      <c r="C345" s="14">
        <v>6025.6</v>
      </c>
      <c r="D345" s="14">
        <v>5250.82</v>
      </c>
      <c r="E345" s="14">
        <v>13972.63</v>
      </c>
      <c r="F345" s="29">
        <v>1.9714</v>
      </c>
      <c r="G345" s="30">
        <v>0.67320000000000002</v>
      </c>
      <c r="H345" s="30">
        <v>106.82</v>
      </c>
      <c r="I345" s="7"/>
      <c r="J345" s="7">
        <f t="shared" si="77"/>
        <v>0.99165575942187645</v>
      </c>
      <c r="K345" s="7">
        <f t="shared" si="78"/>
        <v>0.97155756207674948</v>
      </c>
      <c r="L345" s="7">
        <f t="shared" si="79"/>
        <v>0.97754965642168445</v>
      </c>
      <c r="M345" s="7">
        <f t="shared" si="80"/>
        <v>0.99020891105317266</v>
      </c>
      <c r="N345" s="7">
        <f t="shared" si="81"/>
        <v>1.0066894755655416</v>
      </c>
      <c r="O345" s="7">
        <f t="shared" si="82"/>
        <v>0.99585798816568039</v>
      </c>
      <c r="P345" s="7">
        <f t="shared" si="83"/>
        <v>0.97982021647404138</v>
      </c>
      <c r="Q345" s="7"/>
      <c r="R345" s="7">
        <f t="shared" si="84"/>
        <v>10930.089279693488</v>
      </c>
      <c r="S345" s="7">
        <f t="shared" si="85"/>
        <v>5049.1846501128666</v>
      </c>
      <c r="T345" s="7">
        <f t="shared" si="86"/>
        <v>4131.9166632597407</v>
      </c>
      <c r="U345" s="7">
        <f t="shared" si="87"/>
        <v>11888.97299682725</v>
      </c>
      <c r="V345" s="7">
        <f t="shared" si="88"/>
        <v>1.8595567992646682</v>
      </c>
      <c r="W345" s="7">
        <f t="shared" si="89"/>
        <v>0.67887639053254434</v>
      </c>
      <c r="X345" s="7">
        <f t="shared" si="90"/>
        <v>104.27246743716749</v>
      </c>
      <c r="Y345" s="7"/>
      <c r="Z345" s="7">
        <v>335</v>
      </c>
      <c r="AA345" s="5">
        <f t="shared" si="91"/>
        <v>-93068.308321049437</v>
      </c>
      <c r="AB345" s="5"/>
      <c r="AC345" s="7">
        <v>122</v>
      </c>
      <c r="AD345" s="5">
        <v>33579.749719787389</v>
      </c>
      <c r="AE345" s="7"/>
    </row>
    <row r="346" spans="1:31">
      <c r="A346" s="28">
        <v>39463</v>
      </c>
      <c r="B346" s="14">
        <v>12466.16</v>
      </c>
      <c r="C346" s="14">
        <v>5942.9</v>
      </c>
      <c r="D346" s="14">
        <v>5225.3900000000003</v>
      </c>
      <c r="E346" s="14">
        <v>13504.51</v>
      </c>
      <c r="F346" s="29">
        <v>1.9649000000000001</v>
      </c>
      <c r="G346" s="30">
        <v>0.68100000000000005</v>
      </c>
      <c r="H346" s="30">
        <v>106.84</v>
      </c>
      <c r="I346" s="7"/>
      <c r="J346" s="7">
        <f t="shared" si="77"/>
        <v>0.99720424826275422</v>
      </c>
      <c r="K346" s="7">
        <f t="shared" si="78"/>
        <v>0.98627522570366422</v>
      </c>
      <c r="L346" s="7">
        <f t="shared" si="79"/>
        <v>0.99515694691495815</v>
      </c>
      <c r="M346" s="7">
        <f t="shared" si="80"/>
        <v>0.96649735948064186</v>
      </c>
      <c r="N346" s="7">
        <f t="shared" si="81"/>
        <v>0.99670285076595311</v>
      </c>
      <c r="O346" s="7">
        <f t="shared" si="82"/>
        <v>1.0115864527629235</v>
      </c>
      <c r="P346" s="7">
        <f t="shared" si="83"/>
        <v>1.0001872308556452</v>
      </c>
      <c r="Q346" s="7"/>
      <c r="R346" s="7">
        <f t="shared" si="84"/>
        <v>10991.245056606973</v>
      </c>
      <c r="S346" s="7">
        <f t="shared" si="85"/>
        <v>5125.6723479819429</v>
      </c>
      <c r="T346" s="7">
        <f t="shared" si="86"/>
        <v>4206.3393347896144</v>
      </c>
      <c r="U346" s="7">
        <f t="shared" si="87"/>
        <v>11604.279541525111</v>
      </c>
      <c r="V346" s="7">
        <f t="shared" si="88"/>
        <v>1.8411095059348686</v>
      </c>
      <c r="W346" s="7">
        <f t="shared" si="89"/>
        <v>0.68959848484848485</v>
      </c>
      <c r="X346" s="7">
        <f t="shared" si="90"/>
        <v>106.43992510765777</v>
      </c>
      <c r="Y346" s="7"/>
      <c r="Z346" s="7">
        <v>336</v>
      </c>
      <c r="AA346" s="5">
        <f t="shared" si="91"/>
        <v>-139695.34302143194</v>
      </c>
      <c r="AB346" s="5"/>
      <c r="AC346" s="7">
        <v>172</v>
      </c>
      <c r="AD346" s="5">
        <v>33988.696722103283</v>
      </c>
      <c r="AE346" s="7"/>
    </row>
    <row r="347" spans="1:31">
      <c r="A347" s="28">
        <v>39464</v>
      </c>
      <c r="B347" s="14">
        <v>12159.21</v>
      </c>
      <c r="C347" s="14">
        <v>5902.4</v>
      </c>
      <c r="D347" s="14">
        <v>5157.09</v>
      </c>
      <c r="E347" s="14">
        <v>13783.45</v>
      </c>
      <c r="F347" s="29">
        <v>1.9769000000000001</v>
      </c>
      <c r="G347" s="30">
        <v>0.68079999999999996</v>
      </c>
      <c r="H347" s="30">
        <v>107.13</v>
      </c>
      <c r="I347" s="7"/>
      <c r="J347" s="7">
        <f t="shared" si="77"/>
        <v>0.97537734153901434</v>
      </c>
      <c r="K347" s="7">
        <f t="shared" si="78"/>
        <v>0.99318514529943291</v>
      </c>
      <c r="L347" s="7">
        <f t="shared" si="79"/>
        <v>0.98692920528419881</v>
      </c>
      <c r="M347" s="7">
        <f t="shared" si="80"/>
        <v>1.0206553218147123</v>
      </c>
      <c r="N347" s="7">
        <f t="shared" si="81"/>
        <v>1.0061071810270243</v>
      </c>
      <c r="O347" s="7">
        <f t="shared" si="82"/>
        <v>0.999706314243759</v>
      </c>
      <c r="P347" s="7">
        <f t="shared" si="83"/>
        <v>1.0027143391988018</v>
      </c>
      <c r="Q347" s="7"/>
      <c r="R347" s="7">
        <f t="shared" si="84"/>
        <v>10750.667581083508</v>
      </c>
      <c r="S347" s="7">
        <f t="shared" si="85"/>
        <v>5161.5832001211529</v>
      </c>
      <c r="T347" s="7">
        <f t="shared" si="86"/>
        <v>4171.562234187305</v>
      </c>
      <c r="U347" s="7">
        <f t="shared" si="87"/>
        <v>12254.528741027998</v>
      </c>
      <c r="V347" s="7">
        <f t="shared" si="88"/>
        <v>1.8584811847931193</v>
      </c>
      <c r="W347" s="7">
        <f t="shared" si="89"/>
        <v>0.68149979441997044</v>
      </c>
      <c r="X347" s="7">
        <f t="shared" si="90"/>
        <v>106.70885997753649</v>
      </c>
      <c r="Y347" s="7"/>
      <c r="Z347" s="7">
        <v>337</v>
      </c>
      <c r="AA347" s="5">
        <f t="shared" si="91"/>
        <v>-77428.947745231912</v>
      </c>
      <c r="AB347" s="5"/>
      <c r="AC347" s="7">
        <v>215</v>
      </c>
      <c r="AD347" s="5">
        <v>34883.126741746441</v>
      </c>
      <c r="AE347" s="7"/>
    </row>
    <row r="348" spans="1:31">
      <c r="A348" s="28">
        <v>39465</v>
      </c>
      <c r="B348" s="14">
        <v>12099.3</v>
      </c>
      <c r="C348" s="14">
        <v>5901.7</v>
      </c>
      <c r="D348" s="14">
        <v>5092.3999999999996</v>
      </c>
      <c r="E348" s="14">
        <v>13861.29</v>
      </c>
      <c r="F348" s="29">
        <v>1.9538</v>
      </c>
      <c r="G348" s="30">
        <v>0.68369999999999997</v>
      </c>
      <c r="H348" s="30">
        <v>107.07</v>
      </c>
      <c r="I348" s="7"/>
      <c r="J348" s="7">
        <f t="shared" si="77"/>
        <v>0.99507287068814509</v>
      </c>
      <c r="K348" s="7">
        <f t="shared" si="78"/>
        <v>0.99988140417457305</v>
      </c>
      <c r="L348" s="7">
        <f t="shared" si="79"/>
        <v>0.9874561041207347</v>
      </c>
      <c r="M348" s="7">
        <f t="shared" si="80"/>
        <v>1.0056473524407894</v>
      </c>
      <c r="N348" s="7">
        <f t="shared" si="81"/>
        <v>0.9883150386969497</v>
      </c>
      <c r="O348" s="7">
        <f t="shared" si="82"/>
        <v>1.0042596944770859</v>
      </c>
      <c r="P348" s="7">
        <f t="shared" si="83"/>
        <v>0.99943993279193499</v>
      </c>
      <c r="Q348" s="7"/>
      <c r="R348" s="7">
        <f t="shared" si="84"/>
        <v>10967.752885096976</v>
      </c>
      <c r="S348" s="7">
        <f t="shared" si="85"/>
        <v>5196.3836574952566</v>
      </c>
      <c r="T348" s="7">
        <f t="shared" si="86"/>
        <v>4173.7893354585631</v>
      </c>
      <c r="U348" s="7">
        <f t="shared" si="87"/>
        <v>12074.335106500912</v>
      </c>
      <c r="V348" s="7">
        <f t="shared" si="88"/>
        <v>1.8256155394810054</v>
      </c>
      <c r="W348" s="7">
        <f t="shared" si="89"/>
        <v>0.68460383372502942</v>
      </c>
      <c r="X348" s="7">
        <f t="shared" si="90"/>
        <v>106.36039764771772</v>
      </c>
      <c r="Y348" s="7"/>
      <c r="Z348" s="7">
        <v>338</v>
      </c>
      <c r="AA348" s="5">
        <f t="shared" si="91"/>
        <v>-57190.149000136182</v>
      </c>
      <c r="AB348" s="5"/>
      <c r="AC348" s="7">
        <v>214</v>
      </c>
      <c r="AD348" s="5">
        <v>35564.708972193301</v>
      </c>
      <c r="AE348" s="7"/>
    </row>
    <row r="349" spans="1:31">
      <c r="A349" s="28">
        <v>39469</v>
      </c>
      <c r="B349" s="14">
        <v>11971.19</v>
      </c>
      <c r="C349" s="14">
        <v>5740.1</v>
      </c>
      <c r="D349" s="14">
        <v>4842.54</v>
      </c>
      <c r="E349" s="14">
        <v>12573.05</v>
      </c>
      <c r="F349" s="29">
        <v>1.9608000000000001</v>
      </c>
      <c r="G349" s="30">
        <v>0.68420000000000003</v>
      </c>
      <c r="H349" s="30">
        <v>106.82</v>
      </c>
      <c r="I349" s="7"/>
      <c r="J349" s="7">
        <f t="shared" si="77"/>
        <v>0.98941178415280229</v>
      </c>
      <c r="K349" s="7">
        <f t="shared" si="78"/>
        <v>0.97261805920328048</v>
      </c>
      <c r="L349" s="7">
        <f t="shared" si="79"/>
        <v>0.95093472625873854</v>
      </c>
      <c r="M349" s="7">
        <f t="shared" si="80"/>
        <v>0.90706204112315658</v>
      </c>
      <c r="N349" s="7">
        <f t="shared" si="81"/>
        <v>1.0035827617975228</v>
      </c>
      <c r="O349" s="7">
        <f t="shared" si="82"/>
        <v>1.0007313149041979</v>
      </c>
      <c r="P349" s="7">
        <f t="shared" si="83"/>
        <v>0.99766507892033252</v>
      </c>
      <c r="Q349" s="7"/>
      <c r="R349" s="7">
        <f t="shared" si="84"/>
        <v>10905.356049639235</v>
      </c>
      <c r="S349" s="7">
        <f t="shared" si="85"/>
        <v>5054.6960536794486</v>
      </c>
      <c r="T349" s="7">
        <f t="shared" si="86"/>
        <v>4019.4204102976992</v>
      </c>
      <c r="U349" s="7">
        <f t="shared" si="87"/>
        <v>10890.667608606414</v>
      </c>
      <c r="V349" s="7">
        <f t="shared" si="88"/>
        <v>1.853818077592384</v>
      </c>
      <c r="W349" s="7">
        <f t="shared" si="89"/>
        <v>0.68219853737019165</v>
      </c>
      <c r="X349" s="7">
        <f t="shared" si="90"/>
        <v>106.17151769870179</v>
      </c>
      <c r="Y349" s="7"/>
      <c r="Z349" s="7">
        <v>339</v>
      </c>
      <c r="AA349" s="5">
        <f t="shared" si="91"/>
        <v>-331297.96122175828</v>
      </c>
      <c r="AB349" s="5"/>
      <c r="AC349" s="7">
        <v>407</v>
      </c>
      <c r="AD349" s="5">
        <v>35621.628928259015</v>
      </c>
      <c r="AE349" s="7"/>
    </row>
    <row r="350" spans="1:31">
      <c r="A350" s="28">
        <v>39470</v>
      </c>
      <c r="B350" s="14">
        <v>12270.17</v>
      </c>
      <c r="C350" s="14">
        <v>5609.3</v>
      </c>
      <c r="D350" s="14">
        <v>4636.76</v>
      </c>
      <c r="E350" s="14">
        <v>12829.06</v>
      </c>
      <c r="F350" s="29">
        <v>1.9495</v>
      </c>
      <c r="G350" s="30">
        <v>0.68700000000000006</v>
      </c>
      <c r="H350" s="30">
        <v>105.73</v>
      </c>
      <c r="I350" s="7"/>
      <c r="J350" s="7">
        <f t="shared" si="77"/>
        <v>1.0249749607181908</v>
      </c>
      <c r="K350" s="7">
        <f t="shared" si="78"/>
        <v>0.97721294054110552</v>
      </c>
      <c r="L350" s="7">
        <f t="shared" si="79"/>
        <v>0.95750577176440466</v>
      </c>
      <c r="M350" s="7">
        <f t="shared" si="80"/>
        <v>1.0203618056080268</v>
      </c>
      <c r="N350" s="7">
        <f t="shared" si="81"/>
        <v>0.99423704610363117</v>
      </c>
      <c r="O350" s="7">
        <f t="shared" si="82"/>
        <v>1.0040923706518563</v>
      </c>
      <c r="P350" s="7">
        <f t="shared" si="83"/>
        <v>0.98979591836734704</v>
      </c>
      <c r="Q350" s="7"/>
      <c r="R350" s="7">
        <f t="shared" si="84"/>
        <v>11297.335515533541</v>
      </c>
      <c r="S350" s="7">
        <f t="shared" si="85"/>
        <v>5078.5756519921251</v>
      </c>
      <c r="T350" s="7">
        <f t="shared" si="86"/>
        <v>4047.1949711515035</v>
      </c>
      <c r="U350" s="7">
        <f t="shared" si="87"/>
        <v>12251.004629886942</v>
      </c>
      <c r="V350" s="7">
        <f t="shared" si="88"/>
        <v>1.8365546715626275</v>
      </c>
      <c r="W350" s="7">
        <f t="shared" si="89"/>
        <v>0.68448976907337045</v>
      </c>
      <c r="X350" s="7">
        <f t="shared" si="90"/>
        <v>105.33408163265307</v>
      </c>
      <c r="Y350" s="7"/>
      <c r="Z350" s="7">
        <v>340</v>
      </c>
      <c r="AA350" s="5">
        <f t="shared" si="91"/>
        <v>33331.522310569882</v>
      </c>
      <c r="AB350" s="5"/>
      <c r="AC350" s="7">
        <v>187</v>
      </c>
      <c r="AD350" s="5">
        <v>36354.310005150735</v>
      </c>
      <c r="AE350" s="7"/>
    </row>
    <row r="351" spans="1:31">
      <c r="A351" s="28">
        <v>39471</v>
      </c>
      <c r="B351" s="14">
        <v>12378.61</v>
      </c>
      <c r="C351" s="14">
        <v>5875.8</v>
      </c>
      <c r="D351" s="14">
        <v>4915.29</v>
      </c>
      <c r="E351" s="14">
        <v>13092.78</v>
      </c>
      <c r="F351" s="29">
        <v>1.9716</v>
      </c>
      <c r="G351" s="30">
        <v>0.67979999999999996</v>
      </c>
      <c r="H351" s="30">
        <v>106.67</v>
      </c>
      <c r="I351" s="7"/>
      <c r="J351" s="7">
        <f t="shared" si="77"/>
        <v>1.0088376933652916</v>
      </c>
      <c r="K351" s="7">
        <f t="shared" si="78"/>
        <v>1.0475103845399605</v>
      </c>
      <c r="L351" s="7">
        <f t="shared" si="79"/>
        <v>1.0600699626463306</v>
      </c>
      <c r="M351" s="7">
        <f t="shared" si="80"/>
        <v>1.0205564554222992</v>
      </c>
      <c r="N351" s="7">
        <f t="shared" si="81"/>
        <v>1.0113362400615542</v>
      </c>
      <c r="O351" s="7">
        <f t="shared" si="82"/>
        <v>0.98951965065502168</v>
      </c>
      <c r="P351" s="7">
        <f t="shared" si="83"/>
        <v>1.0088905703206279</v>
      </c>
      <c r="Q351" s="7"/>
      <c r="R351" s="7">
        <f t="shared" si="84"/>
        <v>11119.469586533845</v>
      </c>
      <c r="S351" s="7">
        <f t="shared" si="85"/>
        <v>5443.9114684541746</v>
      </c>
      <c r="T351" s="7">
        <f t="shared" si="86"/>
        <v>4480.7143188131367</v>
      </c>
      <c r="U351" s="7">
        <f t="shared" si="87"/>
        <v>12253.341698721499</v>
      </c>
      <c r="V351" s="7">
        <f t="shared" si="88"/>
        <v>1.8681403026417029</v>
      </c>
      <c r="W351" s="7">
        <f t="shared" si="89"/>
        <v>0.67455554585152822</v>
      </c>
      <c r="X351" s="7">
        <f t="shared" si="90"/>
        <v>107.36613449352123</v>
      </c>
      <c r="Y351" s="7"/>
      <c r="Z351" s="7">
        <v>341</v>
      </c>
      <c r="AA351" s="5">
        <f t="shared" si="91"/>
        <v>294583.71559272148</v>
      </c>
      <c r="AB351" s="5"/>
      <c r="AC351" s="7">
        <v>462</v>
      </c>
      <c r="AD351" s="5">
        <v>36384.467227714136</v>
      </c>
      <c r="AE351" s="7"/>
    </row>
    <row r="352" spans="1:31">
      <c r="A352" s="28">
        <v>39472</v>
      </c>
      <c r="B352" s="14">
        <v>12207.17</v>
      </c>
      <c r="C352" s="14">
        <v>5869</v>
      </c>
      <c r="D352" s="14">
        <v>4878.12</v>
      </c>
      <c r="E352" s="14">
        <v>13629.16</v>
      </c>
      <c r="F352" s="29">
        <v>1.9832000000000001</v>
      </c>
      <c r="G352" s="30">
        <v>0.6804</v>
      </c>
      <c r="H352" s="30">
        <v>107.3</v>
      </c>
      <c r="I352" s="7"/>
      <c r="J352" s="7">
        <f t="shared" si="77"/>
        <v>0.98615030282075289</v>
      </c>
      <c r="K352" s="7">
        <f t="shared" si="78"/>
        <v>0.99884271077980868</v>
      </c>
      <c r="L352" s="7">
        <f t="shared" si="79"/>
        <v>0.99243788260712995</v>
      </c>
      <c r="M352" s="7">
        <f t="shared" si="80"/>
        <v>1.0409676172669211</v>
      </c>
      <c r="N352" s="7">
        <f t="shared" si="81"/>
        <v>1.0058835463582878</v>
      </c>
      <c r="O352" s="7">
        <f t="shared" si="82"/>
        <v>1.0008826125330981</v>
      </c>
      <c r="P352" s="7">
        <f t="shared" si="83"/>
        <v>1.005906065435455</v>
      </c>
      <c r="Q352" s="7"/>
      <c r="R352" s="7">
        <f t="shared" si="84"/>
        <v>10869.407806708507</v>
      </c>
      <c r="S352" s="7">
        <f t="shared" si="85"/>
        <v>5190.9855679226657</v>
      </c>
      <c r="T352" s="7">
        <f t="shared" si="86"/>
        <v>4194.846366582643</v>
      </c>
      <c r="U352" s="7">
        <f t="shared" si="87"/>
        <v>12498.408925743806</v>
      </c>
      <c r="V352" s="7">
        <f t="shared" si="88"/>
        <v>1.8580680868330293</v>
      </c>
      <c r="W352" s="7">
        <f t="shared" si="89"/>
        <v>0.68230167696381294</v>
      </c>
      <c r="X352" s="7">
        <f t="shared" si="90"/>
        <v>107.04852348364112</v>
      </c>
      <c r="Y352" s="7"/>
      <c r="Z352" s="7">
        <v>342</v>
      </c>
      <c r="AA352" s="5">
        <f t="shared" si="91"/>
        <v>17642.284523611888</v>
      </c>
      <c r="AB352" s="5"/>
      <c r="AC352" s="7">
        <v>48</v>
      </c>
      <c r="AD352" s="5">
        <v>37291.965940995142</v>
      </c>
      <c r="AE352" s="7"/>
    </row>
    <row r="353" spans="1:31">
      <c r="A353" s="28">
        <v>39475</v>
      </c>
      <c r="B353" s="14">
        <v>12383.89</v>
      </c>
      <c r="C353" s="14">
        <v>5788.9</v>
      </c>
      <c r="D353" s="14">
        <v>4848.3</v>
      </c>
      <c r="E353" s="14">
        <v>13087.91</v>
      </c>
      <c r="F353" s="29">
        <v>1.9874000000000001</v>
      </c>
      <c r="G353" s="30">
        <v>0.67589999999999995</v>
      </c>
      <c r="H353" s="30">
        <v>106.79</v>
      </c>
      <c r="I353" s="7"/>
      <c r="J353" s="7">
        <f t="shared" si="77"/>
        <v>1.0144767378516069</v>
      </c>
      <c r="K353" s="7">
        <f t="shared" si="78"/>
        <v>0.98635201908331904</v>
      </c>
      <c r="L353" s="7">
        <f t="shared" si="79"/>
        <v>0.993886989249957</v>
      </c>
      <c r="M353" s="7">
        <f t="shared" si="80"/>
        <v>0.96028735446645286</v>
      </c>
      <c r="N353" s="7">
        <f t="shared" si="81"/>
        <v>1.0021177894312223</v>
      </c>
      <c r="O353" s="7">
        <f t="shared" si="82"/>
        <v>0.99338624338624326</v>
      </c>
      <c r="P353" s="7">
        <f t="shared" si="83"/>
        <v>0.99524697110904015</v>
      </c>
      <c r="Q353" s="7"/>
      <c r="R353" s="7">
        <f t="shared" si="84"/>
        <v>11181.623473204681</v>
      </c>
      <c r="S353" s="7">
        <f t="shared" si="85"/>
        <v>5126.0714431760089</v>
      </c>
      <c r="T353" s="7">
        <f t="shared" si="86"/>
        <v>4200.9714650316109</v>
      </c>
      <c r="U353" s="7">
        <f t="shared" si="87"/>
        <v>11529.718930022102</v>
      </c>
      <c r="V353" s="7">
        <f t="shared" si="88"/>
        <v>1.8511119806373537</v>
      </c>
      <c r="W353" s="7">
        <f t="shared" si="89"/>
        <v>0.67719140211640205</v>
      </c>
      <c r="X353" s="7">
        <f t="shared" si="90"/>
        <v>105.91418266542405</v>
      </c>
      <c r="Y353" s="7"/>
      <c r="Z353" s="7">
        <v>343</v>
      </c>
      <c r="AA353" s="5">
        <f t="shared" si="91"/>
        <v>-42750.09468434751</v>
      </c>
      <c r="AB353" s="5"/>
      <c r="AC353" s="7">
        <v>77</v>
      </c>
      <c r="AD353" s="5">
        <v>37576.843271672726</v>
      </c>
      <c r="AE353" s="7"/>
    </row>
    <row r="354" spans="1:31">
      <c r="A354" s="28">
        <v>39476</v>
      </c>
      <c r="B354" s="14">
        <v>12480.3</v>
      </c>
      <c r="C354" s="14">
        <v>5885.2</v>
      </c>
      <c r="D354" s="14">
        <v>4941.45</v>
      </c>
      <c r="E354" s="14">
        <v>13478.86</v>
      </c>
      <c r="F354" s="29">
        <v>1.9874000000000001</v>
      </c>
      <c r="G354" s="30">
        <v>0.67720000000000002</v>
      </c>
      <c r="H354" s="30">
        <v>106.92</v>
      </c>
      <c r="I354" s="7"/>
      <c r="J354" s="7">
        <f t="shared" si="77"/>
        <v>1.0077851143703633</v>
      </c>
      <c r="K354" s="7">
        <f t="shared" si="78"/>
        <v>1.0166352847691271</v>
      </c>
      <c r="L354" s="7">
        <f t="shared" si="79"/>
        <v>1.0192129199925746</v>
      </c>
      <c r="M354" s="7">
        <f t="shared" si="80"/>
        <v>1.0298710794924477</v>
      </c>
      <c r="N354" s="7">
        <f t="shared" si="81"/>
        <v>1</v>
      </c>
      <c r="O354" s="7">
        <f t="shared" si="82"/>
        <v>1.0019233614440006</v>
      </c>
      <c r="P354" s="7">
        <f t="shared" si="83"/>
        <v>1.0012173424477946</v>
      </c>
      <c r="Q354" s="7"/>
      <c r="R354" s="7">
        <f t="shared" si="84"/>
        <v>11107.867997697007</v>
      </c>
      <c r="S354" s="7">
        <f t="shared" si="85"/>
        <v>5283.4535749451534</v>
      </c>
      <c r="T354" s="7">
        <f t="shared" si="86"/>
        <v>4308.0193623538144</v>
      </c>
      <c r="U354" s="7">
        <f t="shared" si="87"/>
        <v>12365.178012058459</v>
      </c>
      <c r="V354" s="7">
        <f t="shared" si="88"/>
        <v>1.8472</v>
      </c>
      <c r="W354" s="7">
        <f t="shared" si="89"/>
        <v>0.68301115549637514</v>
      </c>
      <c r="X354" s="7">
        <f t="shared" si="90"/>
        <v>106.54954958329431</v>
      </c>
      <c r="Y354" s="7"/>
      <c r="Z354" s="7">
        <v>344</v>
      </c>
      <c r="AA354" s="5">
        <f t="shared" si="91"/>
        <v>149739.80069600046</v>
      </c>
      <c r="AB354" s="5"/>
      <c r="AC354" s="7">
        <v>388</v>
      </c>
      <c r="AD354" s="5">
        <v>37731.184537740424</v>
      </c>
      <c r="AE354" s="7"/>
    </row>
    <row r="355" spans="1:31">
      <c r="A355" s="28">
        <v>39477</v>
      </c>
      <c r="B355" s="14">
        <v>12442.83</v>
      </c>
      <c r="C355" s="14">
        <v>5837.3</v>
      </c>
      <c r="D355" s="14">
        <v>4873.57</v>
      </c>
      <c r="E355" s="14">
        <v>13345.03</v>
      </c>
      <c r="F355" s="29">
        <v>1.9884999999999999</v>
      </c>
      <c r="G355" s="30">
        <v>0.67630000000000001</v>
      </c>
      <c r="H355" s="30">
        <v>107.35</v>
      </c>
      <c r="I355" s="7"/>
      <c r="J355" s="7">
        <f t="shared" si="77"/>
        <v>0.99699766832528069</v>
      </c>
      <c r="K355" s="7">
        <f t="shared" si="78"/>
        <v>0.99186093930537622</v>
      </c>
      <c r="L355" s="7">
        <f t="shared" si="79"/>
        <v>0.98626314138562565</v>
      </c>
      <c r="M355" s="7">
        <f t="shared" si="80"/>
        <v>0.99007111877413967</v>
      </c>
      <c r="N355" s="7">
        <f t="shared" si="81"/>
        <v>1.0005534869678976</v>
      </c>
      <c r="O355" s="7">
        <f t="shared" si="82"/>
        <v>0.99867099822799765</v>
      </c>
      <c r="P355" s="7">
        <f t="shared" si="83"/>
        <v>1.0040216984661428</v>
      </c>
      <c r="Q355" s="7"/>
      <c r="R355" s="7">
        <f t="shared" si="84"/>
        <v>10988.968120141342</v>
      </c>
      <c r="S355" s="7">
        <f t="shared" si="85"/>
        <v>5154.7013015700404</v>
      </c>
      <c r="T355" s="7">
        <f t="shared" si="86"/>
        <v>4168.746908640177</v>
      </c>
      <c r="U355" s="7">
        <f t="shared" si="87"/>
        <v>11887.318589695271</v>
      </c>
      <c r="V355" s="7">
        <f t="shared" si="88"/>
        <v>1.8482224011271005</v>
      </c>
      <c r="W355" s="7">
        <f t="shared" si="89"/>
        <v>0.680794019492026</v>
      </c>
      <c r="X355" s="7">
        <f t="shared" si="90"/>
        <v>106.84798915076691</v>
      </c>
      <c r="Y355" s="7"/>
      <c r="Z355" s="7">
        <v>345</v>
      </c>
      <c r="AA355" s="5">
        <f t="shared" si="91"/>
        <v>-71977.373421914876</v>
      </c>
      <c r="AB355" s="5"/>
      <c r="AC355" s="7">
        <v>196</v>
      </c>
      <c r="AD355" s="5">
        <v>38741.645955771208</v>
      </c>
      <c r="AE355" s="7"/>
    </row>
    <row r="356" spans="1:31">
      <c r="A356" s="28">
        <v>39478</v>
      </c>
      <c r="B356" s="14">
        <v>12650.36</v>
      </c>
      <c r="C356" s="14">
        <v>5879.8</v>
      </c>
      <c r="D356" s="14">
        <v>4869.79</v>
      </c>
      <c r="E356" s="14">
        <v>13592.47</v>
      </c>
      <c r="F356" s="29">
        <v>1.9882</v>
      </c>
      <c r="G356" s="30">
        <v>0.6754</v>
      </c>
      <c r="H356" s="30">
        <v>106.32</v>
      </c>
      <c r="I356" s="7"/>
      <c r="J356" s="7">
        <f t="shared" si="77"/>
        <v>1.0166786816182494</v>
      </c>
      <c r="K356" s="7">
        <f t="shared" si="78"/>
        <v>1.007280763366625</v>
      </c>
      <c r="L356" s="7">
        <f t="shared" si="79"/>
        <v>0.99922438787172452</v>
      </c>
      <c r="M356" s="7">
        <f t="shared" si="80"/>
        <v>1.0185417342636172</v>
      </c>
      <c r="N356" s="7">
        <f t="shared" si="81"/>
        <v>0.99984913251194374</v>
      </c>
      <c r="O356" s="7">
        <f t="shared" si="82"/>
        <v>0.99866922963182014</v>
      </c>
      <c r="P356" s="7">
        <f t="shared" si="83"/>
        <v>0.99040521658127623</v>
      </c>
      <c r="Q356" s="7"/>
      <c r="R356" s="7">
        <f t="shared" si="84"/>
        <v>11205.89342951724</v>
      </c>
      <c r="S356" s="7">
        <f t="shared" si="85"/>
        <v>5234.8381272163497</v>
      </c>
      <c r="T356" s="7">
        <f t="shared" si="86"/>
        <v>4223.5316349000841</v>
      </c>
      <c r="U356" s="7">
        <f t="shared" si="87"/>
        <v>12229.151888688148</v>
      </c>
      <c r="V356" s="7">
        <f t="shared" si="88"/>
        <v>1.8469213175760624</v>
      </c>
      <c r="W356" s="7">
        <f t="shared" si="89"/>
        <v>0.68079281384001178</v>
      </c>
      <c r="X356" s="7">
        <f t="shared" si="90"/>
        <v>105.39892314857941</v>
      </c>
      <c r="Y356" s="7"/>
      <c r="Z356" s="7">
        <v>346</v>
      </c>
      <c r="AA356" s="5">
        <f t="shared" si="91"/>
        <v>141715.73912757449</v>
      </c>
      <c r="AB356" s="5"/>
      <c r="AC356" s="7">
        <v>51</v>
      </c>
      <c r="AD356" s="5">
        <v>39522.811440272257</v>
      </c>
      <c r="AE356" s="7"/>
    </row>
    <row r="357" spans="1:31">
      <c r="A357" s="28">
        <v>39479</v>
      </c>
      <c r="B357" s="14">
        <v>12743.19</v>
      </c>
      <c r="C357" s="14">
        <v>6029.2</v>
      </c>
      <c r="D357" s="14">
        <v>4978.0600000000004</v>
      </c>
      <c r="E357" s="14">
        <v>13497.16</v>
      </c>
      <c r="F357" s="29">
        <v>1.9685999999999999</v>
      </c>
      <c r="G357" s="30">
        <v>0.67459999999999998</v>
      </c>
      <c r="H357" s="30">
        <v>106.25</v>
      </c>
      <c r="I357" s="7"/>
      <c r="J357" s="7">
        <f t="shared" si="77"/>
        <v>1.0073381310887595</v>
      </c>
      <c r="K357" s="7">
        <f t="shared" si="78"/>
        <v>1.0254090275179428</v>
      </c>
      <c r="L357" s="7">
        <f t="shared" si="79"/>
        <v>1.0222329915663715</v>
      </c>
      <c r="M357" s="7">
        <f t="shared" si="80"/>
        <v>0.99298802940157316</v>
      </c>
      <c r="N357" s="7">
        <f t="shared" si="81"/>
        <v>0.99014183683734025</v>
      </c>
      <c r="O357" s="7">
        <f t="shared" si="82"/>
        <v>0.99881551673082614</v>
      </c>
      <c r="P357" s="7">
        <f t="shared" si="83"/>
        <v>0.99934161023325818</v>
      </c>
      <c r="Q357" s="7"/>
      <c r="R357" s="7">
        <f t="shared" si="84"/>
        <v>11102.941321148171</v>
      </c>
      <c r="S357" s="7">
        <f t="shared" si="85"/>
        <v>5329.0507160107491</v>
      </c>
      <c r="T357" s="7">
        <f t="shared" si="86"/>
        <v>4320.7846310826553</v>
      </c>
      <c r="U357" s="7">
        <f t="shared" si="87"/>
        <v>11922.340564650871</v>
      </c>
      <c r="V357" s="7">
        <f t="shared" si="88"/>
        <v>1.8289900010059348</v>
      </c>
      <c r="W357" s="7">
        <f t="shared" si="89"/>
        <v>0.68089253775540415</v>
      </c>
      <c r="X357" s="7">
        <f t="shared" si="90"/>
        <v>106.34993416102334</v>
      </c>
      <c r="Y357" s="7"/>
      <c r="Z357" s="7">
        <v>347</v>
      </c>
      <c r="AA357" s="5">
        <f t="shared" si="91"/>
        <v>82793.32476959005</v>
      </c>
      <c r="AB357" s="5"/>
      <c r="AC357" s="7">
        <v>29</v>
      </c>
      <c r="AD357" s="5">
        <v>39541.597509261221</v>
      </c>
      <c r="AE357" s="7"/>
    </row>
    <row r="358" spans="1:31">
      <c r="A358" s="28">
        <v>39482</v>
      </c>
      <c r="B358" s="14">
        <v>12635.16</v>
      </c>
      <c r="C358" s="14">
        <v>6026.2</v>
      </c>
      <c r="D358" s="14">
        <v>4973.6400000000003</v>
      </c>
      <c r="E358" s="14">
        <v>13859.7</v>
      </c>
      <c r="F358" s="29">
        <v>1.9757</v>
      </c>
      <c r="G358" s="30">
        <v>0.67490000000000006</v>
      </c>
      <c r="H358" s="30">
        <v>106.78</v>
      </c>
      <c r="I358" s="7"/>
      <c r="J358" s="7">
        <f t="shared" si="77"/>
        <v>0.99152253085765807</v>
      </c>
      <c r="K358" s="7">
        <f t="shared" si="78"/>
        <v>0.99950242154846414</v>
      </c>
      <c r="L358" s="7">
        <f t="shared" si="79"/>
        <v>0.9991121039119657</v>
      </c>
      <c r="M358" s="7">
        <f t="shared" si="80"/>
        <v>1.0268604654608822</v>
      </c>
      <c r="N358" s="7">
        <f t="shared" si="81"/>
        <v>1.0036066239967489</v>
      </c>
      <c r="O358" s="7">
        <f t="shared" si="82"/>
        <v>1.0004447079750964</v>
      </c>
      <c r="P358" s="7">
        <f t="shared" si="83"/>
        <v>1.0049882352941177</v>
      </c>
      <c r="Q358" s="7"/>
      <c r="R358" s="7">
        <f t="shared" si="84"/>
        <v>10928.620826464958</v>
      </c>
      <c r="S358" s="7">
        <f t="shared" si="85"/>
        <v>5194.4140847873678</v>
      </c>
      <c r="T358" s="7">
        <f t="shared" si="86"/>
        <v>4223.0570319361359</v>
      </c>
      <c r="U358" s="7">
        <f t="shared" si="87"/>
        <v>12329.030984370047</v>
      </c>
      <c r="V358" s="7">
        <f t="shared" si="88"/>
        <v>1.8538621558467945</v>
      </c>
      <c r="W358" s="7">
        <f t="shared" si="89"/>
        <v>0.68200315742662321</v>
      </c>
      <c r="X358" s="7">
        <f t="shared" si="90"/>
        <v>106.95084800000001</v>
      </c>
      <c r="Y358" s="7"/>
      <c r="Z358" s="7">
        <v>348</v>
      </c>
      <c r="AA358" s="5">
        <f t="shared" si="91"/>
        <v>15814.029062315822</v>
      </c>
      <c r="AB358" s="5"/>
      <c r="AC358" s="7">
        <v>354</v>
      </c>
      <c r="AD358" s="5">
        <v>39616.540195886046</v>
      </c>
      <c r="AE358" s="7"/>
    </row>
    <row r="359" spans="1:31">
      <c r="A359" s="28">
        <v>39483</v>
      </c>
      <c r="B359" s="14">
        <v>12265.13</v>
      </c>
      <c r="C359" s="14">
        <v>5868</v>
      </c>
      <c r="D359" s="14">
        <v>4776.8599999999997</v>
      </c>
      <c r="E359" s="14">
        <v>13745.5</v>
      </c>
      <c r="F359" s="29">
        <v>1.9645999999999999</v>
      </c>
      <c r="G359" s="30">
        <v>0.68289999999999995</v>
      </c>
      <c r="H359" s="30">
        <v>106.92</v>
      </c>
      <c r="I359" s="7"/>
      <c r="J359" s="7">
        <f t="shared" si="77"/>
        <v>0.97071426084038503</v>
      </c>
      <c r="K359" s="7">
        <f t="shared" si="78"/>
        <v>0.97374796720985035</v>
      </c>
      <c r="L359" s="7">
        <f t="shared" si="79"/>
        <v>0.96043541551057166</v>
      </c>
      <c r="M359" s="7">
        <f t="shared" si="80"/>
        <v>0.99176028341161782</v>
      </c>
      <c r="N359" s="7">
        <f t="shared" si="81"/>
        <v>0.99438173811813524</v>
      </c>
      <c r="O359" s="7">
        <f t="shared" si="82"/>
        <v>1.0118536079419171</v>
      </c>
      <c r="P359" s="7">
        <f t="shared" si="83"/>
        <v>1.0013111069488669</v>
      </c>
      <c r="Q359" s="7"/>
      <c r="R359" s="7">
        <f t="shared" si="84"/>
        <v>10699.270825838374</v>
      </c>
      <c r="S359" s="7">
        <f t="shared" si="85"/>
        <v>5060.5681855895918</v>
      </c>
      <c r="T359" s="7">
        <f t="shared" si="86"/>
        <v>4059.5780186342399</v>
      </c>
      <c r="U359" s="7">
        <f t="shared" si="87"/>
        <v>11907.599595590093</v>
      </c>
      <c r="V359" s="7">
        <f t="shared" si="88"/>
        <v>1.8368219466518194</v>
      </c>
      <c r="W359" s="7">
        <f t="shared" si="89"/>
        <v>0.68978060453400492</v>
      </c>
      <c r="X359" s="7">
        <f t="shared" si="90"/>
        <v>106.55952800149842</v>
      </c>
      <c r="Y359" s="7"/>
      <c r="Z359" s="7">
        <v>349</v>
      </c>
      <c r="AA359" s="5">
        <f t="shared" si="91"/>
        <v>-273120.82736427523</v>
      </c>
      <c r="AB359" s="5"/>
      <c r="AC359" s="7">
        <v>209</v>
      </c>
      <c r="AD359" s="5">
        <v>39727.493750657886</v>
      </c>
      <c r="AE359" s="7"/>
    </row>
    <row r="360" spans="1:31">
      <c r="A360" s="28">
        <v>39484</v>
      </c>
      <c r="B360" s="14">
        <v>12200.1</v>
      </c>
      <c r="C360" s="14">
        <v>5875.4</v>
      </c>
      <c r="D360" s="14">
        <v>4816.43</v>
      </c>
      <c r="E360" s="14">
        <v>13099.24</v>
      </c>
      <c r="F360" s="29">
        <v>1.9601999999999999</v>
      </c>
      <c r="G360" s="30">
        <v>0.68220000000000003</v>
      </c>
      <c r="H360" s="30">
        <v>106.74</v>
      </c>
      <c r="I360" s="7"/>
      <c r="J360" s="7">
        <f t="shared" si="77"/>
        <v>0.99469797711071972</v>
      </c>
      <c r="K360" s="7">
        <f t="shared" si="78"/>
        <v>1.0012610770279482</v>
      </c>
      <c r="L360" s="7">
        <f t="shared" si="79"/>
        <v>1.0082836842612093</v>
      </c>
      <c r="M360" s="7">
        <f t="shared" si="80"/>
        <v>0.95298388563529879</v>
      </c>
      <c r="N360" s="7">
        <f t="shared" si="81"/>
        <v>0.99776035834266519</v>
      </c>
      <c r="O360" s="7">
        <f t="shared" si="82"/>
        <v>0.99897495973056094</v>
      </c>
      <c r="P360" s="7">
        <f t="shared" si="83"/>
        <v>0.99831649831649827</v>
      </c>
      <c r="Q360" s="7"/>
      <c r="R360" s="7">
        <f t="shared" si="84"/>
        <v>10963.620785592979</v>
      </c>
      <c r="S360" s="7">
        <f t="shared" si="85"/>
        <v>5203.5538173142468</v>
      </c>
      <c r="T360" s="7">
        <f t="shared" si="86"/>
        <v>4261.8235594721227</v>
      </c>
      <c r="U360" s="7">
        <f t="shared" si="87"/>
        <v>11442.029612396784</v>
      </c>
      <c r="V360" s="7">
        <f t="shared" si="88"/>
        <v>1.8430629339305711</v>
      </c>
      <c r="W360" s="7">
        <f t="shared" si="89"/>
        <v>0.68100123004832336</v>
      </c>
      <c r="X360" s="7">
        <f t="shared" si="90"/>
        <v>106.24084175084175</v>
      </c>
      <c r="Y360" s="7"/>
      <c r="Z360" s="7">
        <v>350</v>
      </c>
      <c r="AA360" s="5">
        <f t="shared" si="91"/>
        <v>-102291.42406397499</v>
      </c>
      <c r="AB360" s="5"/>
      <c r="AC360" s="7">
        <v>124</v>
      </c>
      <c r="AD360" s="5">
        <v>40146.017130805179</v>
      </c>
      <c r="AE360" s="7"/>
    </row>
    <row r="361" spans="1:31">
      <c r="A361" s="28">
        <v>39485</v>
      </c>
      <c r="B361" s="14">
        <v>12247</v>
      </c>
      <c r="C361" s="14">
        <v>5724.1</v>
      </c>
      <c r="D361" s="14">
        <v>4723.8</v>
      </c>
      <c r="E361" s="14">
        <v>13207.15</v>
      </c>
      <c r="F361" s="29">
        <v>1.9416</v>
      </c>
      <c r="G361" s="30">
        <v>0.6895</v>
      </c>
      <c r="H361" s="30">
        <v>106.62</v>
      </c>
      <c r="I361" s="7"/>
      <c r="J361" s="7">
        <f t="shared" si="77"/>
        <v>1.0038442307849935</v>
      </c>
      <c r="K361" s="7">
        <f t="shared" si="78"/>
        <v>0.97424856180004782</v>
      </c>
      <c r="L361" s="7">
        <f t="shared" si="79"/>
        <v>0.98076791316389933</v>
      </c>
      <c r="M361" s="7">
        <f t="shared" si="80"/>
        <v>1.0082378825031071</v>
      </c>
      <c r="N361" s="7">
        <f t="shared" si="81"/>
        <v>0.99051117232935415</v>
      </c>
      <c r="O361" s="7">
        <f t="shared" si="82"/>
        <v>1.0107006742890647</v>
      </c>
      <c r="P361" s="7">
        <f t="shared" si="83"/>
        <v>0.99887577290612717</v>
      </c>
      <c r="Q361" s="7"/>
      <c r="R361" s="7">
        <f t="shared" si="84"/>
        <v>11064.431342366046</v>
      </c>
      <c r="S361" s="7">
        <f t="shared" si="85"/>
        <v>5063.1697756748481</v>
      </c>
      <c r="T361" s="7">
        <f t="shared" si="86"/>
        <v>4145.5196230403017</v>
      </c>
      <c r="U361" s="7">
        <f t="shared" si="87"/>
        <v>12105.438383410032</v>
      </c>
      <c r="V361" s="7">
        <f t="shared" si="88"/>
        <v>1.8296722375267829</v>
      </c>
      <c r="W361" s="7">
        <f t="shared" si="89"/>
        <v>0.6889946496628554</v>
      </c>
      <c r="X361" s="7">
        <f t="shared" si="90"/>
        <v>106.30035975267006</v>
      </c>
      <c r="Y361" s="7"/>
      <c r="Z361" s="7">
        <v>351</v>
      </c>
      <c r="AA361" s="5">
        <f t="shared" si="91"/>
        <v>-95101.474882954732</v>
      </c>
      <c r="AB361" s="5"/>
      <c r="AC361" s="7">
        <v>251</v>
      </c>
      <c r="AD361" s="5">
        <v>40300.099716736004</v>
      </c>
      <c r="AE361" s="7"/>
    </row>
    <row r="362" spans="1:31">
      <c r="A362" s="28">
        <v>39486</v>
      </c>
      <c r="B362" s="14">
        <v>12182.13</v>
      </c>
      <c r="C362" s="14">
        <v>5784</v>
      </c>
      <c r="D362" s="14">
        <v>4709.6499999999996</v>
      </c>
      <c r="E362" s="14">
        <v>13017.24</v>
      </c>
      <c r="F362" s="29">
        <v>1.9463999999999999</v>
      </c>
      <c r="G362" s="30">
        <v>0.68979999999999997</v>
      </c>
      <c r="H362" s="30">
        <v>107.45</v>
      </c>
      <c r="I362" s="7"/>
      <c r="J362" s="7">
        <f t="shared" si="77"/>
        <v>0.99470319261860041</v>
      </c>
      <c r="K362" s="7">
        <f t="shared" si="78"/>
        <v>1.0104645271745776</v>
      </c>
      <c r="L362" s="7">
        <f t="shared" si="79"/>
        <v>0.99700453025106894</v>
      </c>
      <c r="M362" s="7">
        <f t="shared" si="80"/>
        <v>0.98562066759293265</v>
      </c>
      <c r="N362" s="7">
        <f t="shared" si="81"/>
        <v>1.0024721878862792</v>
      </c>
      <c r="O362" s="7">
        <f t="shared" si="82"/>
        <v>1.0004350978970269</v>
      </c>
      <c r="P362" s="7">
        <f t="shared" si="83"/>
        <v>1.0077846557869068</v>
      </c>
      <c r="Q362" s="7"/>
      <c r="R362" s="7">
        <f t="shared" si="84"/>
        <v>10963.67827123377</v>
      </c>
      <c r="S362" s="7">
        <f t="shared" si="85"/>
        <v>5251.3841477262795</v>
      </c>
      <c r="T362" s="7">
        <f t="shared" si="86"/>
        <v>4214.1487185105207</v>
      </c>
      <c r="U362" s="7">
        <f t="shared" si="87"/>
        <v>11833.884114074574</v>
      </c>
      <c r="V362" s="7">
        <f t="shared" si="88"/>
        <v>1.851766625463535</v>
      </c>
      <c r="W362" s="7">
        <f t="shared" si="89"/>
        <v>0.68199660623640324</v>
      </c>
      <c r="X362" s="7">
        <f t="shared" si="90"/>
        <v>107.24844306884262</v>
      </c>
      <c r="Y362" s="7"/>
      <c r="Z362" s="7">
        <v>352</v>
      </c>
      <c r="AA362" s="5">
        <f t="shared" si="91"/>
        <v>-29056.44457914494</v>
      </c>
      <c r="AB362" s="5"/>
      <c r="AC362" s="7">
        <v>79</v>
      </c>
      <c r="AD362" s="5">
        <v>40624.926920823753</v>
      </c>
      <c r="AE362" s="7"/>
    </row>
    <row r="363" spans="1:31">
      <c r="A363" s="28">
        <v>39490</v>
      </c>
      <c r="B363" s="14">
        <v>12373.41</v>
      </c>
      <c r="C363" s="14">
        <v>5910</v>
      </c>
      <c r="D363" s="14">
        <v>4840.71</v>
      </c>
      <c r="E363" s="14">
        <v>13021.96</v>
      </c>
      <c r="F363" s="29">
        <v>1.9603999999999999</v>
      </c>
      <c r="G363" s="30">
        <v>0.68530000000000002</v>
      </c>
      <c r="H363" s="30">
        <v>107.43</v>
      </c>
      <c r="I363" s="7"/>
      <c r="J363" s="7">
        <f t="shared" si="77"/>
        <v>1.0157016876359062</v>
      </c>
      <c r="K363" s="7">
        <f t="shared" si="78"/>
        <v>1.0217842323651452</v>
      </c>
      <c r="L363" s="7">
        <f t="shared" si="79"/>
        <v>1.0278279702313335</v>
      </c>
      <c r="M363" s="7">
        <f t="shared" si="80"/>
        <v>1.0003625960649107</v>
      </c>
      <c r="N363" s="7">
        <f t="shared" si="81"/>
        <v>1.007192766132347</v>
      </c>
      <c r="O363" s="7">
        <f t="shared" si="82"/>
        <v>0.99347636996230804</v>
      </c>
      <c r="P363" s="7">
        <f t="shared" si="83"/>
        <v>0.9998138669148442</v>
      </c>
      <c r="Q363" s="7"/>
      <c r="R363" s="7">
        <f t="shared" si="84"/>
        <v>11195.124943224215</v>
      </c>
      <c r="S363" s="7">
        <f t="shared" si="85"/>
        <v>5310.2126556016592</v>
      </c>
      <c r="T363" s="7">
        <f t="shared" si="86"/>
        <v>4344.4335428535032</v>
      </c>
      <c r="U363" s="7">
        <f t="shared" si="87"/>
        <v>12010.883520531233</v>
      </c>
      <c r="V363" s="7">
        <f t="shared" si="88"/>
        <v>1.8604864775996712</v>
      </c>
      <c r="W363" s="7">
        <f t="shared" si="89"/>
        <v>0.67725284140330533</v>
      </c>
      <c r="X363" s="7">
        <f t="shared" si="90"/>
        <v>106.40019171707772</v>
      </c>
      <c r="Y363" s="7"/>
      <c r="Z363" s="7">
        <v>353</v>
      </c>
      <c r="AA363" s="5">
        <f t="shared" si="91"/>
        <v>179418.97787373699</v>
      </c>
      <c r="AB363" s="5"/>
      <c r="AC363" s="7">
        <v>54</v>
      </c>
      <c r="AD363" s="5">
        <v>41071.133482497185</v>
      </c>
      <c r="AE363" s="7"/>
    </row>
    <row r="364" spans="1:31">
      <c r="A364" s="28">
        <v>39491</v>
      </c>
      <c r="B364" s="14">
        <v>12552.24</v>
      </c>
      <c r="C364" s="14">
        <v>5880.1</v>
      </c>
      <c r="D364" s="14">
        <v>4855.3999999999996</v>
      </c>
      <c r="E364" s="14">
        <v>13068.3</v>
      </c>
      <c r="F364" s="29">
        <v>1.9626999999999999</v>
      </c>
      <c r="G364" s="30">
        <v>0.68659999999999999</v>
      </c>
      <c r="H364" s="30">
        <v>108.24</v>
      </c>
      <c r="I364" s="7"/>
      <c r="J364" s="7">
        <f t="shared" si="77"/>
        <v>1.0144527660523655</v>
      </c>
      <c r="K364" s="7">
        <f t="shared" si="78"/>
        <v>0.99494077834179362</v>
      </c>
      <c r="L364" s="7">
        <f t="shared" si="79"/>
        <v>1.0030346787971185</v>
      </c>
      <c r="M364" s="7">
        <f t="shared" si="80"/>
        <v>1.003558604081106</v>
      </c>
      <c r="N364" s="7">
        <f t="shared" si="81"/>
        <v>1.0011732299530707</v>
      </c>
      <c r="O364" s="7">
        <f t="shared" si="82"/>
        <v>1.0018969794250692</v>
      </c>
      <c r="P364" s="7">
        <f t="shared" si="83"/>
        <v>1.0075397933538117</v>
      </c>
      <c r="Q364" s="7"/>
      <c r="R364" s="7">
        <f t="shared" si="84"/>
        <v>11181.359254595134</v>
      </c>
      <c r="S364" s="7">
        <f t="shared" si="85"/>
        <v>5170.7072250423016</v>
      </c>
      <c r="T364" s="7">
        <f t="shared" si="86"/>
        <v>4239.6370106864488</v>
      </c>
      <c r="U364" s="7">
        <f t="shared" si="87"/>
        <v>12049.256486657921</v>
      </c>
      <c r="V364" s="7">
        <f t="shared" si="88"/>
        <v>1.8493671903693121</v>
      </c>
      <c r="W364" s="7">
        <f t="shared" si="89"/>
        <v>0.68299317087406963</v>
      </c>
      <c r="X364" s="7">
        <f t="shared" si="90"/>
        <v>107.22238480871265</v>
      </c>
      <c r="Y364" s="7"/>
      <c r="Z364" s="7">
        <v>354</v>
      </c>
      <c r="AA364" s="5">
        <f t="shared" si="91"/>
        <v>39616.540195886046</v>
      </c>
      <c r="AB364" s="5"/>
      <c r="AC364" s="7">
        <v>60</v>
      </c>
      <c r="AD364" s="5">
        <v>41120.35642484203</v>
      </c>
      <c r="AE364" s="7"/>
    </row>
    <row r="365" spans="1:31">
      <c r="A365" s="28">
        <v>39492</v>
      </c>
      <c r="B365" s="14">
        <v>12376.98</v>
      </c>
      <c r="C365" s="14">
        <v>5879.3</v>
      </c>
      <c r="D365" s="14">
        <v>4858.6499999999996</v>
      </c>
      <c r="E365" s="14">
        <v>13626.45</v>
      </c>
      <c r="F365" s="29">
        <v>1.9718</v>
      </c>
      <c r="G365" s="30">
        <v>0.68389999999999995</v>
      </c>
      <c r="H365" s="30">
        <v>108.17</v>
      </c>
      <c r="I365" s="7"/>
      <c r="J365" s="7">
        <f t="shared" si="77"/>
        <v>0.98603755186325304</v>
      </c>
      <c r="K365" s="7">
        <f t="shared" si="78"/>
        <v>0.99986394789204258</v>
      </c>
      <c r="L365" s="7">
        <f t="shared" si="79"/>
        <v>1.0006693578283972</v>
      </c>
      <c r="M365" s="7">
        <f t="shared" si="80"/>
        <v>1.042710222446684</v>
      </c>
      <c r="N365" s="7">
        <f t="shared" si="81"/>
        <v>1.0046364701686452</v>
      </c>
      <c r="O365" s="7">
        <f t="shared" si="82"/>
        <v>0.99606757937663848</v>
      </c>
      <c r="P365" s="7">
        <f t="shared" si="83"/>
        <v>0.99935328898743536</v>
      </c>
      <c r="Q365" s="7"/>
      <c r="R365" s="7">
        <f t="shared" si="84"/>
        <v>10868.165058889886</v>
      </c>
      <c r="S365" s="7">
        <f t="shared" si="85"/>
        <v>5196.2929371949449</v>
      </c>
      <c r="T365" s="7">
        <f t="shared" si="86"/>
        <v>4229.6392483626478</v>
      </c>
      <c r="U365" s="7">
        <f t="shared" si="87"/>
        <v>12519.331567112786</v>
      </c>
      <c r="V365" s="7">
        <f t="shared" si="88"/>
        <v>1.8557644876955215</v>
      </c>
      <c r="W365" s="7">
        <f t="shared" si="89"/>
        <v>0.67901926886105446</v>
      </c>
      <c r="X365" s="7">
        <f t="shared" si="90"/>
        <v>106.35117701404288</v>
      </c>
      <c r="Y365" s="7"/>
      <c r="Z365" s="7">
        <v>355</v>
      </c>
      <c r="AA365" s="5">
        <f t="shared" si="91"/>
        <v>45065.268808832392</v>
      </c>
      <c r="AB365" s="5"/>
      <c r="AC365" s="7">
        <v>479</v>
      </c>
      <c r="AD365" s="5">
        <v>41178.141042456031</v>
      </c>
      <c r="AE365" s="7"/>
    </row>
    <row r="366" spans="1:31">
      <c r="A366" s="28">
        <v>39493</v>
      </c>
      <c r="B366" s="14">
        <v>12348.21</v>
      </c>
      <c r="C366" s="14">
        <v>5787.6</v>
      </c>
      <c r="D366" s="14">
        <v>4771.79</v>
      </c>
      <c r="E366" s="14">
        <v>13622.56</v>
      </c>
      <c r="F366" s="29">
        <v>1.9628000000000001</v>
      </c>
      <c r="G366" s="30">
        <v>0.68069999999999997</v>
      </c>
      <c r="H366" s="30">
        <v>107.62</v>
      </c>
      <c r="I366" s="7"/>
      <c r="J366" s="7">
        <f t="shared" si="77"/>
        <v>0.99767552343140242</v>
      </c>
      <c r="K366" s="7">
        <f t="shared" si="78"/>
        <v>0.98440290510775097</v>
      </c>
      <c r="L366" s="7">
        <f t="shared" si="79"/>
        <v>0.98212260607370372</v>
      </c>
      <c r="M366" s="7">
        <f t="shared" si="80"/>
        <v>0.99971452579358522</v>
      </c>
      <c r="N366" s="7">
        <f t="shared" si="81"/>
        <v>0.99543564256009742</v>
      </c>
      <c r="O366" s="7">
        <f t="shared" si="82"/>
        <v>0.99532095335575377</v>
      </c>
      <c r="P366" s="7">
        <f t="shared" si="83"/>
        <v>0.99491541092724423</v>
      </c>
      <c r="Q366" s="7"/>
      <c r="R366" s="7">
        <f t="shared" si="84"/>
        <v>10996.439479792323</v>
      </c>
      <c r="S366" s="7">
        <f t="shared" si="85"/>
        <v>5115.9418978449821</v>
      </c>
      <c r="T366" s="7">
        <f t="shared" si="86"/>
        <v>4151.2456525783919</v>
      </c>
      <c r="U366" s="7">
        <f t="shared" si="87"/>
        <v>12003.102445376455</v>
      </c>
      <c r="V366" s="7">
        <f t="shared" si="88"/>
        <v>1.8387687189370119</v>
      </c>
      <c r="W366" s="7">
        <f t="shared" si="89"/>
        <v>0.6785102939026173</v>
      </c>
      <c r="X366" s="7">
        <f t="shared" si="90"/>
        <v>105.87889803087734</v>
      </c>
      <c r="Y366" s="7"/>
      <c r="Z366" s="7">
        <v>356</v>
      </c>
      <c r="AA366" s="5">
        <f t="shared" si="91"/>
        <v>-70164.053887031972</v>
      </c>
      <c r="AB366" s="5"/>
      <c r="AC366" s="7">
        <v>210</v>
      </c>
      <c r="AD366" s="5">
        <v>41372.471153935418</v>
      </c>
      <c r="AE366" s="7"/>
    </row>
    <row r="367" spans="1:31">
      <c r="A367" s="28">
        <v>39497</v>
      </c>
      <c r="B367" s="14">
        <v>12337.22</v>
      </c>
      <c r="C367" s="14">
        <v>5966.9</v>
      </c>
      <c r="D367" s="14">
        <v>4885.83</v>
      </c>
      <c r="E367" s="14">
        <v>13757.91</v>
      </c>
      <c r="F367" s="29">
        <v>1.9513</v>
      </c>
      <c r="G367" s="30">
        <v>0.67820000000000003</v>
      </c>
      <c r="H367" s="30">
        <v>107.54</v>
      </c>
      <c r="I367" s="7"/>
      <c r="J367" s="7">
        <f t="shared" si="77"/>
        <v>0.99910999246044574</v>
      </c>
      <c r="K367" s="7">
        <f t="shared" si="78"/>
        <v>1.0309800262630451</v>
      </c>
      <c r="L367" s="7">
        <f t="shared" si="79"/>
        <v>1.0238987885049426</v>
      </c>
      <c r="M367" s="7">
        <f t="shared" si="80"/>
        <v>1.0099357242691536</v>
      </c>
      <c r="N367" s="7">
        <f t="shared" si="81"/>
        <v>0.99414102302832685</v>
      </c>
      <c r="O367" s="7">
        <f t="shared" si="82"/>
        <v>0.99632731012193343</v>
      </c>
      <c r="P367" s="7">
        <f t="shared" si="83"/>
        <v>0.99925664374651557</v>
      </c>
      <c r="Q367" s="7"/>
      <c r="R367" s="7">
        <f t="shared" si="84"/>
        <v>11012.250283498581</v>
      </c>
      <c r="S367" s="7">
        <f t="shared" si="85"/>
        <v>5358.003196489045</v>
      </c>
      <c r="T367" s="7">
        <f t="shared" si="86"/>
        <v>4327.8256382405771</v>
      </c>
      <c r="U367" s="7">
        <f t="shared" si="87"/>
        <v>12125.823571509321</v>
      </c>
      <c r="V367" s="7">
        <f t="shared" si="88"/>
        <v>1.8363772977379254</v>
      </c>
      <c r="W367" s="7">
        <f t="shared" si="89"/>
        <v>0.67919632731012203</v>
      </c>
      <c r="X367" s="7">
        <f t="shared" si="90"/>
        <v>106.34089202750418</v>
      </c>
      <c r="Y367" s="7"/>
      <c r="Z367" s="7">
        <v>357</v>
      </c>
      <c r="AA367" s="5">
        <f t="shared" si="91"/>
        <v>114528.70819175988</v>
      </c>
      <c r="AB367" s="5"/>
      <c r="AC367" s="7">
        <v>174</v>
      </c>
      <c r="AD367" s="5">
        <v>42196.409931790084</v>
      </c>
      <c r="AE367" s="7"/>
    </row>
    <row r="368" spans="1:31">
      <c r="A368" s="28">
        <v>39498</v>
      </c>
      <c r="B368" s="14">
        <v>12427.26</v>
      </c>
      <c r="C368" s="14">
        <v>5893.6</v>
      </c>
      <c r="D368" s="14">
        <v>4812.8100000000004</v>
      </c>
      <c r="E368" s="14">
        <v>13310.37</v>
      </c>
      <c r="F368" s="29">
        <v>1.9406000000000001</v>
      </c>
      <c r="G368" s="30">
        <v>0.68269999999999997</v>
      </c>
      <c r="H368" s="30">
        <v>108.03</v>
      </c>
      <c r="I368" s="7"/>
      <c r="J368" s="7">
        <f t="shared" si="77"/>
        <v>1.0072982406085003</v>
      </c>
      <c r="K368" s="7">
        <f t="shared" si="78"/>
        <v>0.98771556419581374</v>
      </c>
      <c r="L368" s="7">
        <f t="shared" si="79"/>
        <v>0.9850547399315982</v>
      </c>
      <c r="M368" s="7">
        <f t="shared" si="80"/>
        <v>0.9674703497842333</v>
      </c>
      <c r="N368" s="7">
        <f t="shared" si="81"/>
        <v>0.99451647619535699</v>
      </c>
      <c r="O368" s="7">
        <f t="shared" si="82"/>
        <v>1.0066352108522558</v>
      </c>
      <c r="P368" s="7">
        <f t="shared" si="83"/>
        <v>1.0045564441138182</v>
      </c>
      <c r="Q368" s="7"/>
      <c r="R368" s="7">
        <f t="shared" si="84"/>
        <v>11102.501645881326</v>
      </c>
      <c r="S368" s="7">
        <f t="shared" si="85"/>
        <v>5133.1577871256441</v>
      </c>
      <c r="T368" s="7">
        <f t="shared" si="86"/>
        <v>4163.6392252902788</v>
      </c>
      <c r="U368" s="7">
        <f t="shared" si="87"/>
        <v>11615.961778794892</v>
      </c>
      <c r="V368" s="7">
        <f t="shared" si="88"/>
        <v>1.8370708348280633</v>
      </c>
      <c r="W368" s="7">
        <f t="shared" si="89"/>
        <v>0.68622322323798279</v>
      </c>
      <c r="X368" s="7">
        <f t="shared" si="90"/>
        <v>106.90489678259253</v>
      </c>
      <c r="Y368" s="7"/>
      <c r="Z368" s="7">
        <v>358</v>
      </c>
      <c r="AA368" s="5">
        <f t="shared" si="91"/>
        <v>-112764.62022961676</v>
      </c>
      <c r="AB368" s="5"/>
      <c r="AC368" s="7">
        <v>26</v>
      </c>
      <c r="AD368" s="5">
        <v>42358.635431889445</v>
      </c>
      <c r="AE368" s="7"/>
    </row>
    <row r="369" spans="1:31">
      <c r="A369" s="28">
        <v>39499</v>
      </c>
      <c r="B369" s="14">
        <v>12284.3</v>
      </c>
      <c r="C369" s="14">
        <v>5932.2</v>
      </c>
      <c r="D369" s="14">
        <v>4858.8500000000004</v>
      </c>
      <c r="E369" s="14">
        <v>13688.28</v>
      </c>
      <c r="F369" s="29">
        <v>1.96</v>
      </c>
      <c r="G369" s="30">
        <v>0.67610000000000003</v>
      </c>
      <c r="H369" s="30">
        <v>107.51</v>
      </c>
      <c r="I369" s="7"/>
      <c r="J369" s="7">
        <f t="shared" si="77"/>
        <v>0.9884962574211853</v>
      </c>
      <c r="K369" s="7">
        <f t="shared" si="78"/>
        <v>1.0065494773992125</v>
      </c>
      <c r="L369" s="7">
        <f t="shared" si="79"/>
        <v>1.0095661370384452</v>
      </c>
      <c r="M369" s="7">
        <f t="shared" si="80"/>
        <v>1.0283921483775431</v>
      </c>
      <c r="N369" s="7">
        <f t="shared" si="81"/>
        <v>1.00999690817273</v>
      </c>
      <c r="O369" s="7">
        <f t="shared" si="82"/>
        <v>0.99033250329573763</v>
      </c>
      <c r="P369" s="7">
        <f t="shared" si="83"/>
        <v>0.99518652226233462</v>
      </c>
      <c r="Q369" s="7"/>
      <c r="R369" s="7">
        <f t="shared" si="84"/>
        <v>10895.265059071749</v>
      </c>
      <c r="S369" s="7">
        <f t="shared" si="85"/>
        <v>5231.0376340437078</v>
      </c>
      <c r="T369" s="7">
        <f t="shared" si="86"/>
        <v>4267.2442436954707</v>
      </c>
      <c r="U369" s="7">
        <f t="shared" si="87"/>
        <v>12347.421181259424</v>
      </c>
      <c r="V369" s="7">
        <f t="shared" si="88"/>
        <v>1.8656662887766668</v>
      </c>
      <c r="W369" s="7">
        <f t="shared" si="89"/>
        <v>0.67510966749670431</v>
      </c>
      <c r="X369" s="7">
        <f t="shared" si="90"/>
        <v>105.90774969915765</v>
      </c>
      <c r="Y369" s="7"/>
      <c r="Z369" s="7">
        <v>359</v>
      </c>
      <c r="AA369" s="5">
        <f t="shared" si="91"/>
        <v>84254.15531222336</v>
      </c>
      <c r="AB369" s="5"/>
      <c r="AC369" s="7">
        <v>108</v>
      </c>
      <c r="AD369" s="5">
        <v>43142.197523305193</v>
      </c>
      <c r="AE369" s="7"/>
    </row>
    <row r="370" spans="1:31">
      <c r="A370" s="28">
        <v>39500</v>
      </c>
      <c r="B370" s="14">
        <v>12381.02</v>
      </c>
      <c r="C370" s="14">
        <v>5888.5</v>
      </c>
      <c r="D370" s="14">
        <v>4824.55</v>
      </c>
      <c r="E370" s="14">
        <v>13500.46</v>
      </c>
      <c r="F370" s="29">
        <v>1.9668000000000001</v>
      </c>
      <c r="G370" s="30">
        <v>0.67500000000000004</v>
      </c>
      <c r="H370" s="30">
        <v>106.96</v>
      </c>
      <c r="I370" s="7"/>
      <c r="J370" s="7">
        <f t="shared" si="77"/>
        <v>1.0078734645034719</v>
      </c>
      <c r="K370" s="7">
        <f t="shared" si="78"/>
        <v>0.99263342436195678</v>
      </c>
      <c r="L370" s="7">
        <f t="shared" si="79"/>
        <v>0.9929407164246683</v>
      </c>
      <c r="M370" s="7">
        <f t="shared" si="80"/>
        <v>0.98627877278956877</v>
      </c>
      <c r="N370" s="7">
        <f t="shared" si="81"/>
        <v>1.0034693877551022</v>
      </c>
      <c r="O370" s="7">
        <f t="shared" si="82"/>
        <v>0.99837302174234577</v>
      </c>
      <c r="P370" s="7">
        <f t="shared" si="83"/>
        <v>0.9948841968189005</v>
      </c>
      <c r="Q370" s="7"/>
      <c r="R370" s="7">
        <f t="shared" si="84"/>
        <v>11108.841798165136</v>
      </c>
      <c r="S370" s="7">
        <f t="shared" si="85"/>
        <v>5158.7159064090893</v>
      </c>
      <c r="T370" s="7">
        <f t="shared" si="86"/>
        <v>4196.9717495909526</v>
      </c>
      <c r="U370" s="7">
        <f t="shared" si="87"/>
        <v>11841.785673861143</v>
      </c>
      <c r="V370" s="7">
        <f t="shared" si="88"/>
        <v>1.8536086530612248</v>
      </c>
      <c r="W370" s="7">
        <f t="shared" si="89"/>
        <v>0.68059088892175712</v>
      </c>
      <c r="X370" s="7">
        <f t="shared" si="90"/>
        <v>105.8755762254674</v>
      </c>
      <c r="Y370" s="7"/>
      <c r="Z370" s="7">
        <v>360</v>
      </c>
      <c r="AA370" s="5">
        <f t="shared" si="91"/>
        <v>-1706.4075713362545</v>
      </c>
      <c r="AB370" s="5"/>
      <c r="AC370" s="7">
        <v>230</v>
      </c>
      <c r="AD370" s="5">
        <v>43278.281905680895</v>
      </c>
      <c r="AE370" s="7"/>
    </row>
    <row r="371" spans="1:31">
      <c r="A371" s="28">
        <v>39503</v>
      </c>
      <c r="B371" s="14">
        <v>12570.22</v>
      </c>
      <c r="C371" s="14">
        <v>5999.5</v>
      </c>
      <c r="D371" s="14">
        <v>4919.26</v>
      </c>
      <c r="E371" s="14">
        <v>13914.57</v>
      </c>
      <c r="F371" s="29">
        <v>1.9679</v>
      </c>
      <c r="G371" s="30">
        <v>0.67430000000000001</v>
      </c>
      <c r="H371" s="30">
        <v>108.09</v>
      </c>
      <c r="I371" s="7"/>
      <c r="J371" s="7">
        <f t="shared" si="77"/>
        <v>1.0152814550012841</v>
      </c>
      <c r="K371" s="7">
        <f t="shared" si="78"/>
        <v>1.0188503014350003</v>
      </c>
      <c r="L371" s="7">
        <f t="shared" si="79"/>
        <v>1.0196308464001824</v>
      </c>
      <c r="M371" s="7">
        <f t="shared" si="80"/>
        <v>1.0306737696345163</v>
      </c>
      <c r="N371" s="7">
        <f t="shared" si="81"/>
        <v>1.0005592841163311</v>
      </c>
      <c r="O371" s="7">
        <f t="shared" si="82"/>
        <v>0.99896296296296294</v>
      </c>
      <c r="P371" s="7">
        <f t="shared" si="83"/>
        <v>1.0105646970830218</v>
      </c>
      <c r="Q371" s="7"/>
      <c r="R371" s="7">
        <f t="shared" si="84"/>
        <v>11190.493113911452</v>
      </c>
      <c r="S371" s="7">
        <f t="shared" si="85"/>
        <v>5294.9650165576968</v>
      </c>
      <c r="T371" s="7">
        <f t="shared" si="86"/>
        <v>4309.7858578727555</v>
      </c>
      <c r="U371" s="7">
        <f t="shared" si="87"/>
        <v>12374.81553532991</v>
      </c>
      <c r="V371" s="7">
        <f t="shared" si="88"/>
        <v>1.8482331096196867</v>
      </c>
      <c r="W371" s="7">
        <f t="shared" si="89"/>
        <v>0.68099305185185177</v>
      </c>
      <c r="X371" s="7">
        <f t="shared" si="90"/>
        <v>107.54429506357518</v>
      </c>
      <c r="Y371" s="7"/>
      <c r="Z371" s="7">
        <v>361</v>
      </c>
      <c r="AA371" s="5">
        <f t="shared" si="91"/>
        <v>173973.1250778418</v>
      </c>
      <c r="AB371" s="5"/>
      <c r="AC371" s="7">
        <v>176</v>
      </c>
      <c r="AD371" s="5">
        <v>43298.977159727365</v>
      </c>
      <c r="AE371" s="7"/>
    </row>
    <row r="372" spans="1:31">
      <c r="A372" s="28">
        <v>39504</v>
      </c>
      <c r="B372" s="14">
        <v>12684.92</v>
      </c>
      <c r="C372" s="14">
        <v>6087.4</v>
      </c>
      <c r="D372" s="14">
        <v>4973.07</v>
      </c>
      <c r="E372" s="14">
        <v>13824.72</v>
      </c>
      <c r="F372" s="29">
        <v>1.9722</v>
      </c>
      <c r="G372" s="30">
        <v>0.67200000000000004</v>
      </c>
      <c r="H372" s="30">
        <v>107.65</v>
      </c>
      <c r="I372" s="7"/>
      <c r="J372" s="7">
        <f t="shared" si="77"/>
        <v>1.0091247408557686</v>
      </c>
      <c r="K372" s="7">
        <f t="shared" si="78"/>
        <v>1.0146512209350778</v>
      </c>
      <c r="L372" s="7">
        <f t="shared" si="79"/>
        <v>1.0109386371120859</v>
      </c>
      <c r="M372" s="7">
        <f t="shared" si="80"/>
        <v>0.99354273973252494</v>
      </c>
      <c r="N372" s="7">
        <f t="shared" si="81"/>
        <v>1.0021850703795925</v>
      </c>
      <c r="O372" s="7">
        <f t="shared" si="82"/>
        <v>0.99658905531662467</v>
      </c>
      <c r="P372" s="7">
        <f t="shared" si="83"/>
        <v>0.995929318160792</v>
      </c>
      <c r="Q372" s="7"/>
      <c r="R372" s="7">
        <f t="shared" si="84"/>
        <v>11122.633441196733</v>
      </c>
      <c r="S372" s="7">
        <f t="shared" si="85"/>
        <v>5273.1423951995994</v>
      </c>
      <c r="T372" s="7">
        <f t="shared" si="86"/>
        <v>4273.0455407317359</v>
      </c>
      <c r="U372" s="7">
        <f t="shared" si="87"/>
        <v>11929.000710880753</v>
      </c>
      <c r="V372" s="7">
        <f t="shared" si="88"/>
        <v>1.8512362620051832</v>
      </c>
      <c r="W372" s="7">
        <f t="shared" si="89"/>
        <v>0.67937475900934297</v>
      </c>
      <c r="X372" s="7">
        <f t="shared" si="90"/>
        <v>105.98679803867148</v>
      </c>
      <c r="Y372" s="7"/>
      <c r="Z372" s="7">
        <v>362</v>
      </c>
      <c r="AA372" s="5">
        <f t="shared" si="91"/>
        <v>93582.176037145779</v>
      </c>
      <c r="AB372" s="5"/>
      <c r="AC372" s="7">
        <v>212</v>
      </c>
      <c r="AD372" s="5">
        <v>43490.418111020699</v>
      </c>
      <c r="AE372" s="7"/>
    </row>
    <row r="373" spans="1:31">
      <c r="A373" s="28">
        <v>39505</v>
      </c>
      <c r="B373" s="14">
        <v>12694.28</v>
      </c>
      <c r="C373" s="14">
        <v>6076.5</v>
      </c>
      <c r="D373" s="14">
        <v>4968.82</v>
      </c>
      <c r="E373" s="14">
        <v>14031.3</v>
      </c>
      <c r="F373" s="29">
        <v>1.9884999999999999</v>
      </c>
      <c r="G373" s="30">
        <v>0.66239999999999999</v>
      </c>
      <c r="H373" s="30">
        <v>106.52</v>
      </c>
      <c r="I373" s="7"/>
      <c r="J373" s="7">
        <f t="shared" si="77"/>
        <v>1.0007378840386854</v>
      </c>
      <c r="K373" s="7">
        <f t="shared" si="78"/>
        <v>0.99820941617110759</v>
      </c>
      <c r="L373" s="7">
        <f t="shared" si="79"/>
        <v>0.9991453971088281</v>
      </c>
      <c r="M373" s="7">
        <f t="shared" si="80"/>
        <v>1.0149427981181536</v>
      </c>
      <c r="N373" s="7">
        <f t="shared" si="81"/>
        <v>1.0082648818578237</v>
      </c>
      <c r="O373" s="7">
        <f t="shared" si="82"/>
        <v>0.98571428571428565</v>
      </c>
      <c r="P373" s="7">
        <f t="shared" si="83"/>
        <v>0.98950301904319549</v>
      </c>
      <c r="Q373" s="7"/>
      <c r="R373" s="7">
        <f t="shared" si="84"/>
        <v>11030.193002147431</v>
      </c>
      <c r="S373" s="7">
        <f t="shared" si="85"/>
        <v>5187.6943358412464</v>
      </c>
      <c r="T373" s="7">
        <f t="shared" si="86"/>
        <v>4223.1977559535662</v>
      </c>
      <c r="U373" s="7">
        <f t="shared" si="87"/>
        <v>12185.941153889555</v>
      </c>
      <c r="V373" s="7">
        <f t="shared" si="88"/>
        <v>1.8624668897677719</v>
      </c>
      <c r="W373" s="7">
        <f t="shared" si="89"/>
        <v>0.67196142857142849</v>
      </c>
      <c r="X373" s="7">
        <f t="shared" si="90"/>
        <v>105.30291128657687</v>
      </c>
      <c r="Y373" s="7"/>
      <c r="Z373" s="7">
        <v>363</v>
      </c>
      <c r="AA373" s="5">
        <f t="shared" si="91"/>
        <v>83514.310371302068</v>
      </c>
      <c r="AB373" s="5"/>
      <c r="AC373" s="7">
        <v>301</v>
      </c>
      <c r="AD373" s="5">
        <v>44033.274847667664</v>
      </c>
      <c r="AE373" s="7"/>
    </row>
    <row r="374" spans="1:31">
      <c r="A374" s="28">
        <v>39506</v>
      </c>
      <c r="B374" s="14">
        <v>12582.18</v>
      </c>
      <c r="C374" s="14">
        <v>5965.7</v>
      </c>
      <c r="D374" s="14">
        <v>4865.2299999999996</v>
      </c>
      <c r="E374" s="14">
        <v>13925.51</v>
      </c>
      <c r="F374" s="29">
        <v>1.9896</v>
      </c>
      <c r="G374" s="30">
        <v>0.65880000000000005</v>
      </c>
      <c r="H374" s="30">
        <v>105.77</v>
      </c>
      <c r="I374" s="7"/>
      <c r="J374" s="7">
        <f t="shared" si="77"/>
        <v>0.99116925103274856</v>
      </c>
      <c r="K374" s="7">
        <f t="shared" si="78"/>
        <v>0.98176581913930716</v>
      </c>
      <c r="L374" s="7">
        <f t="shared" si="79"/>
        <v>0.97915199182099566</v>
      </c>
      <c r="M374" s="7">
        <f t="shared" si="80"/>
        <v>0.99246042775794119</v>
      </c>
      <c r="N374" s="7">
        <f t="shared" si="81"/>
        <v>1.0005531807895398</v>
      </c>
      <c r="O374" s="7">
        <f t="shared" si="82"/>
        <v>0.99456521739130443</v>
      </c>
      <c r="P374" s="7">
        <f t="shared" si="83"/>
        <v>0.99295906871948925</v>
      </c>
      <c r="Q374" s="7"/>
      <c r="R374" s="7">
        <f t="shared" si="84"/>
        <v>10924.726955038015</v>
      </c>
      <c r="S374" s="7">
        <f t="shared" si="85"/>
        <v>5102.2369620669797</v>
      </c>
      <c r="T374" s="7">
        <f t="shared" si="86"/>
        <v>4138.6894305489031</v>
      </c>
      <c r="U374" s="7">
        <f t="shared" si="87"/>
        <v>11916.005899688555</v>
      </c>
      <c r="V374" s="7">
        <f t="shared" si="88"/>
        <v>1.848221835554438</v>
      </c>
      <c r="W374" s="7">
        <f t="shared" si="89"/>
        <v>0.67799510869565216</v>
      </c>
      <c r="X374" s="7">
        <f t="shared" si="90"/>
        <v>105.67070409312805</v>
      </c>
      <c r="Y374" s="7"/>
      <c r="Z374" s="7">
        <v>364</v>
      </c>
      <c r="AA374" s="5">
        <f t="shared" si="91"/>
        <v>-101366.40012266487</v>
      </c>
      <c r="AB374" s="5"/>
      <c r="AC374" s="7">
        <v>156</v>
      </c>
      <c r="AD374" s="5">
        <v>44080.556974157691</v>
      </c>
      <c r="AE374" s="7"/>
    </row>
    <row r="375" spans="1:31">
      <c r="A375" s="28">
        <v>39507</v>
      </c>
      <c r="B375" s="14">
        <v>12266.39</v>
      </c>
      <c r="C375" s="14">
        <v>5884.3</v>
      </c>
      <c r="D375" s="14">
        <v>4790.66</v>
      </c>
      <c r="E375" s="14">
        <v>13603.02</v>
      </c>
      <c r="F375" s="29">
        <v>1.9892000000000001</v>
      </c>
      <c r="G375" s="30">
        <v>0.65880000000000005</v>
      </c>
      <c r="H375" s="30">
        <v>104.1</v>
      </c>
      <c r="I375" s="7"/>
      <c r="J375" s="7">
        <f t="shared" si="77"/>
        <v>0.97490180556946404</v>
      </c>
      <c r="K375" s="7">
        <f t="shared" si="78"/>
        <v>0.98635533131065933</v>
      </c>
      <c r="L375" s="7">
        <f t="shared" si="79"/>
        <v>0.98467287260828373</v>
      </c>
      <c r="M375" s="7">
        <f t="shared" si="80"/>
        <v>0.97684178173725777</v>
      </c>
      <c r="N375" s="7">
        <f t="shared" si="81"/>
        <v>0.99979895456373147</v>
      </c>
      <c r="O375" s="7">
        <f t="shared" si="82"/>
        <v>1</v>
      </c>
      <c r="P375" s="7">
        <f t="shared" si="83"/>
        <v>0.98421102391982607</v>
      </c>
      <c r="Q375" s="7"/>
      <c r="R375" s="7">
        <f t="shared" si="84"/>
        <v>10745.426195094966</v>
      </c>
      <c r="S375" s="7">
        <f t="shared" si="85"/>
        <v>5126.0886568214964</v>
      </c>
      <c r="T375" s="7">
        <f t="shared" si="86"/>
        <v>4162.0251446694201</v>
      </c>
      <c r="U375" s="7">
        <f t="shared" si="87"/>
        <v>11728.480157681839</v>
      </c>
      <c r="V375" s="7">
        <f t="shared" si="88"/>
        <v>1.8468286288701248</v>
      </c>
      <c r="W375" s="7">
        <f t="shared" si="89"/>
        <v>0.68169999999999997</v>
      </c>
      <c r="X375" s="7">
        <f t="shared" si="90"/>
        <v>104.73973716554789</v>
      </c>
      <c r="Y375" s="7"/>
      <c r="Z375" s="7">
        <v>365</v>
      </c>
      <c r="AA375" s="5">
        <f t="shared" si="91"/>
        <v>-168071.41497547925</v>
      </c>
      <c r="AB375" s="5"/>
      <c r="AC375" s="7">
        <v>355</v>
      </c>
      <c r="AD375" s="5">
        <v>45065.268808832392</v>
      </c>
      <c r="AE375" s="7"/>
    </row>
    <row r="376" spans="1:31">
      <c r="A376" s="28">
        <v>39510</v>
      </c>
      <c r="B376" s="14">
        <v>12258.9</v>
      </c>
      <c r="C376" s="14">
        <v>5818.6</v>
      </c>
      <c r="D376" s="14">
        <v>4742.66</v>
      </c>
      <c r="E376" s="14">
        <v>12992.18</v>
      </c>
      <c r="F376" s="29">
        <v>1.9824999999999999</v>
      </c>
      <c r="G376" s="30">
        <v>0.65790000000000004</v>
      </c>
      <c r="H376" s="30">
        <v>103.39</v>
      </c>
      <c r="I376" s="7"/>
      <c r="J376" s="7">
        <f t="shared" si="77"/>
        <v>0.99938938840196667</v>
      </c>
      <c r="K376" s="7">
        <f t="shared" si="78"/>
        <v>0.98883469571571814</v>
      </c>
      <c r="L376" s="7">
        <f t="shared" si="79"/>
        <v>0.98998050373017499</v>
      </c>
      <c r="M376" s="7">
        <f t="shared" si="80"/>
        <v>0.95509526561013658</v>
      </c>
      <c r="N376" s="7">
        <f t="shared" si="81"/>
        <v>0.99663181178363158</v>
      </c>
      <c r="O376" s="7">
        <f t="shared" si="82"/>
        <v>0.99863387978142071</v>
      </c>
      <c r="P376" s="7">
        <f t="shared" si="83"/>
        <v>0.99317963496637851</v>
      </c>
      <c r="Q376" s="7"/>
      <c r="R376" s="7">
        <f t="shared" si="84"/>
        <v>11015.329802329781</v>
      </c>
      <c r="S376" s="7">
        <f t="shared" si="85"/>
        <v>5138.973913634587</v>
      </c>
      <c r="T376" s="7">
        <f t="shared" si="86"/>
        <v>4184.4594929717414</v>
      </c>
      <c r="U376" s="7">
        <f t="shared" si="87"/>
        <v>11467.379959406073</v>
      </c>
      <c r="V376" s="7">
        <f t="shared" si="88"/>
        <v>1.8409782827267243</v>
      </c>
      <c r="W376" s="7">
        <f t="shared" si="89"/>
        <v>0.6807687158469945</v>
      </c>
      <c r="X376" s="7">
        <f t="shared" si="90"/>
        <v>105.69417675312201</v>
      </c>
      <c r="Y376" s="7"/>
      <c r="Z376" s="7">
        <v>366</v>
      </c>
      <c r="AA376" s="5">
        <f t="shared" si="91"/>
        <v>-125776.2656122297</v>
      </c>
      <c r="AB376" s="5"/>
      <c r="AC376" s="7">
        <v>66</v>
      </c>
      <c r="AD376" s="5">
        <v>45614.560108818114</v>
      </c>
      <c r="AE376" s="7"/>
    </row>
    <row r="377" spans="1:31">
      <c r="A377" s="28">
        <v>39511</v>
      </c>
      <c r="B377" s="14">
        <v>12213.8</v>
      </c>
      <c r="C377" s="14">
        <v>5767.7</v>
      </c>
      <c r="D377" s="14">
        <v>4675.91</v>
      </c>
      <c r="E377" s="14">
        <v>12992.28</v>
      </c>
      <c r="F377" s="29">
        <v>1.9861</v>
      </c>
      <c r="G377" s="30">
        <v>0.65639999999999998</v>
      </c>
      <c r="H377" s="30">
        <v>102.79</v>
      </c>
      <c r="I377" s="7"/>
      <c r="J377" s="7">
        <f t="shared" si="77"/>
        <v>0.99632104022383738</v>
      </c>
      <c r="K377" s="7">
        <f t="shared" si="78"/>
        <v>0.99125219124875386</v>
      </c>
      <c r="L377" s="7">
        <f t="shared" si="79"/>
        <v>0.98592561979985915</v>
      </c>
      <c r="M377" s="7">
        <f t="shared" si="80"/>
        <v>1.0000076969376963</v>
      </c>
      <c r="N377" s="7">
        <f t="shared" si="81"/>
        <v>1.0018158890290039</v>
      </c>
      <c r="O377" s="7">
        <f t="shared" si="82"/>
        <v>0.99772001823985401</v>
      </c>
      <c r="P377" s="7">
        <f t="shared" si="83"/>
        <v>0.99419673082503146</v>
      </c>
      <c r="Q377" s="7"/>
      <c r="R377" s="7">
        <f t="shared" si="84"/>
        <v>10981.510284609549</v>
      </c>
      <c r="S377" s="7">
        <f t="shared" si="85"/>
        <v>5151.5376379197742</v>
      </c>
      <c r="T377" s="7">
        <f t="shared" si="86"/>
        <v>4167.3202690262433</v>
      </c>
      <c r="U377" s="7">
        <f t="shared" si="87"/>
        <v>12006.62241351336</v>
      </c>
      <c r="V377" s="7">
        <f t="shared" si="88"/>
        <v>1.850554310214376</v>
      </c>
      <c r="W377" s="7">
        <f t="shared" si="89"/>
        <v>0.68014573643410847</v>
      </c>
      <c r="X377" s="7">
        <f t="shared" si="90"/>
        <v>105.80241609439985</v>
      </c>
      <c r="Y377" s="7"/>
      <c r="Z377" s="7">
        <v>367</v>
      </c>
      <c r="AA377" s="5">
        <f t="shared" si="91"/>
        <v>-34391.571721591055</v>
      </c>
      <c r="AB377" s="5"/>
      <c r="AC377" s="7">
        <v>277</v>
      </c>
      <c r="AD377" s="5">
        <v>46275.646306682378</v>
      </c>
      <c r="AE377" s="7"/>
    </row>
    <row r="378" spans="1:31">
      <c r="A378" s="28">
        <v>39512</v>
      </c>
      <c r="B378" s="14">
        <v>12254.99</v>
      </c>
      <c r="C378" s="14">
        <v>5853.5</v>
      </c>
      <c r="D378" s="14">
        <v>4756.42</v>
      </c>
      <c r="E378" s="14">
        <v>12972.06</v>
      </c>
      <c r="F378" s="29">
        <v>1.9897</v>
      </c>
      <c r="G378" s="30">
        <v>0.65490000000000004</v>
      </c>
      <c r="H378" s="30">
        <v>103.96</v>
      </c>
      <c r="I378" s="7"/>
      <c r="J378" s="7">
        <f t="shared" si="77"/>
        <v>1.0033724148094778</v>
      </c>
      <c r="K378" s="7">
        <f t="shared" si="78"/>
        <v>1.0148759470846265</v>
      </c>
      <c r="L378" s="7">
        <f t="shared" si="79"/>
        <v>1.0172180388416372</v>
      </c>
      <c r="M378" s="7">
        <f t="shared" si="80"/>
        <v>0.99844369117660636</v>
      </c>
      <c r="N378" s="7">
        <f t="shared" si="81"/>
        <v>1.0018125975529932</v>
      </c>
      <c r="O378" s="7">
        <f t="shared" si="82"/>
        <v>0.9977148080438758</v>
      </c>
      <c r="P378" s="7">
        <f t="shared" si="83"/>
        <v>1.0113824301974899</v>
      </c>
      <c r="Q378" s="7"/>
      <c r="R378" s="7">
        <f t="shared" si="84"/>
        <v>11059.230958374952</v>
      </c>
      <c r="S378" s="7">
        <f t="shared" si="85"/>
        <v>5274.310296998804</v>
      </c>
      <c r="T378" s="7">
        <f t="shared" si="86"/>
        <v>4299.5873787562214</v>
      </c>
      <c r="U378" s="7">
        <f t="shared" si="87"/>
        <v>11987.84413142266</v>
      </c>
      <c r="V378" s="7">
        <f t="shared" si="88"/>
        <v>1.850548230199889</v>
      </c>
      <c r="W378" s="7">
        <f t="shared" si="89"/>
        <v>0.68014218464351006</v>
      </c>
      <c r="X378" s="7">
        <f t="shared" si="90"/>
        <v>107.63131822161687</v>
      </c>
      <c r="Y378" s="7"/>
      <c r="Z378" s="7">
        <v>368</v>
      </c>
      <c r="AA378" s="5">
        <f t="shared" si="91"/>
        <v>55165.508616214618</v>
      </c>
      <c r="AB378" s="5"/>
      <c r="AC378" s="7">
        <v>37</v>
      </c>
      <c r="AD378" s="5">
        <v>46916.213151376694</v>
      </c>
      <c r="AE378" s="7"/>
    </row>
    <row r="379" spans="1:31">
      <c r="A379" s="28">
        <v>39513</v>
      </c>
      <c r="B379" s="14">
        <v>12040.39</v>
      </c>
      <c r="C379" s="14">
        <v>5766.4</v>
      </c>
      <c r="D379" s="14">
        <v>4678.05</v>
      </c>
      <c r="E379" s="14">
        <v>13215.42</v>
      </c>
      <c r="F379" s="29">
        <v>2.0093999999999999</v>
      </c>
      <c r="G379" s="30">
        <v>0.65110000000000001</v>
      </c>
      <c r="H379" s="30">
        <v>103.09</v>
      </c>
      <c r="I379" s="7"/>
      <c r="J379" s="7">
        <f t="shared" si="77"/>
        <v>0.98248876580070643</v>
      </c>
      <c r="K379" s="7">
        <f t="shared" si="78"/>
        <v>0.98512001366703672</v>
      </c>
      <c r="L379" s="7">
        <f t="shared" si="79"/>
        <v>0.98352332216246674</v>
      </c>
      <c r="M379" s="7">
        <f t="shared" si="80"/>
        <v>1.0187603202575382</v>
      </c>
      <c r="N379" s="7">
        <f t="shared" si="81"/>
        <v>1.0099009900990099</v>
      </c>
      <c r="O379" s="7">
        <f t="shared" si="82"/>
        <v>0.99419758741792641</v>
      </c>
      <c r="P379" s="7">
        <f t="shared" si="83"/>
        <v>0.99163139669103506</v>
      </c>
      <c r="Q379" s="7"/>
      <c r="R379" s="7">
        <f t="shared" si="84"/>
        <v>10829.050125981334</v>
      </c>
      <c r="S379" s="7">
        <f t="shared" si="85"/>
        <v>5119.6687110275898</v>
      </c>
      <c r="T379" s="7">
        <f t="shared" si="86"/>
        <v>4157.1662133495365</v>
      </c>
      <c r="U379" s="7">
        <f t="shared" si="87"/>
        <v>12231.77634798174</v>
      </c>
      <c r="V379" s="7">
        <f t="shared" si="88"/>
        <v>1.8654891089108911</v>
      </c>
      <c r="W379" s="7">
        <f t="shared" si="89"/>
        <v>0.67774449534280046</v>
      </c>
      <c r="X379" s="7">
        <f t="shared" si="90"/>
        <v>105.52941323585995</v>
      </c>
      <c r="Y379" s="7"/>
      <c r="Z379" s="7">
        <v>369</v>
      </c>
      <c r="AA379" s="5">
        <f t="shared" si="91"/>
        <v>-41761.109284359962</v>
      </c>
      <c r="AB379" s="5"/>
      <c r="AC379" s="7">
        <v>414</v>
      </c>
      <c r="AD379" s="5">
        <v>47101.98845596239</v>
      </c>
      <c r="AE379" s="7"/>
    </row>
    <row r="380" spans="1:31">
      <c r="A380" s="28">
        <v>39514</v>
      </c>
      <c r="B380" s="14">
        <v>11893.69</v>
      </c>
      <c r="C380" s="14">
        <v>5699.9</v>
      </c>
      <c r="D380" s="14">
        <v>4618.96</v>
      </c>
      <c r="E380" s="14">
        <v>12782.8</v>
      </c>
      <c r="F380" s="29">
        <v>2.0141</v>
      </c>
      <c r="G380" s="30">
        <v>0.6512</v>
      </c>
      <c r="H380" s="30">
        <v>102.98</v>
      </c>
      <c r="I380" s="7"/>
      <c r="J380" s="7">
        <f t="shared" si="77"/>
        <v>0.98781600928209146</v>
      </c>
      <c r="K380" s="7">
        <f t="shared" si="78"/>
        <v>0.98846767480577136</v>
      </c>
      <c r="L380" s="7">
        <f t="shared" si="79"/>
        <v>0.98736866856916872</v>
      </c>
      <c r="M380" s="7">
        <f t="shared" si="80"/>
        <v>0.96726399917671924</v>
      </c>
      <c r="N380" s="7">
        <f t="shared" si="81"/>
        <v>1.0023390066686575</v>
      </c>
      <c r="O380" s="7">
        <f t="shared" si="82"/>
        <v>1.000153586238673</v>
      </c>
      <c r="P380" s="7">
        <f t="shared" si="83"/>
        <v>0.99893297119022217</v>
      </c>
      <c r="Q380" s="7"/>
      <c r="R380" s="7">
        <f t="shared" si="84"/>
        <v>10887.767323267768</v>
      </c>
      <c r="S380" s="7">
        <f t="shared" si="85"/>
        <v>5137.0665059655939</v>
      </c>
      <c r="T380" s="7">
        <f t="shared" si="86"/>
        <v>4173.4197619948482</v>
      </c>
      <c r="U380" s="7">
        <f t="shared" si="87"/>
        <v>11613.484224035255</v>
      </c>
      <c r="V380" s="7">
        <f t="shared" si="88"/>
        <v>1.8515206131183441</v>
      </c>
      <c r="W380" s="7">
        <f t="shared" si="89"/>
        <v>0.68180469973890334</v>
      </c>
      <c r="X380" s="7">
        <f t="shared" si="90"/>
        <v>106.30644679406345</v>
      </c>
      <c r="Y380" s="7"/>
      <c r="Z380" s="7">
        <v>370</v>
      </c>
      <c r="AA380" s="5">
        <f t="shared" si="91"/>
        <v>-147593.64300494827</v>
      </c>
      <c r="AB380" s="5"/>
      <c r="AC380" s="7">
        <v>274</v>
      </c>
      <c r="AD380" s="5">
        <v>47410.603361532092</v>
      </c>
      <c r="AE380" s="7"/>
    </row>
    <row r="381" spans="1:31">
      <c r="A381" s="28">
        <v>39517</v>
      </c>
      <c r="B381" s="14">
        <v>11740.15</v>
      </c>
      <c r="C381" s="14">
        <v>5629.1</v>
      </c>
      <c r="D381" s="14">
        <v>4566.99</v>
      </c>
      <c r="E381" s="14">
        <v>12532.13</v>
      </c>
      <c r="F381" s="29">
        <v>2.0165999999999999</v>
      </c>
      <c r="G381" s="30">
        <v>0.65059999999999996</v>
      </c>
      <c r="H381" s="30">
        <v>101.82</v>
      </c>
      <c r="I381" s="7"/>
      <c r="J381" s="7">
        <f t="shared" si="77"/>
        <v>0.98709063377303419</v>
      </c>
      <c r="K381" s="7">
        <f t="shared" si="78"/>
        <v>0.98757872945139402</v>
      </c>
      <c r="L381" s="7">
        <f t="shared" si="79"/>
        <v>0.98874854945702062</v>
      </c>
      <c r="M381" s="7">
        <f t="shared" si="80"/>
        <v>0.98039005538692614</v>
      </c>
      <c r="N381" s="7">
        <f t="shared" si="81"/>
        <v>1.0012412491931879</v>
      </c>
      <c r="O381" s="7">
        <f t="shared" si="82"/>
        <v>0.99907862407862402</v>
      </c>
      <c r="P381" s="7">
        <f t="shared" si="83"/>
        <v>0.98873567683045238</v>
      </c>
      <c r="Q381" s="7"/>
      <c r="R381" s="7">
        <f t="shared" si="84"/>
        <v>10879.772190884409</v>
      </c>
      <c r="S381" s="7">
        <f t="shared" si="85"/>
        <v>5132.4466569588949</v>
      </c>
      <c r="T381" s="7">
        <f t="shared" si="86"/>
        <v>4179.2522563304301</v>
      </c>
      <c r="U381" s="7">
        <f t="shared" si="87"/>
        <v>11771.082611704791</v>
      </c>
      <c r="V381" s="7">
        <f t="shared" si="88"/>
        <v>1.8494928355096567</v>
      </c>
      <c r="W381" s="7">
        <f t="shared" si="89"/>
        <v>0.68107189803439794</v>
      </c>
      <c r="X381" s="7">
        <f t="shared" si="90"/>
        <v>105.22125072829674</v>
      </c>
      <c r="Y381" s="7"/>
      <c r="Z381" s="7">
        <v>371</v>
      </c>
      <c r="AA381" s="5">
        <f t="shared" si="91"/>
        <v>-109271.63931369409</v>
      </c>
      <c r="AB381" s="5"/>
      <c r="AC381" s="7">
        <v>386</v>
      </c>
      <c r="AD381" s="5">
        <v>47571.790035476908</v>
      </c>
      <c r="AE381" s="7"/>
    </row>
    <row r="382" spans="1:31">
      <c r="A382" s="28">
        <v>39518</v>
      </c>
      <c r="B382" s="14">
        <v>12156.81</v>
      </c>
      <c r="C382" s="14">
        <v>5690.4</v>
      </c>
      <c r="D382" s="14">
        <v>4627.6899999999996</v>
      </c>
      <c r="E382" s="14">
        <v>12658.28</v>
      </c>
      <c r="F382" s="29">
        <v>2.0036999999999998</v>
      </c>
      <c r="G382" s="30">
        <v>0.65239999999999998</v>
      </c>
      <c r="H382" s="30">
        <v>102.88</v>
      </c>
      <c r="I382" s="7"/>
      <c r="J382" s="7">
        <f t="shared" si="77"/>
        <v>1.0354901768716753</v>
      </c>
      <c r="K382" s="7">
        <f t="shared" si="78"/>
        <v>1.0108898402941855</v>
      </c>
      <c r="L382" s="7">
        <f t="shared" si="79"/>
        <v>1.0132910297592068</v>
      </c>
      <c r="M382" s="7">
        <f t="shared" si="80"/>
        <v>1.0100661260296535</v>
      </c>
      <c r="N382" s="7">
        <f t="shared" si="81"/>
        <v>0.99360309431716742</v>
      </c>
      <c r="O382" s="7">
        <f t="shared" si="82"/>
        <v>1.0027666769136183</v>
      </c>
      <c r="P382" s="7">
        <f t="shared" si="83"/>
        <v>1.0104105283834217</v>
      </c>
      <c r="Q382" s="7"/>
      <c r="R382" s="7">
        <f t="shared" si="84"/>
        <v>11413.234858890217</v>
      </c>
      <c r="S382" s="7">
        <f t="shared" si="85"/>
        <v>5253.5945000088823</v>
      </c>
      <c r="T382" s="7">
        <f t="shared" si="86"/>
        <v>4282.988657496513</v>
      </c>
      <c r="U382" s="7">
        <f t="shared" si="87"/>
        <v>12127.389244158816</v>
      </c>
      <c r="V382" s="7">
        <f t="shared" si="88"/>
        <v>1.8353836358226716</v>
      </c>
      <c r="W382" s="7">
        <f t="shared" si="89"/>
        <v>0.68358604365201359</v>
      </c>
      <c r="X382" s="7">
        <f t="shared" si="90"/>
        <v>107.52788843056373</v>
      </c>
      <c r="Y382" s="7"/>
      <c r="Z382" s="7">
        <v>372</v>
      </c>
      <c r="AA382" s="5">
        <f t="shared" si="91"/>
        <v>162669.35911520757</v>
      </c>
      <c r="AB382" s="5"/>
      <c r="AC382" s="7">
        <v>169</v>
      </c>
      <c r="AD382" s="5">
        <v>47785.453706564382</v>
      </c>
      <c r="AE382" s="7"/>
    </row>
    <row r="383" spans="1:31">
      <c r="A383" s="28">
        <v>39519</v>
      </c>
      <c r="B383" s="14">
        <v>12110.24</v>
      </c>
      <c r="C383" s="14">
        <v>5776.4</v>
      </c>
      <c r="D383" s="14">
        <v>4697.1000000000004</v>
      </c>
      <c r="E383" s="14">
        <v>12861.13</v>
      </c>
      <c r="F383" s="29">
        <v>2.0209999999999999</v>
      </c>
      <c r="G383" s="30">
        <v>0.64539999999999997</v>
      </c>
      <c r="H383" s="30">
        <v>102.4</v>
      </c>
      <c r="I383" s="7"/>
      <c r="J383" s="7">
        <f t="shared" si="77"/>
        <v>0.99616922531486474</v>
      </c>
      <c r="K383" s="7">
        <f t="shared" si="78"/>
        <v>1.0151131730634051</v>
      </c>
      <c r="L383" s="7">
        <f t="shared" si="79"/>
        <v>1.014998843915647</v>
      </c>
      <c r="M383" s="7">
        <f t="shared" si="80"/>
        <v>1.0160250839766538</v>
      </c>
      <c r="N383" s="7">
        <f t="shared" si="81"/>
        <v>1.0086340270499576</v>
      </c>
      <c r="O383" s="7">
        <f t="shared" si="82"/>
        <v>0.98927038626609443</v>
      </c>
      <c r="P383" s="7">
        <f t="shared" si="83"/>
        <v>0.99533437013996895</v>
      </c>
      <c r="Q383" s="7"/>
      <c r="R383" s="7">
        <f t="shared" si="84"/>
        <v>10979.836971573957</v>
      </c>
      <c r="S383" s="7">
        <f t="shared" si="85"/>
        <v>5275.5431604105161</v>
      </c>
      <c r="T383" s="7">
        <f t="shared" si="86"/>
        <v>4290.207263451096</v>
      </c>
      <c r="U383" s="7">
        <f t="shared" si="87"/>
        <v>12198.935651518213</v>
      </c>
      <c r="V383" s="7">
        <f t="shared" si="88"/>
        <v>1.8631487747666817</v>
      </c>
      <c r="W383" s="7">
        <f t="shared" si="89"/>
        <v>0.67438562231759658</v>
      </c>
      <c r="X383" s="7">
        <f t="shared" si="90"/>
        <v>105.9234836702955</v>
      </c>
      <c r="Y383" s="7"/>
      <c r="Z383" s="7">
        <v>373</v>
      </c>
      <c r="AA383" s="5">
        <f t="shared" si="91"/>
        <v>117625.56361940876</v>
      </c>
      <c r="AB383" s="5"/>
      <c r="AC383" s="7">
        <v>474</v>
      </c>
      <c r="AD383" s="5">
        <v>49547.612216547132</v>
      </c>
      <c r="AE383" s="7"/>
    </row>
    <row r="384" spans="1:31">
      <c r="A384" s="28">
        <v>39520</v>
      </c>
      <c r="B384" s="14">
        <v>12145.74</v>
      </c>
      <c r="C384" s="14">
        <v>5692.4</v>
      </c>
      <c r="D384" s="14">
        <v>4630.1899999999996</v>
      </c>
      <c r="E384" s="14">
        <v>12433.44</v>
      </c>
      <c r="F384" s="29">
        <v>2.0310000000000001</v>
      </c>
      <c r="G384" s="30">
        <v>0.64170000000000005</v>
      </c>
      <c r="H384" s="30">
        <v>100.59</v>
      </c>
      <c r="I384" s="7"/>
      <c r="J384" s="7">
        <f t="shared" si="77"/>
        <v>1.002931403506454</v>
      </c>
      <c r="K384" s="7">
        <f t="shared" si="78"/>
        <v>0.98545807077072223</v>
      </c>
      <c r="L384" s="7">
        <f t="shared" si="79"/>
        <v>0.98575504034404193</v>
      </c>
      <c r="M384" s="7">
        <f t="shared" si="80"/>
        <v>0.96674553480137448</v>
      </c>
      <c r="N384" s="7">
        <f t="shared" si="81"/>
        <v>1.004948045522019</v>
      </c>
      <c r="O384" s="7">
        <f t="shared" si="82"/>
        <v>0.99426712116516902</v>
      </c>
      <c r="P384" s="7">
        <f t="shared" si="83"/>
        <v>0.98232421874999998</v>
      </c>
      <c r="Q384" s="7"/>
      <c r="R384" s="7">
        <f t="shared" si="84"/>
        <v>11054.370105332346</v>
      </c>
      <c r="S384" s="7">
        <f t="shared" si="85"/>
        <v>5121.4255937954431</v>
      </c>
      <c r="T384" s="7">
        <f t="shared" si="86"/>
        <v>4166.5992620766001</v>
      </c>
      <c r="U384" s="7">
        <f t="shared" si="87"/>
        <v>11607.259265958748</v>
      </c>
      <c r="V384" s="7">
        <f t="shared" si="88"/>
        <v>1.8563400296882735</v>
      </c>
      <c r="W384" s="7">
        <f t="shared" si="89"/>
        <v>0.67779189649829574</v>
      </c>
      <c r="X384" s="7">
        <f t="shared" si="90"/>
        <v>104.538943359375</v>
      </c>
      <c r="Y384" s="7"/>
      <c r="Z384" s="7">
        <v>374</v>
      </c>
      <c r="AA384" s="5">
        <f t="shared" si="91"/>
        <v>-54585.258827861398</v>
      </c>
      <c r="AB384" s="5"/>
      <c r="AC384" s="7">
        <v>189</v>
      </c>
      <c r="AD384" s="5">
        <v>49662.072794573382</v>
      </c>
      <c r="AE384" s="7"/>
    </row>
    <row r="385" spans="1:31">
      <c r="A385" s="28">
        <v>39521</v>
      </c>
      <c r="B385" s="14">
        <v>11951.09</v>
      </c>
      <c r="C385" s="14">
        <v>5631.7</v>
      </c>
      <c r="D385" s="14">
        <v>4592.1499999999996</v>
      </c>
      <c r="E385" s="14">
        <v>12241.6</v>
      </c>
      <c r="F385" s="29">
        <v>2.0291000000000001</v>
      </c>
      <c r="G385" s="30">
        <v>0.64090000000000003</v>
      </c>
      <c r="H385" s="30">
        <v>100.21</v>
      </c>
      <c r="I385" s="7"/>
      <c r="J385" s="7">
        <f t="shared" si="77"/>
        <v>0.98397380480728225</v>
      </c>
      <c r="K385" s="7">
        <f t="shared" si="78"/>
        <v>0.98933665940552318</v>
      </c>
      <c r="L385" s="7">
        <f t="shared" si="79"/>
        <v>0.99178435442174084</v>
      </c>
      <c r="M385" s="7">
        <f t="shared" si="80"/>
        <v>0.98457064175320752</v>
      </c>
      <c r="N385" s="7">
        <f t="shared" si="81"/>
        <v>0.9990645002461841</v>
      </c>
      <c r="O385" s="7">
        <f t="shared" si="82"/>
        <v>0.99875331151628488</v>
      </c>
      <c r="P385" s="7">
        <f t="shared" si="83"/>
        <v>0.99622228849786254</v>
      </c>
      <c r="Q385" s="7"/>
      <c r="R385" s="7">
        <f t="shared" si="84"/>
        <v>10845.418315014153</v>
      </c>
      <c r="S385" s="7">
        <f t="shared" si="85"/>
        <v>5141.5826189305044</v>
      </c>
      <c r="T385" s="7">
        <f t="shared" si="86"/>
        <v>4192.0840271133584</v>
      </c>
      <c r="U385" s="7">
        <f t="shared" si="87"/>
        <v>11821.276947329139</v>
      </c>
      <c r="V385" s="7">
        <f t="shared" si="88"/>
        <v>1.8454719448547512</v>
      </c>
      <c r="W385" s="7">
        <f t="shared" si="89"/>
        <v>0.6808501324606514</v>
      </c>
      <c r="X385" s="7">
        <f t="shared" si="90"/>
        <v>106.01797594194254</v>
      </c>
      <c r="Y385" s="7"/>
      <c r="Z385" s="7">
        <v>375</v>
      </c>
      <c r="AA385" s="5">
        <f t="shared" si="91"/>
        <v>-125888.54076141305</v>
      </c>
      <c r="AB385" s="5"/>
      <c r="AC385" s="7">
        <v>16</v>
      </c>
      <c r="AD385" s="5">
        <v>49695.027056304738</v>
      </c>
      <c r="AE385" s="7"/>
    </row>
    <row r="386" spans="1:31">
      <c r="A386" s="28">
        <v>39524</v>
      </c>
      <c r="B386" s="14">
        <v>11972.25</v>
      </c>
      <c r="C386" s="14">
        <v>5414.4</v>
      </c>
      <c r="D386" s="14">
        <v>4431.04</v>
      </c>
      <c r="E386" s="14">
        <v>11787.51</v>
      </c>
      <c r="F386" s="29">
        <v>2.0007999999999999</v>
      </c>
      <c r="G386" s="30">
        <v>0.63439999999999996</v>
      </c>
      <c r="H386" s="30">
        <v>96.91</v>
      </c>
      <c r="I386" s="7"/>
      <c r="J386" s="7">
        <f t="shared" si="77"/>
        <v>1.0017705497992233</v>
      </c>
      <c r="K386" s="7">
        <f t="shared" si="78"/>
        <v>0.96141484809205036</v>
      </c>
      <c r="L386" s="7">
        <f t="shared" si="79"/>
        <v>0.9649162157159501</v>
      </c>
      <c r="M386" s="7">
        <f t="shared" si="80"/>
        <v>0.96290599268069532</v>
      </c>
      <c r="N386" s="7">
        <f t="shared" si="81"/>
        <v>0.98605292987038573</v>
      </c>
      <c r="O386" s="7">
        <f t="shared" si="82"/>
        <v>0.98985801217038527</v>
      </c>
      <c r="P386" s="7">
        <f t="shared" si="83"/>
        <v>0.96706915477497257</v>
      </c>
      <c r="Q386" s="7"/>
      <c r="R386" s="7">
        <f t="shared" si="84"/>
        <v>11041.575106120026</v>
      </c>
      <c r="S386" s="7">
        <f t="shared" si="85"/>
        <v>4996.4729655343854</v>
      </c>
      <c r="T386" s="7">
        <f t="shared" si="86"/>
        <v>4078.5175097503356</v>
      </c>
      <c r="U386" s="7">
        <f t="shared" si="87"/>
        <v>11561.15968830055</v>
      </c>
      <c r="V386" s="7">
        <f t="shared" si="88"/>
        <v>1.8214369720565764</v>
      </c>
      <c r="W386" s="7">
        <f t="shared" si="89"/>
        <v>0.67478620689655167</v>
      </c>
      <c r="X386" s="7">
        <f t="shared" si="90"/>
        <v>102.91549945115258</v>
      </c>
      <c r="Y386" s="7"/>
      <c r="Z386" s="7">
        <v>376</v>
      </c>
      <c r="AA386" s="5">
        <f t="shared" si="91"/>
        <v>-174407.68209053762</v>
      </c>
      <c r="AB386" s="5"/>
      <c r="AC386" s="7">
        <v>190</v>
      </c>
      <c r="AD386" s="5">
        <v>49708.310708319768</v>
      </c>
      <c r="AE386" s="7"/>
    </row>
    <row r="387" spans="1:31">
      <c r="A387" s="28">
        <v>39525</v>
      </c>
      <c r="B387" s="14">
        <v>12392.66</v>
      </c>
      <c r="C387" s="14">
        <v>5605.8</v>
      </c>
      <c r="D387" s="14">
        <v>4582.59</v>
      </c>
      <c r="E387" s="14">
        <v>11964.16</v>
      </c>
      <c r="F387" s="29">
        <v>2.0213999999999999</v>
      </c>
      <c r="G387" s="30">
        <v>0.63360000000000005</v>
      </c>
      <c r="H387" s="30">
        <v>98.24</v>
      </c>
      <c r="I387" s="7"/>
      <c r="J387" s="7">
        <f t="shared" si="77"/>
        <v>1.0351153709620162</v>
      </c>
      <c r="K387" s="7">
        <f t="shared" si="78"/>
        <v>1.0353501773049647</v>
      </c>
      <c r="L387" s="7">
        <f t="shared" si="79"/>
        <v>1.0342019029392648</v>
      </c>
      <c r="M387" s="7">
        <f t="shared" si="80"/>
        <v>1.0149862014963296</v>
      </c>
      <c r="N387" s="7">
        <f t="shared" si="81"/>
        <v>1.0102958816473411</v>
      </c>
      <c r="O387" s="7">
        <f t="shared" si="82"/>
        <v>0.99873896595208089</v>
      </c>
      <c r="P387" s="7">
        <f t="shared" si="83"/>
        <v>1.0137240738829842</v>
      </c>
      <c r="Q387" s="7"/>
      <c r="R387" s="7">
        <f t="shared" si="84"/>
        <v>11409.1037256656</v>
      </c>
      <c r="S387" s="7">
        <f t="shared" si="85"/>
        <v>5380.7148714539017</v>
      </c>
      <c r="T387" s="7">
        <f t="shared" si="86"/>
        <v>4371.3749453627142</v>
      </c>
      <c r="U387" s="7">
        <f t="shared" si="87"/>
        <v>12186.462277851726</v>
      </c>
      <c r="V387" s="7">
        <f t="shared" si="88"/>
        <v>1.8662185525789683</v>
      </c>
      <c r="W387" s="7">
        <f t="shared" si="89"/>
        <v>0.6808403530895335</v>
      </c>
      <c r="X387" s="7">
        <f t="shared" si="90"/>
        <v>107.88051594262718</v>
      </c>
      <c r="Y387" s="7"/>
      <c r="Z387" s="7">
        <v>377</v>
      </c>
      <c r="AA387" s="5">
        <f t="shared" si="91"/>
        <v>307255.43802767061</v>
      </c>
      <c r="AB387" s="5"/>
      <c r="AC387" s="7">
        <v>19</v>
      </c>
      <c r="AD387" s="5">
        <v>49853.606214260682</v>
      </c>
      <c r="AE387" s="7"/>
    </row>
    <row r="388" spans="1:31">
      <c r="A388" s="28">
        <v>39526</v>
      </c>
      <c r="B388" s="14">
        <v>12099.66</v>
      </c>
      <c r="C388" s="14">
        <v>5545.6</v>
      </c>
      <c r="D388" s="14">
        <v>4555.95</v>
      </c>
      <c r="E388" s="14">
        <v>12260.44</v>
      </c>
      <c r="F388" s="29">
        <v>1.9858</v>
      </c>
      <c r="G388" s="30">
        <v>0.63929999999999998</v>
      </c>
      <c r="H388" s="30">
        <v>99.35</v>
      </c>
      <c r="I388" s="7"/>
      <c r="J388" s="7">
        <f t="shared" si="77"/>
        <v>0.97635697259506837</v>
      </c>
      <c r="K388" s="7">
        <f t="shared" si="78"/>
        <v>0.9892611224089336</v>
      </c>
      <c r="L388" s="7">
        <f t="shared" si="79"/>
        <v>0.99418669355102673</v>
      </c>
      <c r="M388" s="7">
        <f t="shared" si="80"/>
        <v>1.0247639616989408</v>
      </c>
      <c r="N388" s="7">
        <f t="shared" si="81"/>
        <v>0.98238844365291389</v>
      </c>
      <c r="O388" s="7">
        <f t="shared" si="82"/>
        <v>1.0089962121212119</v>
      </c>
      <c r="P388" s="7">
        <f t="shared" si="83"/>
        <v>1.0112988599348534</v>
      </c>
      <c r="Q388" s="7"/>
      <c r="R388" s="7">
        <f t="shared" si="84"/>
        <v>10761.465133361198</v>
      </c>
      <c r="S388" s="7">
        <f t="shared" si="85"/>
        <v>5141.1900531592282</v>
      </c>
      <c r="T388" s="7">
        <f t="shared" si="86"/>
        <v>4202.238258168416</v>
      </c>
      <c r="U388" s="7">
        <f t="shared" si="87"/>
        <v>12303.859249057185</v>
      </c>
      <c r="V388" s="7">
        <f t="shared" si="88"/>
        <v>1.8146679331156625</v>
      </c>
      <c r="W388" s="7">
        <f t="shared" si="89"/>
        <v>0.68783271780303012</v>
      </c>
      <c r="X388" s="7">
        <f t="shared" si="90"/>
        <v>107.62242467426709</v>
      </c>
      <c r="Y388" s="7"/>
      <c r="Z388" s="7">
        <v>378</v>
      </c>
      <c r="AA388" s="5">
        <f t="shared" si="91"/>
        <v>-163031.57794348337</v>
      </c>
      <c r="AB388" s="5"/>
      <c r="AC388" s="7">
        <v>478</v>
      </c>
      <c r="AD388" s="5">
        <v>50278.968939930201</v>
      </c>
      <c r="AE388" s="7"/>
    </row>
    <row r="389" spans="1:31">
      <c r="A389" s="28">
        <v>39532</v>
      </c>
      <c r="B389" s="14">
        <v>12532.6</v>
      </c>
      <c r="C389" s="14">
        <v>5689.1</v>
      </c>
      <c r="D389" s="14">
        <v>4692</v>
      </c>
      <c r="E389" s="14">
        <v>12745.22</v>
      </c>
      <c r="F389" s="29">
        <v>1.9997</v>
      </c>
      <c r="G389" s="30">
        <v>0.64119999999999999</v>
      </c>
      <c r="H389" s="30">
        <v>100.08</v>
      </c>
      <c r="I389" s="7"/>
      <c r="J389" s="7">
        <f t="shared" si="77"/>
        <v>1.035781170710582</v>
      </c>
      <c r="K389" s="7">
        <f t="shared" si="78"/>
        <v>1.0258763704558569</v>
      </c>
      <c r="L389" s="7">
        <f t="shared" si="79"/>
        <v>1.0298620485299443</v>
      </c>
      <c r="M389" s="7">
        <f t="shared" si="80"/>
        <v>1.0395401796346624</v>
      </c>
      <c r="N389" s="7">
        <f t="shared" si="81"/>
        <v>1.0069996978547688</v>
      </c>
      <c r="O389" s="7">
        <f t="shared" si="82"/>
        <v>1.0029720006256844</v>
      </c>
      <c r="P389" s="7">
        <f t="shared" si="83"/>
        <v>1.0073477604428787</v>
      </c>
      <c r="Q389" s="7"/>
      <c r="R389" s="7">
        <f t="shared" si="84"/>
        <v>11416.442210442276</v>
      </c>
      <c r="S389" s="7">
        <f t="shared" si="85"/>
        <v>5331.479497259088</v>
      </c>
      <c r="T389" s="7">
        <f t="shared" si="86"/>
        <v>4353.0312053468542</v>
      </c>
      <c r="U389" s="7">
        <f t="shared" si="87"/>
        <v>12481.270352988964</v>
      </c>
      <c r="V389" s="7">
        <f t="shared" si="88"/>
        <v>1.8601298418773289</v>
      </c>
      <c r="W389" s="7">
        <f t="shared" si="89"/>
        <v>0.68372601282652901</v>
      </c>
      <c r="X389" s="7">
        <f t="shared" si="90"/>
        <v>107.20194866633115</v>
      </c>
      <c r="Y389" s="7"/>
      <c r="Z389" s="7">
        <v>379</v>
      </c>
      <c r="AA389" s="5">
        <f t="shared" si="91"/>
        <v>323410.46020327322</v>
      </c>
      <c r="AB389" s="5"/>
      <c r="AC389" s="7">
        <v>413</v>
      </c>
      <c r="AD389" s="5">
        <v>50645.190234420821</v>
      </c>
      <c r="AE389" s="7"/>
    </row>
    <row r="390" spans="1:31">
      <c r="A390" s="28">
        <v>39533</v>
      </c>
      <c r="B390" s="14">
        <v>12422.86</v>
      </c>
      <c r="C390" s="14">
        <v>5660.4</v>
      </c>
      <c r="D390" s="14">
        <v>4676.68</v>
      </c>
      <c r="E390" s="14">
        <v>12706.63</v>
      </c>
      <c r="F390" s="29">
        <v>2.0019</v>
      </c>
      <c r="G390" s="30">
        <v>0.63449999999999995</v>
      </c>
      <c r="H390" s="30">
        <v>99.13</v>
      </c>
      <c r="I390" s="7"/>
      <c r="J390" s="7">
        <f t="shared" si="77"/>
        <v>0.99124363659575832</v>
      </c>
      <c r="K390" s="7">
        <f t="shared" si="78"/>
        <v>0.99495526533195044</v>
      </c>
      <c r="L390" s="7">
        <f t="shared" si="79"/>
        <v>0.99673486786018761</v>
      </c>
      <c r="M390" s="7">
        <f t="shared" si="80"/>
        <v>0.99697219820450333</v>
      </c>
      <c r="N390" s="7">
        <f t="shared" si="81"/>
        <v>1.0011001650247537</v>
      </c>
      <c r="O390" s="7">
        <f t="shared" si="82"/>
        <v>0.98955084217092948</v>
      </c>
      <c r="P390" s="7">
        <f t="shared" si="83"/>
        <v>0.9905075939248601</v>
      </c>
      <c r="Q390" s="7"/>
      <c r="R390" s="7">
        <f t="shared" si="84"/>
        <v>10925.546837176644</v>
      </c>
      <c r="S390" s="7">
        <f t="shared" si="85"/>
        <v>5170.7825139301467</v>
      </c>
      <c r="T390" s="7">
        <f t="shared" si="86"/>
        <v>4213.0089068201196</v>
      </c>
      <c r="U390" s="7">
        <f t="shared" si="87"/>
        <v>11970.176606908317</v>
      </c>
      <c r="V390" s="7">
        <f t="shared" si="88"/>
        <v>1.849232224833725</v>
      </c>
      <c r="W390" s="7">
        <f t="shared" si="89"/>
        <v>0.67457680910792261</v>
      </c>
      <c r="X390" s="7">
        <f t="shared" si="90"/>
        <v>105.40981814548361</v>
      </c>
      <c r="Y390" s="7"/>
      <c r="Z390" s="7">
        <v>380</v>
      </c>
      <c r="AA390" s="5">
        <f t="shared" si="91"/>
        <v>-26851.058237373829</v>
      </c>
      <c r="AB390" s="5"/>
      <c r="AC390" s="7">
        <v>181</v>
      </c>
      <c r="AD390" s="5">
        <v>50923.928923722357</v>
      </c>
      <c r="AE390" s="7"/>
    </row>
    <row r="391" spans="1:31">
      <c r="A391" s="28">
        <v>39534</v>
      </c>
      <c r="B391" s="14">
        <v>12302.46</v>
      </c>
      <c r="C391" s="14">
        <v>5717.5</v>
      </c>
      <c r="D391" s="14">
        <v>4719.53</v>
      </c>
      <c r="E391" s="14">
        <v>12604.58</v>
      </c>
      <c r="F391" s="29">
        <v>2.0095999999999998</v>
      </c>
      <c r="G391" s="30">
        <v>0.63300000000000001</v>
      </c>
      <c r="H391" s="30">
        <v>99.88</v>
      </c>
      <c r="I391" s="7"/>
      <c r="J391" s="7">
        <f t="shared" si="77"/>
        <v>0.99030818990152014</v>
      </c>
      <c r="K391" s="7">
        <f t="shared" si="78"/>
        <v>1.0100876263161616</v>
      </c>
      <c r="L391" s="7">
        <f t="shared" si="79"/>
        <v>1.0091624827869341</v>
      </c>
      <c r="M391" s="7">
        <f t="shared" si="80"/>
        <v>0.99196875961604303</v>
      </c>
      <c r="N391" s="7">
        <f t="shared" si="81"/>
        <v>1.0038463459713272</v>
      </c>
      <c r="O391" s="7">
        <f t="shared" si="82"/>
        <v>0.99763593380614668</v>
      </c>
      <c r="P391" s="7">
        <f t="shared" si="83"/>
        <v>1.0075658226571169</v>
      </c>
      <c r="Q391" s="7"/>
      <c r="R391" s="7">
        <f t="shared" si="84"/>
        <v>10915.236287585949</v>
      </c>
      <c r="S391" s="7">
        <f t="shared" si="85"/>
        <v>5249.4253939650916</v>
      </c>
      <c r="T391" s="7">
        <f t="shared" si="86"/>
        <v>4265.5380738686417</v>
      </c>
      <c r="U391" s="7">
        <f t="shared" si="87"/>
        <v>11910.102671392809</v>
      </c>
      <c r="V391" s="7">
        <f t="shared" si="88"/>
        <v>1.8543049702782355</v>
      </c>
      <c r="W391" s="7">
        <f t="shared" si="89"/>
        <v>0.68008841607565018</v>
      </c>
      <c r="X391" s="7">
        <f t="shared" si="90"/>
        <v>107.22515484717039</v>
      </c>
      <c r="Y391" s="7"/>
      <c r="Z391" s="7">
        <v>381</v>
      </c>
      <c r="AA391" s="5">
        <f t="shared" si="91"/>
        <v>-17159.760323660448</v>
      </c>
      <c r="AB391" s="5"/>
      <c r="AC391" s="7">
        <v>443</v>
      </c>
      <c r="AD391" s="5">
        <v>50964.085090208799</v>
      </c>
      <c r="AE391" s="7"/>
    </row>
    <row r="392" spans="1:31">
      <c r="A392" s="28">
        <v>39535</v>
      </c>
      <c r="B392" s="14">
        <v>12216.4</v>
      </c>
      <c r="C392" s="14">
        <v>5692.9</v>
      </c>
      <c r="D392" s="14">
        <v>4695.92</v>
      </c>
      <c r="E392" s="14">
        <v>12820.47</v>
      </c>
      <c r="F392" s="29">
        <v>1.9888999999999999</v>
      </c>
      <c r="G392" s="30">
        <v>0.63460000000000005</v>
      </c>
      <c r="H392" s="30">
        <v>99.72</v>
      </c>
      <c r="I392" s="7"/>
      <c r="J392" s="7">
        <f t="shared" si="77"/>
        <v>0.99300465110229985</v>
      </c>
      <c r="K392" s="7">
        <f t="shared" si="78"/>
        <v>0.99569742020113683</v>
      </c>
      <c r="L392" s="7">
        <f t="shared" si="79"/>
        <v>0.99499738321400655</v>
      </c>
      <c r="M392" s="7">
        <f t="shared" si="80"/>
        <v>1.0171279011280026</v>
      </c>
      <c r="N392" s="7">
        <f t="shared" si="81"/>
        <v>0.9896994426751593</v>
      </c>
      <c r="O392" s="7">
        <f t="shared" si="82"/>
        <v>1.002527646129542</v>
      </c>
      <c r="P392" s="7">
        <f t="shared" si="83"/>
        <v>0.99839807769323197</v>
      </c>
      <c r="Q392" s="7"/>
      <c r="R392" s="7">
        <f t="shared" si="84"/>
        <v>10944.956844728615</v>
      </c>
      <c r="S392" s="7">
        <f t="shared" si="85"/>
        <v>5174.639492785308</v>
      </c>
      <c r="T392" s="7">
        <f t="shared" si="86"/>
        <v>4205.6648893427955</v>
      </c>
      <c r="U392" s="7">
        <f t="shared" si="87"/>
        <v>12212.176658730397</v>
      </c>
      <c r="V392" s="7">
        <f t="shared" si="88"/>
        <v>1.8281728105095543</v>
      </c>
      <c r="W392" s="7">
        <f t="shared" si="89"/>
        <v>0.68342309636650878</v>
      </c>
      <c r="X392" s="7">
        <f t="shared" si="90"/>
        <v>106.24952342811375</v>
      </c>
      <c r="Y392" s="7"/>
      <c r="Z392" s="7">
        <v>382</v>
      </c>
      <c r="AA392" s="5">
        <f t="shared" si="91"/>
        <v>-40691.03104297258</v>
      </c>
      <c r="AB392" s="5"/>
      <c r="AC392" s="7">
        <v>421</v>
      </c>
      <c r="AD392" s="5">
        <v>51155.2318614088</v>
      </c>
      <c r="AE392" s="7"/>
    </row>
    <row r="393" spans="1:31">
      <c r="A393" s="28">
        <v>39538</v>
      </c>
      <c r="B393" s="14">
        <v>12262.89</v>
      </c>
      <c r="C393" s="14">
        <v>5702.1</v>
      </c>
      <c r="D393" s="14">
        <v>4707.07</v>
      </c>
      <c r="E393" s="14">
        <v>12525.54</v>
      </c>
      <c r="F393" s="29">
        <v>1.9875</v>
      </c>
      <c r="G393" s="30">
        <v>0.63109999999999999</v>
      </c>
      <c r="H393" s="30">
        <v>99.52</v>
      </c>
      <c r="I393" s="7"/>
      <c r="J393" s="7">
        <f t="shared" si="77"/>
        <v>1.0038055400936445</v>
      </c>
      <c r="K393" s="7">
        <f t="shared" si="78"/>
        <v>1.0016160480598642</v>
      </c>
      <c r="L393" s="7">
        <f t="shared" si="79"/>
        <v>1.0023744016082046</v>
      </c>
      <c r="M393" s="7">
        <f t="shared" si="80"/>
        <v>0.9769953831645799</v>
      </c>
      <c r="N393" s="7">
        <f t="shared" si="81"/>
        <v>0.99929609331791447</v>
      </c>
      <c r="O393" s="7">
        <f t="shared" si="82"/>
        <v>0.99448471478096434</v>
      </c>
      <c r="P393" s="7">
        <f t="shared" si="83"/>
        <v>0.99799438427597265</v>
      </c>
      <c r="Q393" s="7"/>
      <c r="R393" s="7">
        <f t="shared" si="84"/>
        <v>11064.004891244555</v>
      </c>
      <c r="S393" s="7">
        <f t="shared" si="85"/>
        <v>5205.3986017671141</v>
      </c>
      <c r="T393" s="7">
        <f t="shared" si="86"/>
        <v>4236.8461444615759</v>
      </c>
      <c r="U393" s="7">
        <f t="shared" si="87"/>
        <v>11730.324377827024</v>
      </c>
      <c r="V393" s="7">
        <f t="shared" si="88"/>
        <v>1.8458997435768516</v>
      </c>
      <c r="W393" s="7">
        <f t="shared" si="89"/>
        <v>0.67794023006618331</v>
      </c>
      <c r="X393" s="7">
        <f t="shared" si="90"/>
        <v>106.20656237464901</v>
      </c>
      <c r="Y393" s="7"/>
      <c r="Z393" s="7">
        <v>383</v>
      </c>
      <c r="AA393" s="5">
        <f t="shared" si="91"/>
        <v>-15254.124110516161</v>
      </c>
      <c r="AB393" s="5"/>
      <c r="AC393" s="7">
        <v>470</v>
      </c>
      <c r="AD393" s="5">
        <v>51215.979598049074</v>
      </c>
      <c r="AE393" s="7"/>
    </row>
    <row r="394" spans="1:31">
      <c r="A394" s="28">
        <v>39539</v>
      </c>
      <c r="B394" s="14">
        <v>12654.36</v>
      </c>
      <c r="C394" s="14">
        <v>5852.6</v>
      </c>
      <c r="D394" s="14">
        <v>4866</v>
      </c>
      <c r="E394" s="14">
        <v>12656.42</v>
      </c>
      <c r="F394" s="29">
        <v>1.9755</v>
      </c>
      <c r="G394" s="30">
        <v>0.64119999999999999</v>
      </c>
      <c r="H394" s="30">
        <v>101.86</v>
      </c>
      <c r="I394" s="7"/>
      <c r="J394" s="7">
        <f t="shared" si="77"/>
        <v>1.0319231437287621</v>
      </c>
      <c r="K394" s="7">
        <f t="shared" si="78"/>
        <v>1.0263937847459708</v>
      </c>
      <c r="L394" s="7">
        <f t="shared" si="79"/>
        <v>1.0337641037843075</v>
      </c>
      <c r="M394" s="7">
        <f t="shared" si="80"/>
        <v>1.0104490505000183</v>
      </c>
      <c r="N394" s="7">
        <f t="shared" si="81"/>
        <v>0.99396226415094335</v>
      </c>
      <c r="O394" s="7">
        <f t="shared" si="82"/>
        <v>1.0160038028838536</v>
      </c>
      <c r="P394" s="7">
        <f t="shared" si="83"/>
        <v>1.0235128617363345</v>
      </c>
      <c r="Q394" s="7"/>
      <c r="R394" s="7">
        <f t="shared" si="84"/>
        <v>11373.91880556704</v>
      </c>
      <c r="S394" s="7">
        <f t="shared" si="85"/>
        <v>5334.16849932481</v>
      </c>
      <c r="T394" s="7">
        <f t="shared" si="86"/>
        <v>4369.5244515165496</v>
      </c>
      <c r="U394" s="7">
        <f t="shared" si="87"/>
        <v>12131.986838299985</v>
      </c>
      <c r="V394" s="7">
        <f t="shared" si="88"/>
        <v>1.8360470943396225</v>
      </c>
      <c r="W394" s="7">
        <f t="shared" si="89"/>
        <v>0.69260979242592302</v>
      </c>
      <c r="X394" s="7">
        <f t="shared" si="90"/>
        <v>108.92223874598072</v>
      </c>
      <c r="Y394" s="7"/>
      <c r="Z394" s="7">
        <v>384</v>
      </c>
      <c r="AA394" s="5">
        <f t="shared" si="91"/>
        <v>176612.49720293842</v>
      </c>
      <c r="AB394" s="5"/>
      <c r="AC394" s="7">
        <v>316</v>
      </c>
      <c r="AD394" s="5">
        <v>52211.465427627787</v>
      </c>
      <c r="AE394" s="7"/>
    </row>
    <row r="395" spans="1:31">
      <c r="A395" s="28">
        <v>39540</v>
      </c>
      <c r="B395" s="14">
        <v>12608.92</v>
      </c>
      <c r="C395" s="14">
        <v>5915.9</v>
      </c>
      <c r="D395" s="14">
        <v>4911.97</v>
      </c>
      <c r="E395" s="14">
        <v>13189.36</v>
      </c>
      <c r="F395" s="29">
        <v>1.9813000000000001</v>
      </c>
      <c r="G395" s="30">
        <v>0.64059999999999995</v>
      </c>
      <c r="H395" s="30">
        <v>102.69</v>
      </c>
      <c r="I395" s="7"/>
      <c r="J395" s="7">
        <f t="shared" si="77"/>
        <v>0.99640914277766712</v>
      </c>
      <c r="K395" s="7">
        <f t="shared" si="78"/>
        <v>1.0108157058401392</v>
      </c>
      <c r="L395" s="7">
        <f t="shared" si="79"/>
        <v>1.0094471845458282</v>
      </c>
      <c r="M395" s="7">
        <f t="shared" si="80"/>
        <v>1.0421082739036789</v>
      </c>
      <c r="N395" s="7">
        <f t="shared" si="81"/>
        <v>1.0029359655783345</v>
      </c>
      <c r="O395" s="7">
        <f t="shared" si="82"/>
        <v>0.9990642545227697</v>
      </c>
      <c r="P395" s="7">
        <f t="shared" si="83"/>
        <v>1.0081484390339681</v>
      </c>
      <c r="Q395" s="7"/>
      <c r="R395" s="7">
        <f t="shared" si="84"/>
        <v>10982.481356244014</v>
      </c>
      <c r="S395" s="7">
        <f t="shared" si="85"/>
        <v>5253.2092232512041</v>
      </c>
      <c r="T395" s="7">
        <f t="shared" si="86"/>
        <v>4266.7414541101525</v>
      </c>
      <c r="U395" s="7">
        <f t="shared" si="87"/>
        <v>12512.104253872738</v>
      </c>
      <c r="V395" s="7">
        <f t="shared" si="88"/>
        <v>1.8526233156162994</v>
      </c>
      <c r="W395" s="7">
        <f t="shared" si="89"/>
        <v>0.6810621023081721</v>
      </c>
      <c r="X395" s="7">
        <f t="shared" si="90"/>
        <v>107.28715688199489</v>
      </c>
      <c r="Y395" s="7"/>
      <c r="Z395" s="7">
        <v>385</v>
      </c>
      <c r="AA395" s="5">
        <f t="shared" si="91"/>
        <v>99721.019040510058</v>
      </c>
      <c r="AB395" s="5"/>
      <c r="AC395" s="7">
        <v>311</v>
      </c>
      <c r="AD395" s="5">
        <v>52370.146216325462</v>
      </c>
      <c r="AE395" s="7"/>
    </row>
    <row r="396" spans="1:31">
      <c r="A396" s="28">
        <v>39541</v>
      </c>
      <c r="B396" s="14">
        <v>12626.03</v>
      </c>
      <c r="C396" s="14">
        <v>5891.3</v>
      </c>
      <c r="D396" s="14">
        <v>4887.87</v>
      </c>
      <c r="E396" s="14">
        <v>13389.9</v>
      </c>
      <c r="F396" s="29">
        <v>1.9952000000000001</v>
      </c>
      <c r="G396" s="30">
        <v>0.63959999999999995</v>
      </c>
      <c r="H396" s="30">
        <v>102.27</v>
      </c>
      <c r="I396" s="7"/>
      <c r="J396" s="7">
        <f t="shared" ref="J396:J459" si="92">B396/B395</f>
        <v>1.0013569758551883</v>
      </c>
      <c r="K396" s="7">
        <f t="shared" ref="K396:K459" si="93">C396/C395</f>
        <v>0.99584171470105998</v>
      </c>
      <c r="L396" s="7">
        <f t="shared" ref="L396:L459" si="94">D396/D395</f>
        <v>0.99509361824278231</v>
      </c>
      <c r="M396" s="7">
        <f t="shared" ref="M396:M459" si="95">E396/E395</f>
        <v>1.0152046801361096</v>
      </c>
      <c r="N396" s="7">
        <f t="shared" ref="N396:N459" si="96">F396/F395</f>
        <v>1.0070155958209257</v>
      </c>
      <c r="O396" s="7">
        <f t="shared" ref="O396:O459" si="97">G396/G395</f>
        <v>0.99843896347174521</v>
      </c>
      <c r="P396" s="7">
        <f t="shared" ref="P396:P459" si="98">H396/H395</f>
        <v>0.99591002044989774</v>
      </c>
      <c r="Q396" s="7"/>
      <c r="R396" s="7">
        <f t="shared" ref="R396:R459" si="99">B$510*J396</f>
        <v>11037.016669294437</v>
      </c>
      <c r="S396" s="7">
        <f t="shared" ref="S396:S459" si="100">C$510*K396</f>
        <v>5175.389391301409</v>
      </c>
      <c r="T396" s="7">
        <f t="shared" ref="T396:T459" si="101">D$510*L396</f>
        <v>4206.0716565247749</v>
      </c>
      <c r="U396" s="7">
        <f t="shared" ref="U396:U459" si="102">E$510*M396</f>
        <v>12189.085448194604</v>
      </c>
      <c r="V396" s="7">
        <f t="shared" ref="V396:V459" si="103">F$510*N396</f>
        <v>1.8601592086004139</v>
      </c>
      <c r="W396" s="7">
        <f t="shared" ref="W396:W459" si="104">G$510*O396</f>
        <v>0.68063584139868871</v>
      </c>
      <c r="X396" s="7">
        <f t="shared" ref="X396:X459" si="105">H$510*P396</f>
        <v>105.98474437627812</v>
      </c>
      <c r="Y396" s="7"/>
      <c r="Z396" s="7">
        <v>386</v>
      </c>
      <c r="AA396" s="5">
        <f t="shared" ref="AA396:AA459" si="106">($B$4*R396+$C$4*S396*V396+$D$4*T396/W396+$E$4*U396/X396)-$B$5</f>
        <v>47571.790035476908</v>
      </c>
      <c r="AB396" s="5"/>
      <c r="AC396" s="7">
        <v>46</v>
      </c>
      <c r="AD396" s="5">
        <v>52373.135724877939</v>
      </c>
      <c r="AE396" s="7"/>
    </row>
    <row r="397" spans="1:31">
      <c r="A397" s="28">
        <v>39542</v>
      </c>
      <c r="B397" s="14">
        <v>12609.42</v>
      </c>
      <c r="C397" s="14">
        <v>5947.1</v>
      </c>
      <c r="D397" s="14">
        <v>4900.88</v>
      </c>
      <c r="E397" s="14">
        <v>13293.22</v>
      </c>
      <c r="F397" s="29">
        <v>1.9943</v>
      </c>
      <c r="G397" s="30">
        <v>0.63519999999999999</v>
      </c>
      <c r="H397" s="30">
        <v>101.57</v>
      </c>
      <c r="I397" s="7"/>
      <c r="J397" s="7">
        <f t="shared" si="92"/>
        <v>0.99868446376256037</v>
      </c>
      <c r="K397" s="7">
        <f t="shared" si="93"/>
        <v>1.0094715937059733</v>
      </c>
      <c r="L397" s="7">
        <f t="shared" si="94"/>
        <v>1.0026616910842556</v>
      </c>
      <c r="M397" s="7">
        <f t="shared" si="95"/>
        <v>0.99277963240950262</v>
      </c>
      <c r="N397" s="7">
        <f t="shared" si="96"/>
        <v>0.99954891740176421</v>
      </c>
      <c r="O397" s="7">
        <f t="shared" si="97"/>
        <v>0.99312070043777367</v>
      </c>
      <c r="P397" s="7">
        <f t="shared" si="98"/>
        <v>0.99315537303216972</v>
      </c>
      <c r="Q397" s="7"/>
      <c r="R397" s="7">
        <f t="shared" si="99"/>
        <v>11007.560080658766</v>
      </c>
      <c r="S397" s="7">
        <f t="shared" si="100"/>
        <v>5246.2238724899435</v>
      </c>
      <c r="T397" s="7">
        <f t="shared" si="101"/>
        <v>4238.0604624918433</v>
      </c>
      <c r="U397" s="7">
        <f t="shared" si="102"/>
        <v>11919.838439913667</v>
      </c>
      <c r="V397" s="7">
        <f t="shared" si="103"/>
        <v>1.8463667602245388</v>
      </c>
      <c r="W397" s="7">
        <f t="shared" si="104"/>
        <v>0.67701038148843029</v>
      </c>
      <c r="X397" s="7">
        <f t="shared" si="105"/>
        <v>105.6915947980835</v>
      </c>
      <c r="Y397" s="7"/>
      <c r="Z397" s="7">
        <v>387</v>
      </c>
      <c r="AA397" s="5">
        <f t="shared" si="106"/>
        <v>28956.049078056589</v>
      </c>
      <c r="AB397" s="5"/>
      <c r="AC397" s="7">
        <v>234</v>
      </c>
      <c r="AD397" s="5">
        <v>52635.034611949697</v>
      </c>
      <c r="AE397" s="7"/>
    </row>
    <row r="398" spans="1:31">
      <c r="A398" s="28">
        <v>39545</v>
      </c>
      <c r="B398" s="14">
        <v>12612.43</v>
      </c>
      <c r="C398" s="14">
        <v>6014.8</v>
      </c>
      <c r="D398" s="14">
        <v>4944.6000000000004</v>
      </c>
      <c r="E398" s="14">
        <v>13450.23</v>
      </c>
      <c r="F398" s="29">
        <v>1.9896</v>
      </c>
      <c r="G398" s="30">
        <v>0.63649999999999995</v>
      </c>
      <c r="H398" s="30">
        <v>102.53</v>
      </c>
      <c r="I398" s="7"/>
      <c r="J398" s="7">
        <f t="shared" si="92"/>
        <v>1.0002387104244288</v>
      </c>
      <c r="K398" s="7">
        <f t="shared" si="93"/>
        <v>1.0113836996183014</v>
      </c>
      <c r="L398" s="7">
        <f t="shared" si="94"/>
        <v>1.0089208468683175</v>
      </c>
      <c r="M398" s="7">
        <f t="shared" si="95"/>
        <v>1.0118112842486622</v>
      </c>
      <c r="N398" s="7">
        <f t="shared" si="96"/>
        <v>0.99764328335756913</v>
      </c>
      <c r="O398" s="7">
        <f t="shared" si="97"/>
        <v>1.0020465994962215</v>
      </c>
      <c r="P398" s="7">
        <f t="shared" si="98"/>
        <v>1.0094516097272817</v>
      </c>
      <c r="Q398" s="7"/>
      <c r="R398" s="7">
        <f t="shared" si="99"/>
        <v>11024.69108062068</v>
      </c>
      <c r="S398" s="7">
        <f t="shared" si="100"/>
        <v>5256.1610869163123</v>
      </c>
      <c r="T398" s="7">
        <f t="shared" si="101"/>
        <v>4264.5167247514737</v>
      </c>
      <c r="U398" s="7">
        <f t="shared" si="102"/>
        <v>12148.342538670091</v>
      </c>
      <c r="V398" s="7">
        <f t="shared" si="103"/>
        <v>1.8428466730181017</v>
      </c>
      <c r="W398" s="7">
        <f t="shared" si="104"/>
        <v>0.68309516687657423</v>
      </c>
      <c r="X398" s="7">
        <f t="shared" si="105"/>
        <v>107.42584030717731</v>
      </c>
      <c r="Y398" s="7"/>
      <c r="Z398" s="7">
        <v>388</v>
      </c>
      <c r="AA398" s="5">
        <f t="shared" si="106"/>
        <v>37731.184537740424</v>
      </c>
      <c r="AB398" s="5"/>
      <c r="AC398" s="7">
        <v>287</v>
      </c>
      <c r="AD398" s="5">
        <v>52830.279590334743</v>
      </c>
      <c r="AE398" s="7"/>
    </row>
    <row r="399" spans="1:31">
      <c r="A399" s="28">
        <v>39546</v>
      </c>
      <c r="B399" s="14">
        <v>12576.44</v>
      </c>
      <c r="C399" s="14">
        <v>5990.2</v>
      </c>
      <c r="D399" s="14">
        <v>4912.6899999999996</v>
      </c>
      <c r="E399" s="14">
        <v>13250.43</v>
      </c>
      <c r="F399" s="29">
        <v>1.9681999999999999</v>
      </c>
      <c r="G399" s="30">
        <v>0.63660000000000005</v>
      </c>
      <c r="H399" s="30">
        <v>102.58</v>
      </c>
      <c r="I399" s="7"/>
      <c r="J399" s="7">
        <f t="shared" si="92"/>
        <v>0.99714646582775879</v>
      </c>
      <c r="K399" s="7">
        <f t="shared" si="93"/>
        <v>0.9959100884484936</v>
      </c>
      <c r="L399" s="7">
        <f t="shared" si="94"/>
        <v>0.993546495166444</v>
      </c>
      <c r="M399" s="7">
        <f t="shared" si="95"/>
        <v>0.98514523543463572</v>
      </c>
      <c r="N399" s="7">
        <f t="shared" si="96"/>
        <v>0.98924406915963004</v>
      </c>
      <c r="O399" s="7">
        <f t="shared" si="97"/>
        <v>1.0001571091908878</v>
      </c>
      <c r="P399" s="7">
        <f t="shared" si="98"/>
        <v>1.0004876621476642</v>
      </c>
      <c r="Q399" s="7"/>
      <c r="R399" s="7">
        <f t="shared" si="99"/>
        <v>10990.608175141506</v>
      </c>
      <c r="S399" s="7">
        <f t="shared" si="100"/>
        <v>5175.7447296668215</v>
      </c>
      <c r="T399" s="7">
        <f t="shared" si="101"/>
        <v>4199.5322612344771</v>
      </c>
      <c r="U399" s="7">
        <f t="shared" si="102"/>
        <v>11828.175823603018</v>
      </c>
      <c r="V399" s="7">
        <f t="shared" si="103"/>
        <v>1.8273316445516685</v>
      </c>
      <c r="W399" s="7">
        <f t="shared" si="104"/>
        <v>0.68180710133542821</v>
      </c>
      <c r="X399" s="7">
        <f t="shared" si="105"/>
        <v>106.47189700575443</v>
      </c>
      <c r="Y399" s="7"/>
      <c r="Z399" s="7">
        <v>389</v>
      </c>
      <c r="AA399" s="5">
        <f t="shared" si="106"/>
        <v>-89510.899996239692</v>
      </c>
      <c r="AB399" s="5"/>
      <c r="AC399" s="7">
        <v>33</v>
      </c>
      <c r="AD399" s="5">
        <v>52998.652428776026</v>
      </c>
      <c r="AE399" s="7"/>
    </row>
    <row r="400" spans="1:31">
      <c r="A400" s="28">
        <v>39547</v>
      </c>
      <c r="B400" s="14">
        <v>12527.26</v>
      </c>
      <c r="C400" s="14">
        <v>5983.9</v>
      </c>
      <c r="D400" s="14">
        <v>4874.97</v>
      </c>
      <c r="E400" s="14">
        <v>13111.89</v>
      </c>
      <c r="F400" s="29">
        <v>1.9741</v>
      </c>
      <c r="G400" s="30">
        <v>0.63380000000000003</v>
      </c>
      <c r="H400" s="30">
        <v>102.29</v>
      </c>
      <c r="I400" s="7"/>
      <c r="J400" s="7">
        <f t="shared" si="92"/>
        <v>0.99608951340760976</v>
      </c>
      <c r="K400" s="7">
        <f t="shared" si="93"/>
        <v>0.99894828219425058</v>
      </c>
      <c r="L400" s="7">
        <f t="shared" si="94"/>
        <v>0.99232192546242504</v>
      </c>
      <c r="M400" s="7">
        <f t="shared" si="95"/>
        <v>0.98954449025427849</v>
      </c>
      <c r="N400" s="7">
        <f t="shared" si="96"/>
        <v>1.0029976628391424</v>
      </c>
      <c r="O400" s="7">
        <f t="shared" si="97"/>
        <v>0.99560163367891918</v>
      </c>
      <c r="P400" s="7">
        <f t="shared" si="98"/>
        <v>0.99717293819457997</v>
      </c>
      <c r="Q400" s="7"/>
      <c r="R400" s="7">
        <f t="shared" si="99"/>
        <v>10978.958382149478</v>
      </c>
      <c r="S400" s="7">
        <f t="shared" si="100"/>
        <v>5191.5342225635204</v>
      </c>
      <c r="T400" s="7">
        <f t="shared" si="101"/>
        <v>4194.3562377638327</v>
      </c>
      <c r="U400" s="7">
        <f t="shared" si="102"/>
        <v>11880.995608572703</v>
      </c>
      <c r="V400" s="7">
        <f t="shared" si="103"/>
        <v>1.8527372827964637</v>
      </c>
      <c r="W400" s="7">
        <f t="shared" si="104"/>
        <v>0.67870163367891923</v>
      </c>
      <c r="X400" s="7">
        <f t="shared" si="105"/>
        <v>106.1191440826672</v>
      </c>
      <c r="Y400" s="7"/>
      <c r="Z400" s="7">
        <v>390</v>
      </c>
      <c r="AA400" s="5">
        <f t="shared" si="106"/>
        <v>-27657.859788397327</v>
      </c>
      <c r="AB400" s="5"/>
      <c r="AC400" s="7">
        <v>260</v>
      </c>
      <c r="AD400" s="5">
        <v>53378.648633573204</v>
      </c>
      <c r="AE400" s="7"/>
    </row>
    <row r="401" spans="1:31">
      <c r="A401" s="28">
        <v>39548</v>
      </c>
      <c r="B401" s="14">
        <v>12581.98</v>
      </c>
      <c r="C401" s="14">
        <v>5965.1</v>
      </c>
      <c r="D401" s="14">
        <v>4859.42</v>
      </c>
      <c r="E401" s="14">
        <v>12945.3</v>
      </c>
      <c r="F401" s="29">
        <v>1.9786999999999999</v>
      </c>
      <c r="G401" s="30">
        <v>0.63329999999999997</v>
      </c>
      <c r="H401" s="30">
        <v>100.99</v>
      </c>
      <c r="I401" s="7"/>
      <c r="J401" s="7">
        <f t="shared" si="92"/>
        <v>1.004368074103994</v>
      </c>
      <c r="K401" s="7">
        <f t="shared" si="93"/>
        <v>0.9968582362673174</v>
      </c>
      <c r="L401" s="7">
        <f t="shared" si="94"/>
        <v>0.99681023678094427</v>
      </c>
      <c r="M401" s="7">
        <f t="shared" si="95"/>
        <v>0.98729473782955779</v>
      </c>
      <c r="N401" s="7">
        <f t="shared" si="96"/>
        <v>1.002330175776303</v>
      </c>
      <c r="O401" s="7">
        <f t="shared" si="97"/>
        <v>0.9992111076049226</v>
      </c>
      <c r="P401" s="7">
        <f t="shared" si="98"/>
        <v>0.98729103529181728</v>
      </c>
      <c r="Q401" s="7"/>
      <c r="R401" s="7">
        <f t="shared" si="99"/>
        <v>11070.205174858667</v>
      </c>
      <c r="S401" s="7">
        <f t="shared" si="100"/>
        <v>5180.6722538812483</v>
      </c>
      <c r="T401" s="7">
        <f t="shared" si="101"/>
        <v>4213.3274769280633</v>
      </c>
      <c r="U401" s="7">
        <f t="shared" si="102"/>
        <v>11853.983888592722</v>
      </c>
      <c r="V401" s="7">
        <f t="shared" si="103"/>
        <v>1.8515043006939869</v>
      </c>
      <c r="W401" s="7">
        <f t="shared" si="104"/>
        <v>0.68116221205427574</v>
      </c>
      <c r="X401" s="7">
        <f t="shared" si="105"/>
        <v>105.0675119757552</v>
      </c>
      <c r="Y401" s="7"/>
      <c r="Z401" s="7">
        <v>391</v>
      </c>
      <c r="AA401" s="5">
        <f t="shared" si="106"/>
        <v>12746.307852089405</v>
      </c>
      <c r="AB401" s="5"/>
      <c r="AC401" s="7">
        <v>87</v>
      </c>
      <c r="AD401" s="5">
        <v>53589.198329130188</v>
      </c>
      <c r="AE401" s="7"/>
    </row>
    <row r="402" spans="1:31">
      <c r="A402" s="28">
        <v>39549</v>
      </c>
      <c r="B402" s="14">
        <v>12325.42</v>
      </c>
      <c r="C402" s="14">
        <v>5895.5</v>
      </c>
      <c r="D402" s="14">
        <v>4797.93</v>
      </c>
      <c r="E402" s="14">
        <v>13323.73</v>
      </c>
      <c r="F402" s="29">
        <v>1.9715</v>
      </c>
      <c r="G402" s="30">
        <v>0.6321</v>
      </c>
      <c r="H402" s="30">
        <v>101.1</v>
      </c>
      <c r="I402" s="7"/>
      <c r="J402" s="7">
        <f t="shared" si="92"/>
        <v>0.9796089327752866</v>
      </c>
      <c r="K402" s="7">
        <f t="shared" si="93"/>
        <v>0.9883321319005548</v>
      </c>
      <c r="L402" s="7">
        <f t="shared" si="94"/>
        <v>0.98734622650439774</v>
      </c>
      <c r="M402" s="7">
        <f t="shared" si="95"/>
        <v>1.0292330034838899</v>
      </c>
      <c r="N402" s="7">
        <f t="shared" si="96"/>
        <v>0.99636124728357012</v>
      </c>
      <c r="O402" s="7">
        <f t="shared" si="97"/>
        <v>0.99810516342965427</v>
      </c>
      <c r="P402" s="7">
        <f t="shared" si="98"/>
        <v>1.0010892167541341</v>
      </c>
      <c r="Q402" s="7"/>
      <c r="R402" s="7">
        <f t="shared" si="99"/>
        <v>10797.308433585174</v>
      </c>
      <c r="S402" s="7">
        <f t="shared" si="100"/>
        <v>5136.3620894871829</v>
      </c>
      <c r="T402" s="7">
        <f t="shared" si="101"/>
        <v>4173.3249036510542</v>
      </c>
      <c r="U402" s="7">
        <f t="shared" si="102"/>
        <v>12357.51693331943</v>
      </c>
      <c r="V402" s="7">
        <f t="shared" si="103"/>
        <v>1.8404784959822107</v>
      </c>
      <c r="W402" s="7">
        <f t="shared" si="104"/>
        <v>0.68040828990999525</v>
      </c>
      <c r="X402" s="7">
        <f t="shared" si="105"/>
        <v>106.53591444697496</v>
      </c>
      <c r="Y402" s="7"/>
      <c r="Z402" s="7">
        <v>392</v>
      </c>
      <c r="AA402" s="5">
        <f t="shared" si="106"/>
        <v>-80975.96144435741</v>
      </c>
      <c r="AB402" s="5"/>
      <c r="AC402" s="7">
        <v>426</v>
      </c>
      <c r="AD402" s="5">
        <v>53893.400058519095</v>
      </c>
      <c r="AE402" s="7"/>
    </row>
    <row r="403" spans="1:31">
      <c r="A403" s="28">
        <v>39552</v>
      </c>
      <c r="B403" s="14">
        <v>12302.06</v>
      </c>
      <c r="C403" s="14">
        <v>5831.6</v>
      </c>
      <c r="D403" s="14">
        <v>4766.49</v>
      </c>
      <c r="E403" s="14">
        <v>12917.51</v>
      </c>
      <c r="F403" s="29">
        <v>1.9838</v>
      </c>
      <c r="G403" s="30">
        <v>0.63129999999999997</v>
      </c>
      <c r="H403" s="30">
        <v>100.72</v>
      </c>
      <c r="I403" s="7"/>
      <c r="J403" s="7">
        <f t="shared" si="92"/>
        <v>0.9981047298996707</v>
      </c>
      <c r="K403" s="7">
        <f t="shared" si="93"/>
        <v>0.98916122466287848</v>
      </c>
      <c r="L403" s="7">
        <f t="shared" si="94"/>
        <v>0.99344717409382788</v>
      </c>
      <c r="M403" s="7">
        <f t="shared" si="95"/>
        <v>0.96951154068718004</v>
      </c>
      <c r="N403" s="7">
        <f t="shared" si="96"/>
        <v>1.0062389043875222</v>
      </c>
      <c r="O403" s="7">
        <f t="shared" si="97"/>
        <v>0.99873437747191895</v>
      </c>
      <c r="P403" s="7">
        <f t="shared" si="98"/>
        <v>0.99624134520276963</v>
      </c>
      <c r="Q403" s="7"/>
      <c r="R403" s="7">
        <f t="shared" si="99"/>
        <v>11001.170219237963</v>
      </c>
      <c r="S403" s="7">
        <f t="shared" si="100"/>
        <v>5140.670884572979</v>
      </c>
      <c r="T403" s="7">
        <f t="shared" si="101"/>
        <v>4199.1124499315329</v>
      </c>
      <c r="U403" s="7">
        <f t="shared" si="102"/>
        <v>11640.469398606849</v>
      </c>
      <c r="V403" s="7">
        <f t="shared" si="103"/>
        <v>1.858724504184631</v>
      </c>
      <c r="W403" s="7">
        <f t="shared" si="104"/>
        <v>0.68083722512260714</v>
      </c>
      <c r="X403" s="7">
        <f t="shared" si="105"/>
        <v>106.02000395647875</v>
      </c>
      <c r="Y403" s="7"/>
      <c r="Z403" s="7">
        <v>393</v>
      </c>
      <c r="AA403" s="5">
        <f t="shared" si="106"/>
        <v>-77346.750476928428</v>
      </c>
      <c r="AB403" s="5"/>
      <c r="AC403" s="7">
        <v>308</v>
      </c>
      <c r="AD403" s="5">
        <v>54013.601300027221</v>
      </c>
      <c r="AE403" s="7"/>
    </row>
    <row r="404" spans="1:31">
      <c r="A404" s="28">
        <v>39553</v>
      </c>
      <c r="B404" s="14">
        <v>12362.47</v>
      </c>
      <c r="C404" s="14">
        <v>5906.9</v>
      </c>
      <c r="D404" s="14">
        <v>4780.68</v>
      </c>
      <c r="E404" s="14">
        <v>12990.58</v>
      </c>
      <c r="F404" s="29">
        <v>1.9623999999999999</v>
      </c>
      <c r="G404" s="30">
        <v>0.63280000000000003</v>
      </c>
      <c r="H404" s="30">
        <v>101.35</v>
      </c>
      <c r="I404" s="7"/>
      <c r="J404" s="7">
        <f t="shared" si="92"/>
        <v>1.0049105596948804</v>
      </c>
      <c r="K404" s="7">
        <f t="shared" si="93"/>
        <v>1.0129124082584537</v>
      </c>
      <c r="L404" s="7">
        <f t="shared" si="94"/>
        <v>1.0029770334145252</v>
      </c>
      <c r="M404" s="7">
        <f t="shared" si="95"/>
        <v>1.0056566629327168</v>
      </c>
      <c r="N404" s="7">
        <f t="shared" si="96"/>
        <v>0.98921262224014517</v>
      </c>
      <c r="O404" s="7">
        <f t="shared" si="97"/>
        <v>1.0023760494218281</v>
      </c>
      <c r="P404" s="7">
        <f t="shared" si="98"/>
        <v>1.0062549642573471</v>
      </c>
      <c r="Q404" s="7"/>
      <c r="R404" s="7">
        <f t="shared" si="99"/>
        <v>11076.184483590552</v>
      </c>
      <c r="S404" s="7">
        <f t="shared" si="100"/>
        <v>5264.1057857191845</v>
      </c>
      <c r="T404" s="7">
        <f t="shared" si="101"/>
        <v>4239.3933546068492</v>
      </c>
      <c r="U404" s="7">
        <f t="shared" si="102"/>
        <v>12074.446893201553</v>
      </c>
      <c r="V404" s="7">
        <f t="shared" si="103"/>
        <v>1.8272735558019961</v>
      </c>
      <c r="W404" s="7">
        <f t="shared" si="104"/>
        <v>0.68331975289086022</v>
      </c>
      <c r="X404" s="7">
        <f t="shared" si="105"/>
        <v>107.08565329626687</v>
      </c>
      <c r="Y404" s="7"/>
      <c r="Z404" s="7">
        <v>394</v>
      </c>
      <c r="AA404" s="5">
        <f t="shared" si="106"/>
        <v>24620.914642853662</v>
      </c>
      <c r="AB404" s="5"/>
      <c r="AC404" s="7">
        <v>72</v>
      </c>
      <c r="AD404" s="5">
        <v>54261.611237181351</v>
      </c>
      <c r="AE404" s="7"/>
    </row>
    <row r="405" spans="1:31">
      <c r="A405" s="28">
        <v>39554</v>
      </c>
      <c r="B405" s="14">
        <v>12619.27</v>
      </c>
      <c r="C405" s="14">
        <v>6046.2</v>
      </c>
      <c r="D405" s="14">
        <v>4855.1000000000004</v>
      </c>
      <c r="E405" s="14">
        <v>13146.13</v>
      </c>
      <c r="F405" s="29">
        <v>1.9758</v>
      </c>
      <c r="G405" s="30">
        <v>0.627</v>
      </c>
      <c r="H405" s="30">
        <v>101.31</v>
      </c>
      <c r="I405" s="7"/>
      <c r="J405" s="7">
        <f t="shared" si="92"/>
        <v>1.0207725478808038</v>
      </c>
      <c r="K405" s="7">
        <f t="shared" si="93"/>
        <v>1.0235825898525455</v>
      </c>
      <c r="L405" s="7">
        <f t="shared" si="94"/>
        <v>1.0155668231297639</v>
      </c>
      <c r="M405" s="7">
        <f t="shared" si="95"/>
        <v>1.0119740612043495</v>
      </c>
      <c r="N405" s="7">
        <f t="shared" si="96"/>
        <v>1.0068283734203016</v>
      </c>
      <c r="O405" s="7">
        <f t="shared" si="97"/>
        <v>0.99083438685208591</v>
      </c>
      <c r="P405" s="7">
        <f t="shared" si="98"/>
        <v>0.99960532807104108</v>
      </c>
      <c r="Q405" s="7"/>
      <c r="R405" s="7">
        <f t="shared" si="99"/>
        <v>11251.016269095093</v>
      </c>
      <c r="S405" s="7">
        <f t="shared" si="100"/>
        <v>5319.5587194636792</v>
      </c>
      <c r="T405" s="7">
        <f t="shared" si="101"/>
        <v>4292.6080036731173</v>
      </c>
      <c r="U405" s="7">
        <f t="shared" si="102"/>
        <v>12150.29692507186</v>
      </c>
      <c r="V405" s="7">
        <f t="shared" si="103"/>
        <v>1.8598133713819811</v>
      </c>
      <c r="W405" s="7">
        <f t="shared" si="104"/>
        <v>0.67545180151706696</v>
      </c>
      <c r="X405" s="7">
        <f t="shared" si="105"/>
        <v>106.37799901332019</v>
      </c>
      <c r="Y405" s="7"/>
      <c r="Z405" s="7">
        <v>395</v>
      </c>
      <c r="AA405" s="5">
        <f t="shared" si="106"/>
        <v>217418.38666031323</v>
      </c>
      <c r="AB405" s="5"/>
      <c r="AC405" s="7">
        <v>101</v>
      </c>
      <c r="AD405" s="5">
        <v>54597.006183594465</v>
      </c>
      <c r="AE405" s="7"/>
    </row>
    <row r="406" spans="1:31">
      <c r="A406" s="28">
        <v>39555</v>
      </c>
      <c r="B406" s="14">
        <v>12620.49</v>
      </c>
      <c r="C406" s="14">
        <v>5980.4</v>
      </c>
      <c r="D406" s="14">
        <v>4862.1400000000003</v>
      </c>
      <c r="E406" s="14">
        <v>13398.3</v>
      </c>
      <c r="F406" s="29">
        <v>1.9855</v>
      </c>
      <c r="G406" s="30">
        <v>0.62880000000000003</v>
      </c>
      <c r="H406" s="30">
        <v>102.37</v>
      </c>
      <c r="I406" s="7"/>
      <c r="J406" s="7">
        <f t="shared" si="92"/>
        <v>1.0000966775415694</v>
      </c>
      <c r="K406" s="7">
        <f t="shared" si="93"/>
        <v>0.98911713142138857</v>
      </c>
      <c r="L406" s="7">
        <f t="shared" si="94"/>
        <v>1.001450021626743</v>
      </c>
      <c r="M406" s="7">
        <f t="shared" si="95"/>
        <v>1.0191820710733881</v>
      </c>
      <c r="N406" s="7">
        <f t="shared" si="96"/>
        <v>1.0049094037858084</v>
      </c>
      <c r="O406" s="7">
        <f t="shared" si="97"/>
        <v>1.0028708133971291</v>
      </c>
      <c r="P406" s="7">
        <f t="shared" si="98"/>
        <v>1.0104629355443688</v>
      </c>
      <c r="Q406" s="7"/>
      <c r="R406" s="7">
        <f t="shared" si="99"/>
        <v>11023.125585663829</v>
      </c>
      <c r="S406" s="7">
        <f t="shared" si="100"/>
        <v>5140.4417319969562</v>
      </c>
      <c r="T406" s="7">
        <f t="shared" si="101"/>
        <v>4232.9389659121343</v>
      </c>
      <c r="U406" s="7">
        <f t="shared" si="102"/>
        <v>12236.840111804768</v>
      </c>
      <c r="V406" s="7">
        <f t="shared" si="103"/>
        <v>1.8562686506731452</v>
      </c>
      <c r="W406" s="7">
        <f t="shared" si="104"/>
        <v>0.68365703349282292</v>
      </c>
      <c r="X406" s="7">
        <f t="shared" si="105"/>
        <v>107.53346560063173</v>
      </c>
      <c r="Y406" s="7"/>
      <c r="Z406" s="7">
        <v>396</v>
      </c>
      <c r="AA406" s="5">
        <f t="shared" si="106"/>
        <v>-1741.3637623880059</v>
      </c>
      <c r="AB406" s="5"/>
      <c r="AC406" s="7">
        <v>18</v>
      </c>
      <c r="AD406" s="5">
        <v>54918.941483329982</v>
      </c>
      <c r="AE406" s="7"/>
    </row>
    <row r="407" spans="1:31">
      <c r="A407" s="28">
        <v>39556</v>
      </c>
      <c r="B407" s="14">
        <v>12849.36</v>
      </c>
      <c r="C407" s="14">
        <v>6056.5</v>
      </c>
      <c r="D407" s="14">
        <v>4961.6899999999996</v>
      </c>
      <c r="E407" s="14">
        <v>13476.45</v>
      </c>
      <c r="F407" s="29">
        <v>1.9972000000000001</v>
      </c>
      <c r="G407" s="30">
        <v>0.63560000000000005</v>
      </c>
      <c r="H407" s="30">
        <v>104.46</v>
      </c>
      <c r="I407" s="7"/>
      <c r="J407" s="7">
        <f t="shared" si="92"/>
        <v>1.0181347950832338</v>
      </c>
      <c r="K407" s="7">
        <f t="shared" si="93"/>
        <v>1.0127249013443917</v>
      </c>
      <c r="L407" s="7">
        <f t="shared" si="94"/>
        <v>1.0204745235636981</v>
      </c>
      <c r="M407" s="7">
        <f t="shared" si="95"/>
        <v>1.0058328295380758</v>
      </c>
      <c r="N407" s="7">
        <f t="shared" si="96"/>
        <v>1.0058927222362126</v>
      </c>
      <c r="O407" s="7">
        <f t="shared" si="97"/>
        <v>1.0108142493638677</v>
      </c>
      <c r="P407" s="7">
        <f t="shared" si="98"/>
        <v>1.0204161375402949</v>
      </c>
      <c r="Q407" s="7"/>
      <c r="R407" s="7">
        <f t="shared" si="99"/>
        <v>11221.942799495107</v>
      </c>
      <c r="S407" s="7">
        <f t="shared" si="100"/>
        <v>5263.1313122868041</v>
      </c>
      <c r="T407" s="7">
        <f t="shared" si="101"/>
        <v>4313.3519209442748</v>
      </c>
      <c r="U407" s="7">
        <f t="shared" si="102"/>
        <v>12076.562042833795</v>
      </c>
      <c r="V407" s="7">
        <f t="shared" si="103"/>
        <v>1.8580850365147319</v>
      </c>
      <c r="W407" s="7">
        <f t="shared" si="104"/>
        <v>0.6890720737913486</v>
      </c>
      <c r="X407" s="7">
        <f t="shared" si="105"/>
        <v>108.59268535703819</v>
      </c>
      <c r="Y407" s="7"/>
      <c r="Z407" s="7">
        <v>397</v>
      </c>
      <c r="AA407" s="5">
        <f t="shared" si="106"/>
        <v>107269.64279875346</v>
      </c>
      <c r="AB407" s="5"/>
      <c r="AC407" s="7">
        <v>235</v>
      </c>
      <c r="AD407" s="5">
        <v>55011.290735362098</v>
      </c>
      <c r="AE407" s="7"/>
    </row>
    <row r="408" spans="1:31">
      <c r="A408" s="28">
        <v>39559</v>
      </c>
      <c r="B408" s="14">
        <v>12825.02</v>
      </c>
      <c r="C408" s="14">
        <v>6053</v>
      </c>
      <c r="D408" s="14">
        <v>4910.3500000000004</v>
      </c>
      <c r="E408" s="14">
        <v>13696.55</v>
      </c>
      <c r="F408" s="29">
        <v>1.9807999999999999</v>
      </c>
      <c r="G408" s="30">
        <v>0.62819999999999998</v>
      </c>
      <c r="H408" s="30">
        <v>103.13</v>
      </c>
      <c r="I408" s="7"/>
      <c r="J408" s="7">
        <f t="shared" si="92"/>
        <v>0.99810574223151971</v>
      </c>
      <c r="K408" s="7">
        <f t="shared" si="93"/>
        <v>0.99942210847849422</v>
      </c>
      <c r="L408" s="7">
        <f t="shared" si="94"/>
        <v>0.98965271913400488</v>
      </c>
      <c r="M408" s="7">
        <f t="shared" si="95"/>
        <v>1.0163321943093322</v>
      </c>
      <c r="N408" s="7">
        <f t="shared" si="96"/>
        <v>0.99178850390546758</v>
      </c>
      <c r="O408" s="7">
        <f t="shared" si="97"/>
        <v>0.98835745752045301</v>
      </c>
      <c r="P408" s="7">
        <f t="shared" si="98"/>
        <v>0.98726785372391346</v>
      </c>
      <c r="Q408" s="7"/>
      <c r="R408" s="7">
        <f t="shared" si="99"/>
        <v>11001.181377220344</v>
      </c>
      <c r="S408" s="7">
        <f t="shared" si="100"/>
        <v>5193.9966977627346</v>
      </c>
      <c r="T408" s="7">
        <f t="shared" si="101"/>
        <v>4183.0740097628031</v>
      </c>
      <c r="U408" s="7">
        <f t="shared" si="102"/>
        <v>12202.622980940827</v>
      </c>
      <c r="V408" s="7">
        <f t="shared" si="103"/>
        <v>1.8320317244141797</v>
      </c>
      <c r="W408" s="7">
        <f t="shared" si="104"/>
        <v>0.67376327879169284</v>
      </c>
      <c r="X408" s="7">
        <f t="shared" si="105"/>
        <v>105.06504499329887</v>
      </c>
      <c r="Y408" s="7"/>
      <c r="Z408" s="7">
        <v>398</v>
      </c>
      <c r="AA408" s="5">
        <f t="shared" si="106"/>
        <v>24866.66651003994</v>
      </c>
      <c r="AB408" s="5"/>
      <c r="AC408" s="7">
        <v>368</v>
      </c>
      <c r="AD408" s="5">
        <v>55165.508616214618</v>
      </c>
      <c r="AE408" s="7"/>
    </row>
    <row r="409" spans="1:31">
      <c r="A409" s="28">
        <v>39560</v>
      </c>
      <c r="B409" s="14">
        <v>12720.23</v>
      </c>
      <c r="C409" s="14">
        <v>6034.7</v>
      </c>
      <c r="D409" s="14">
        <v>4872.6400000000003</v>
      </c>
      <c r="E409" s="14">
        <v>13547.82</v>
      </c>
      <c r="F409" s="29">
        <v>1.9944999999999999</v>
      </c>
      <c r="G409" s="30">
        <v>0.626</v>
      </c>
      <c r="H409" s="30">
        <v>103.19</v>
      </c>
      <c r="I409" s="7"/>
      <c r="J409" s="7">
        <f t="shared" si="92"/>
        <v>0.99182925250798826</v>
      </c>
      <c r="K409" s="7">
        <f t="shared" si="93"/>
        <v>0.99697670576573594</v>
      </c>
      <c r="L409" s="7">
        <f t="shared" si="94"/>
        <v>0.9923203030333887</v>
      </c>
      <c r="M409" s="7">
        <f t="shared" si="95"/>
        <v>0.98914106107012356</v>
      </c>
      <c r="N409" s="7">
        <f t="shared" si="96"/>
        <v>1.0069163974151858</v>
      </c>
      <c r="O409" s="7">
        <f t="shared" si="97"/>
        <v>0.99649793059535186</v>
      </c>
      <c r="P409" s="7">
        <f t="shared" si="98"/>
        <v>1.0005817899738194</v>
      </c>
      <c r="Q409" s="7"/>
      <c r="R409" s="7">
        <f t="shared" si="99"/>
        <v>10932.001530898197</v>
      </c>
      <c r="S409" s="7">
        <f t="shared" si="100"/>
        <v>5181.28793986453</v>
      </c>
      <c r="T409" s="7">
        <f t="shared" si="101"/>
        <v>4194.3493800645583</v>
      </c>
      <c r="U409" s="7">
        <f t="shared" si="102"/>
        <v>11876.151823970271</v>
      </c>
      <c r="V409" s="7">
        <f t="shared" si="103"/>
        <v>1.859975969305331</v>
      </c>
      <c r="W409" s="7">
        <f t="shared" si="104"/>
        <v>0.67931263928685137</v>
      </c>
      <c r="X409" s="7">
        <f t="shared" si="105"/>
        <v>106.48191408901387</v>
      </c>
      <c r="Y409" s="7"/>
      <c r="Z409" s="7">
        <v>399</v>
      </c>
      <c r="AA409" s="5">
        <f t="shared" si="106"/>
        <v>-47098.633229319006</v>
      </c>
      <c r="AB409" s="5"/>
      <c r="AC409" s="7">
        <v>15</v>
      </c>
      <c r="AD409" s="5">
        <v>55417.728922775015</v>
      </c>
      <c r="AE409" s="7"/>
    </row>
    <row r="410" spans="1:31">
      <c r="A410" s="28">
        <v>39561</v>
      </c>
      <c r="B410" s="14">
        <v>12763.22</v>
      </c>
      <c r="C410" s="14">
        <v>6083.6</v>
      </c>
      <c r="D410" s="14">
        <v>4944.6499999999996</v>
      </c>
      <c r="E410" s="14">
        <v>13579.16</v>
      </c>
      <c r="F410" s="29">
        <v>1.9802999999999999</v>
      </c>
      <c r="G410" s="30">
        <v>0.62980000000000003</v>
      </c>
      <c r="H410" s="30">
        <v>103.62</v>
      </c>
      <c r="I410" s="7"/>
      <c r="J410" s="7">
        <f t="shared" si="92"/>
        <v>1.0033796558710024</v>
      </c>
      <c r="K410" s="7">
        <f t="shared" si="93"/>
        <v>1.0081031368585018</v>
      </c>
      <c r="L410" s="7">
        <f t="shared" si="94"/>
        <v>1.0147784363302028</v>
      </c>
      <c r="M410" s="7">
        <f t="shared" si="95"/>
        <v>1.0023132873037877</v>
      </c>
      <c r="N410" s="7">
        <f t="shared" si="96"/>
        <v>0.99288042115818498</v>
      </c>
      <c r="O410" s="7">
        <f t="shared" si="97"/>
        <v>1.0060702875399361</v>
      </c>
      <c r="P410" s="7">
        <f t="shared" si="98"/>
        <v>1.0041670704525634</v>
      </c>
      <c r="Q410" s="7"/>
      <c r="R410" s="7">
        <f t="shared" si="99"/>
        <v>11059.310769789541</v>
      </c>
      <c r="S410" s="7">
        <f t="shared" si="100"/>
        <v>5239.1120022536343</v>
      </c>
      <c r="T410" s="7">
        <f t="shared" si="101"/>
        <v>4289.2756424648651</v>
      </c>
      <c r="U410" s="7">
        <f t="shared" si="102"/>
        <v>12034.304553411546</v>
      </c>
      <c r="V410" s="7">
        <f t="shared" si="103"/>
        <v>1.8340487139633992</v>
      </c>
      <c r="W410" s="7">
        <f t="shared" si="104"/>
        <v>0.68583811501597436</v>
      </c>
      <c r="X410" s="7">
        <f t="shared" si="105"/>
        <v>106.86345963756179</v>
      </c>
      <c r="Y410" s="7"/>
      <c r="Z410" s="7">
        <v>400</v>
      </c>
      <c r="AA410" s="5">
        <f t="shared" si="106"/>
        <v>20586.21758858487</v>
      </c>
      <c r="AB410" s="5"/>
      <c r="AC410" s="7">
        <v>247</v>
      </c>
      <c r="AD410" s="5">
        <v>55572.445792302489</v>
      </c>
      <c r="AE410" s="7"/>
    </row>
    <row r="411" spans="1:31">
      <c r="A411" s="28">
        <v>39562</v>
      </c>
      <c r="B411" s="14">
        <v>12848.95</v>
      </c>
      <c r="C411" s="14">
        <v>6050.7</v>
      </c>
      <c r="D411" s="14">
        <v>4929.55</v>
      </c>
      <c r="E411" s="14">
        <v>13540.87</v>
      </c>
      <c r="F411" s="29">
        <v>1.9728000000000001</v>
      </c>
      <c r="G411" s="30">
        <v>0.63690000000000002</v>
      </c>
      <c r="H411" s="30">
        <v>104.02</v>
      </c>
      <c r="I411" s="7"/>
      <c r="J411" s="7">
        <f t="shared" si="92"/>
        <v>1.0067169570061474</v>
      </c>
      <c r="K411" s="7">
        <f t="shared" si="93"/>
        <v>0.99459201788414742</v>
      </c>
      <c r="L411" s="7">
        <f t="shared" si="94"/>
        <v>0.99694619437169474</v>
      </c>
      <c r="M411" s="7">
        <f t="shared" si="95"/>
        <v>0.99718023795286315</v>
      </c>
      <c r="N411" s="7">
        <f t="shared" si="96"/>
        <v>0.99621269504620524</v>
      </c>
      <c r="O411" s="7">
        <f t="shared" si="97"/>
        <v>1.0112734201333757</v>
      </c>
      <c r="P411" s="7">
        <f t="shared" si="98"/>
        <v>1.0038602586373286</v>
      </c>
      <c r="Q411" s="7"/>
      <c r="R411" s="7">
        <f t="shared" si="99"/>
        <v>11096.094703139177</v>
      </c>
      <c r="S411" s="7">
        <f t="shared" si="100"/>
        <v>5168.8947169439143</v>
      </c>
      <c r="T411" s="7">
        <f t="shared" si="101"/>
        <v>4213.9021438322234</v>
      </c>
      <c r="U411" s="7">
        <f t="shared" si="102"/>
        <v>11972.67444238819</v>
      </c>
      <c r="V411" s="7">
        <f t="shared" si="103"/>
        <v>1.8402040902893502</v>
      </c>
      <c r="W411" s="7">
        <f t="shared" si="104"/>
        <v>0.68938509050492225</v>
      </c>
      <c r="X411" s="7">
        <f t="shared" si="105"/>
        <v>106.83080872418452</v>
      </c>
      <c r="Y411" s="7"/>
      <c r="Z411" s="7">
        <v>401</v>
      </c>
      <c r="AA411" s="5">
        <f t="shared" si="106"/>
        <v>-25710.143959056586</v>
      </c>
      <c r="AB411" s="5"/>
      <c r="AC411" s="7">
        <v>327</v>
      </c>
      <c r="AD411" s="5">
        <v>59127.588468067348</v>
      </c>
      <c r="AE411" s="7"/>
    </row>
    <row r="412" spans="1:31">
      <c r="A412" s="28">
        <v>39563</v>
      </c>
      <c r="B412" s="14">
        <v>12891.86</v>
      </c>
      <c r="C412" s="14">
        <v>6091.4</v>
      </c>
      <c r="D412" s="14">
        <v>4978.21</v>
      </c>
      <c r="E412" s="14">
        <v>13863.47</v>
      </c>
      <c r="F412" s="29">
        <v>1.9885999999999999</v>
      </c>
      <c r="G412" s="30">
        <v>0.63859999999999995</v>
      </c>
      <c r="H412" s="30">
        <v>104.13</v>
      </c>
      <c r="I412" s="7"/>
      <c r="J412" s="7">
        <f t="shared" si="92"/>
        <v>1.0033395724942504</v>
      </c>
      <c r="K412" s="7">
        <f t="shared" si="93"/>
        <v>1.006726494455187</v>
      </c>
      <c r="L412" s="7">
        <f t="shared" si="94"/>
        <v>1.0098710835674656</v>
      </c>
      <c r="M412" s="7">
        <f t="shared" si="95"/>
        <v>1.023824170825065</v>
      </c>
      <c r="N412" s="7">
        <f t="shared" si="96"/>
        <v>1.0080089213300891</v>
      </c>
      <c r="O412" s="7">
        <f t="shared" si="97"/>
        <v>1.0026691788349817</v>
      </c>
      <c r="P412" s="7">
        <f t="shared" si="98"/>
        <v>1.0010574889444337</v>
      </c>
      <c r="Q412" s="7"/>
      <c r="R412" s="7">
        <f t="shared" si="99"/>
        <v>11058.868968405977</v>
      </c>
      <c r="S412" s="7">
        <f t="shared" si="100"/>
        <v>5231.9575916836066</v>
      </c>
      <c r="T412" s="7">
        <f t="shared" si="101"/>
        <v>4268.5331947338</v>
      </c>
      <c r="U412" s="7">
        <f t="shared" si="102"/>
        <v>12292.575621736269</v>
      </c>
      <c r="V412" s="7">
        <f t="shared" si="103"/>
        <v>1.8619940794809406</v>
      </c>
      <c r="W412" s="7">
        <f t="shared" si="104"/>
        <v>0.68351957921180706</v>
      </c>
      <c r="X412" s="7">
        <f t="shared" si="105"/>
        <v>106.53253797346663</v>
      </c>
      <c r="Y412" s="7"/>
      <c r="Z412" s="7">
        <v>402</v>
      </c>
      <c r="AA412" s="5">
        <f t="shared" si="106"/>
        <v>106144.11757952534</v>
      </c>
      <c r="AB412" s="5"/>
      <c r="AC412" s="7">
        <v>255</v>
      </c>
      <c r="AD412" s="5">
        <v>59668.015129264444</v>
      </c>
      <c r="AE412" s="7"/>
    </row>
    <row r="413" spans="1:31">
      <c r="A413" s="28">
        <v>39566</v>
      </c>
      <c r="B413" s="14">
        <v>12871.75</v>
      </c>
      <c r="C413" s="14">
        <v>6090.4</v>
      </c>
      <c r="D413" s="14">
        <v>5012.75</v>
      </c>
      <c r="E413" s="14">
        <v>13894.37</v>
      </c>
      <c r="F413" s="29">
        <v>1.9947999999999999</v>
      </c>
      <c r="G413" s="30">
        <v>0.63929999999999998</v>
      </c>
      <c r="H413" s="30">
        <v>104.49</v>
      </c>
      <c r="I413" s="7"/>
      <c r="J413" s="7">
        <f t="shared" si="92"/>
        <v>0.99844010096293312</v>
      </c>
      <c r="K413" s="7">
        <f t="shared" si="93"/>
        <v>0.99983583412680177</v>
      </c>
      <c r="L413" s="7">
        <f t="shared" si="94"/>
        <v>1.0069382368361319</v>
      </c>
      <c r="M413" s="7">
        <f t="shared" si="95"/>
        <v>1.0022288792055669</v>
      </c>
      <c r="N413" s="7">
        <f t="shared" si="96"/>
        <v>1.0031177712963895</v>
      </c>
      <c r="O413" s="7">
        <f t="shared" si="97"/>
        <v>1.0010961478233638</v>
      </c>
      <c r="P413" s="7">
        <f t="shared" si="98"/>
        <v>1.0034572169403631</v>
      </c>
      <c r="Q413" s="7"/>
      <c r="R413" s="7">
        <f t="shared" si="99"/>
        <v>11004.866699219507</v>
      </c>
      <c r="S413" s="7">
        <f t="shared" si="100"/>
        <v>5196.1468299569888</v>
      </c>
      <c r="T413" s="7">
        <f t="shared" si="101"/>
        <v>4256.1366088413315</v>
      </c>
      <c r="U413" s="7">
        <f t="shared" si="102"/>
        <v>12033.291105048016</v>
      </c>
      <c r="V413" s="7">
        <f t="shared" si="103"/>
        <v>1.8529591471386906</v>
      </c>
      <c r="W413" s="7">
        <f t="shared" si="104"/>
        <v>0.68244724397118706</v>
      </c>
      <c r="X413" s="7">
        <f t="shared" si="105"/>
        <v>106.78791702679344</v>
      </c>
      <c r="Y413" s="7"/>
      <c r="Z413" s="7">
        <v>403</v>
      </c>
      <c r="AA413" s="5">
        <f t="shared" si="106"/>
        <v>5394.9662583377212</v>
      </c>
      <c r="AB413" s="5"/>
      <c r="AC413" s="7">
        <v>219</v>
      </c>
      <c r="AD413" s="5">
        <v>59671.805581139401</v>
      </c>
      <c r="AE413" s="7"/>
    </row>
    <row r="414" spans="1:31">
      <c r="A414" s="28">
        <v>39568</v>
      </c>
      <c r="B414" s="14">
        <v>12820.13</v>
      </c>
      <c r="C414" s="14">
        <v>6087.3</v>
      </c>
      <c r="D414" s="14">
        <v>4996.54</v>
      </c>
      <c r="E414" s="14">
        <v>13849.99</v>
      </c>
      <c r="F414" s="29">
        <v>1.9802999999999999</v>
      </c>
      <c r="G414" s="30">
        <v>0.64219999999999999</v>
      </c>
      <c r="H414" s="30">
        <v>104.51</v>
      </c>
      <c r="I414" s="7"/>
      <c r="J414" s="7">
        <f t="shared" si="92"/>
        <v>0.99598966729465688</v>
      </c>
      <c r="K414" s="7">
        <f t="shared" si="93"/>
        <v>0.99949100223302256</v>
      </c>
      <c r="L414" s="7">
        <f t="shared" si="94"/>
        <v>0.99676624607251507</v>
      </c>
      <c r="M414" s="7">
        <f t="shared" si="95"/>
        <v>0.99680590051941897</v>
      </c>
      <c r="N414" s="7">
        <f t="shared" si="96"/>
        <v>0.99273110086224181</v>
      </c>
      <c r="O414" s="7">
        <f t="shared" si="97"/>
        <v>1.0045362114813077</v>
      </c>
      <c r="P414" s="7">
        <f t="shared" si="98"/>
        <v>1.0001914058761605</v>
      </c>
      <c r="Q414" s="7"/>
      <c r="R414" s="7">
        <f t="shared" si="99"/>
        <v>10977.857872301745</v>
      </c>
      <c r="S414" s="7">
        <f t="shared" si="100"/>
        <v>5194.3547386050186</v>
      </c>
      <c r="T414" s="7">
        <f t="shared" si="101"/>
        <v>4213.1415365617677</v>
      </c>
      <c r="U414" s="7">
        <f t="shared" si="102"/>
        <v>11968.17994876342</v>
      </c>
      <c r="V414" s="7">
        <f t="shared" si="103"/>
        <v>1.833772889512733</v>
      </c>
      <c r="W414" s="7">
        <f t="shared" si="104"/>
        <v>0.68479233536680739</v>
      </c>
      <c r="X414" s="7">
        <f t="shared" si="105"/>
        <v>106.440369413341</v>
      </c>
      <c r="Y414" s="7"/>
      <c r="Z414" s="7">
        <v>404</v>
      </c>
      <c r="AA414" s="5">
        <f t="shared" si="106"/>
        <v>-51988.18846273981</v>
      </c>
      <c r="AB414" s="5"/>
      <c r="AC414" s="7">
        <v>44</v>
      </c>
      <c r="AD414" s="5">
        <v>60019.883420201018</v>
      </c>
      <c r="AE414" s="7"/>
    </row>
    <row r="415" spans="1:31">
      <c r="A415" s="28">
        <v>39570</v>
      </c>
      <c r="B415" s="14">
        <v>13058.2</v>
      </c>
      <c r="C415" s="14">
        <v>6215.5</v>
      </c>
      <c r="D415" s="14">
        <v>5069.71</v>
      </c>
      <c r="E415" s="14">
        <v>14049.26</v>
      </c>
      <c r="F415" s="29">
        <v>1.9750000000000001</v>
      </c>
      <c r="G415" s="30">
        <v>0.64910000000000001</v>
      </c>
      <c r="H415" s="30">
        <v>105.32</v>
      </c>
      <c r="I415" s="7"/>
      <c r="J415" s="7">
        <f t="shared" si="92"/>
        <v>1.0185700145006331</v>
      </c>
      <c r="K415" s="7">
        <f t="shared" si="93"/>
        <v>1.0210602401721618</v>
      </c>
      <c r="L415" s="7">
        <f t="shared" si="94"/>
        <v>1.0146441337405485</v>
      </c>
      <c r="M415" s="7">
        <f t="shared" si="95"/>
        <v>1.014387736020026</v>
      </c>
      <c r="N415" s="7">
        <f t="shared" si="96"/>
        <v>0.99732363783265165</v>
      </c>
      <c r="O415" s="7">
        <f t="shared" si="97"/>
        <v>1.0107443164123326</v>
      </c>
      <c r="P415" s="7">
        <f t="shared" si="98"/>
        <v>1.0077504545019613</v>
      </c>
      <c r="Q415" s="7"/>
      <c r="R415" s="7">
        <f t="shared" si="99"/>
        <v>11226.739814026847</v>
      </c>
      <c r="S415" s="7">
        <f t="shared" si="100"/>
        <v>5306.4500681747249</v>
      </c>
      <c r="T415" s="7">
        <f t="shared" si="101"/>
        <v>4288.7079709358886</v>
      </c>
      <c r="U415" s="7">
        <f t="shared" si="102"/>
        <v>12179.276784156524</v>
      </c>
      <c r="V415" s="7">
        <f t="shared" si="103"/>
        <v>1.8422562238044742</v>
      </c>
      <c r="W415" s="7">
        <f t="shared" si="104"/>
        <v>0.68902440049828717</v>
      </c>
      <c r="X415" s="7">
        <f t="shared" si="105"/>
        <v>107.24480336809873</v>
      </c>
      <c r="Y415" s="7"/>
      <c r="Z415" s="7">
        <v>405</v>
      </c>
      <c r="AA415" s="5">
        <f t="shared" si="106"/>
        <v>142688.15943352133</v>
      </c>
      <c r="AB415" s="5"/>
      <c r="AC415" s="7">
        <v>109</v>
      </c>
      <c r="AD415" s="5">
        <v>60082.324492992833</v>
      </c>
      <c r="AE415" s="7"/>
    </row>
    <row r="416" spans="1:31">
      <c r="A416" s="28">
        <v>39575</v>
      </c>
      <c r="B416" s="14">
        <v>12814.35</v>
      </c>
      <c r="C416" s="14">
        <v>6261</v>
      </c>
      <c r="D416" s="14">
        <v>5075.3100000000004</v>
      </c>
      <c r="E416" s="14">
        <v>14102.48</v>
      </c>
      <c r="F416" s="29">
        <v>1.9514</v>
      </c>
      <c r="G416" s="30">
        <v>0.64949999999999997</v>
      </c>
      <c r="H416" s="30">
        <v>105.34</v>
      </c>
      <c r="I416" s="7"/>
      <c r="J416" s="7">
        <f t="shared" si="92"/>
        <v>0.98132591015607051</v>
      </c>
      <c r="K416" s="7">
        <f t="shared" si="93"/>
        <v>1.0073204086557799</v>
      </c>
      <c r="L416" s="7">
        <f t="shared" si="94"/>
        <v>1.0011045996713817</v>
      </c>
      <c r="M416" s="7">
        <f t="shared" si="95"/>
        <v>1.0037880998714523</v>
      </c>
      <c r="N416" s="7">
        <f t="shared" si="96"/>
        <v>0.98805063291139239</v>
      </c>
      <c r="O416" s="7">
        <f t="shared" si="97"/>
        <v>1.0006162378678169</v>
      </c>
      <c r="P416" s="7">
        <f t="shared" si="98"/>
        <v>1.0001898974553742</v>
      </c>
      <c r="Q416" s="7"/>
      <c r="R416" s="7">
        <f t="shared" si="99"/>
        <v>10816.233061294817</v>
      </c>
      <c r="S416" s="7">
        <f t="shared" si="100"/>
        <v>5235.0441637840877</v>
      </c>
      <c r="T416" s="7">
        <f t="shared" si="101"/>
        <v>4231.4789329369933</v>
      </c>
      <c r="U416" s="7">
        <f t="shared" si="102"/>
        <v>12052.011934749589</v>
      </c>
      <c r="V416" s="7">
        <f t="shared" si="103"/>
        <v>1.8251271291139239</v>
      </c>
      <c r="W416" s="7">
        <f t="shared" si="104"/>
        <v>0.68212008935449076</v>
      </c>
      <c r="X416" s="7">
        <f t="shared" si="105"/>
        <v>106.44020888720092</v>
      </c>
      <c r="Y416" s="7"/>
      <c r="Z416" s="7">
        <v>406</v>
      </c>
      <c r="AA416" s="5">
        <f t="shared" si="106"/>
        <v>-80326.998808423057</v>
      </c>
      <c r="AB416" s="5"/>
      <c r="AC416" s="7">
        <v>295</v>
      </c>
      <c r="AD416" s="5">
        <v>60432.566239252687</v>
      </c>
      <c r="AE416" s="7"/>
    </row>
    <row r="417" spans="1:31">
      <c r="A417" s="28">
        <v>39576</v>
      </c>
      <c r="B417" s="14">
        <v>12866.78</v>
      </c>
      <c r="C417" s="14">
        <v>6270.8</v>
      </c>
      <c r="D417" s="14">
        <v>5055.58</v>
      </c>
      <c r="E417" s="14">
        <v>13943.26</v>
      </c>
      <c r="F417" s="29">
        <v>1.9562999999999999</v>
      </c>
      <c r="G417" s="30">
        <v>0.64849999999999997</v>
      </c>
      <c r="H417" s="30">
        <v>103.62</v>
      </c>
      <c r="I417" s="7"/>
      <c r="J417" s="7">
        <f t="shared" si="92"/>
        <v>1.0040915067873126</v>
      </c>
      <c r="K417" s="7">
        <f t="shared" si="93"/>
        <v>1.0015652451685035</v>
      </c>
      <c r="L417" s="7">
        <f t="shared" si="94"/>
        <v>0.99611255273076904</v>
      </c>
      <c r="M417" s="7">
        <f t="shared" si="95"/>
        <v>0.98870978721473102</v>
      </c>
      <c r="N417" s="7">
        <f t="shared" si="96"/>
        <v>1.0025110177308598</v>
      </c>
      <c r="O417" s="7">
        <f t="shared" si="97"/>
        <v>0.99846035411855272</v>
      </c>
      <c r="P417" s="7">
        <f t="shared" si="98"/>
        <v>0.98367191949876587</v>
      </c>
      <c r="Q417" s="7"/>
      <c r="R417" s="7">
        <f t="shared" si="99"/>
        <v>11067.156833300167</v>
      </c>
      <c r="S417" s="7">
        <f t="shared" si="100"/>
        <v>5205.134579140713</v>
      </c>
      <c r="T417" s="7">
        <f t="shared" si="101"/>
        <v>4210.3784990079421</v>
      </c>
      <c r="U417" s="7">
        <f t="shared" si="102"/>
        <v>11870.973721487286</v>
      </c>
      <c r="V417" s="7">
        <f t="shared" si="103"/>
        <v>1.8518383519524442</v>
      </c>
      <c r="W417" s="7">
        <f t="shared" si="104"/>
        <v>0.68065042340261739</v>
      </c>
      <c r="X417" s="7">
        <f t="shared" si="105"/>
        <v>104.68236567305867</v>
      </c>
      <c r="Y417" s="7"/>
      <c r="Z417" s="7">
        <v>407</v>
      </c>
      <c r="AA417" s="5">
        <f t="shared" si="106"/>
        <v>35621.628928259015</v>
      </c>
      <c r="AB417" s="5"/>
      <c r="AC417" s="30">
        <v>5</v>
      </c>
      <c r="AD417" s="31">
        <v>60857.211399054155</v>
      </c>
      <c r="AE417" s="7"/>
    </row>
    <row r="418" spans="1:31">
      <c r="A418" s="28">
        <v>39577</v>
      </c>
      <c r="B418" s="14">
        <v>12745.88</v>
      </c>
      <c r="C418" s="14">
        <v>6204.7</v>
      </c>
      <c r="D418" s="14">
        <v>4960.5600000000004</v>
      </c>
      <c r="E418" s="14">
        <v>13655.34</v>
      </c>
      <c r="F418" s="29">
        <v>1.9460999999999999</v>
      </c>
      <c r="G418" s="30">
        <v>0.64800000000000002</v>
      </c>
      <c r="H418" s="30">
        <v>103.23</v>
      </c>
      <c r="I418" s="7"/>
      <c r="J418" s="7">
        <f t="shared" si="92"/>
        <v>0.9906037097082564</v>
      </c>
      <c r="K418" s="7">
        <f t="shared" si="93"/>
        <v>0.98945908018115702</v>
      </c>
      <c r="L418" s="7">
        <f t="shared" si="94"/>
        <v>0.98120492604211595</v>
      </c>
      <c r="M418" s="7">
        <f t="shared" si="95"/>
        <v>0.97935059663235136</v>
      </c>
      <c r="N418" s="7">
        <f t="shared" si="96"/>
        <v>0.99478607575525224</v>
      </c>
      <c r="O418" s="7">
        <f t="shared" si="97"/>
        <v>0.99922898997686982</v>
      </c>
      <c r="P418" s="7">
        <f t="shared" si="98"/>
        <v>0.99623624782860454</v>
      </c>
      <c r="Q418" s="7"/>
      <c r="R418" s="7">
        <f t="shared" si="99"/>
        <v>10918.493524626983</v>
      </c>
      <c r="S418" s="7">
        <f t="shared" si="100"/>
        <v>5142.2188397014734</v>
      </c>
      <c r="T418" s="7">
        <f t="shared" si="101"/>
        <v>4147.3667934440764</v>
      </c>
      <c r="U418" s="7">
        <f t="shared" si="102"/>
        <v>11758.602318984225</v>
      </c>
      <c r="V418" s="7">
        <f t="shared" si="103"/>
        <v>1.8375688391351019</v>
      </c>
      <c r="W418" s="7">
        <f t="shared" si="104"/>
        <v>0.68117440246723215</v>
      </c>
      <c r="X418" s="7">
        <f t="shared" si="105"/>
        <v>106.01946149392009</v>
      </c>
      <c r="Y418" s="7"/>
      <c r="Z418" s="7">
        <v>408</v>
      </c>
      <c r="AA418" s="5">
        <f t="shared" si="106"/>
        <v>-131784.1338233836</v>
      </c>
      <c r="AB418" s="5"/>
      <c r="AC418" s="7">
        <v>433</v>
      </c>
      <c r="AD418" s="5">
        <v>61335.998358510435</v>
      </c>
      <c r="AE418" s="7"/>
    </row>
    <row r="419" spans="1:31">
      <c r="A419" s="28">
        <v>39580</v>
      </c>
      <c r="B419" s="14">
        <v>12876.05</v>
      </c>
      <c r="C419" s="14">
        <v>6220.6</v>
      </c>
      <c r="D419" s="14">
        <v>4976.21</v>
      </c>
      <c r="E419" s="14">
        <v>13743.36</v>
      </c>
      <c r="F419" s="29">
        <v>1.9612000000000001</v>
      </c>
      <c r="G419" s="30">
        <v>0.64510000000000001</v>
      </c>
      <c r="H419" s="30">
        <v>103.67</v>
      </c>
      <c r="I419" s="7"/>
      <c r="J419" s="7">
        <f t="shared" si="92"/>
        <v>1.0102127118723854</v>
      </c>
      <c r="K419" s="7">
        <f t="shared" si="93"/>
        <v>1.0025625735329671</v>
      </c>
      <c r="L419" s="7">
        <f t="shared" si="94"/>
        <v>1.0031548857387069</v>
      </c>
      <c r="M419" s="7">
        <f t="shared" si="95"/>
        <v>1.0064458299829957</v>
      </c>
      <c r="N419" s="7">
        <f t="shared" si="96"/>
        <v>1.0077591079595087</v>
      </c>
      <c r="O419" s="7">
        <f t="shared" si="97"/>
        <v>0.99552469135802468</v>
      </c>
      <c r="P419" s="7">
        <f t="shared" si="98"/>
        <v>1.004262326842972</v>
      </c>
      <c r="Q419" s="7"/>
      <c r="R419" s="7">
        <f t="shared" si="99"/>
        <v>11134.625123020143</v>
      </c>
      <c r="S419" s="7">
        <f t="shared" si="100"/>
        <v>5210.3176946508302</v>
      </c>
      <c r="T419" s="7">
        <f t="shared" si="101"/>
        <v>4240.1451025892238</v>
      </c>
      <c r="U419" s="7">
        <f t="shared" si="102"/>
        <v>12083.922051065738</v>
      </c>
      <c r="V419" s="7">
        <f t="shared" si="103"/>
        <v>1.8615326242228045</v>
      </c>
      <c r="W419" s="7">
        <f t="shared" si="104"/>
        <v>0.67864918209876535</v>
      </c>
      <c r="X419" s="7">
        <f t="shared" si="105"/>
        <v>106.87359682262908</v>
      </c>
      <c r="Y419" s="7"/>
      <c r="Z419" s="7">
        <v>409</v>
      </c>
      <c r="AA419" s="5">
        <f t="shared" si="106"/>
        <v>81605.403907807544</v>
      </c>
      <c r="AB419" s="5"/>
      <c r="AC419" s="7">
        <v>317</v>
      </c>
      <c r="AD419" s="5">
        <v>62586.552486833185</v>
      </c>
      <c r="AE419" s="7"/>
    </row>
    <row r="420" spans="1:31">
      <c r="A420" s="28">
        <v>39581</v>
      </c>
      <c r="B420" s="14">
        <v>12832.18</v>
      </c>
      <c r="C420" s="14">
        <v>6211.9</v>
      </c>
      <c r="D420" s="14">
        <v>4998.67</v>
      </c>
      <c r="E420" s="14">
        <v>13953.73</v>
      </c>
      <c r="F420" s="29">
        <v>1.9464999999999999</v>
      </c>
      <c r="G420" s="30">
        <v>0.64570000000000005</v>
      </c>
      <c r="H420" s="30">
        <v>104.45</v>
      </c>
      <c r="I420" s="7"/>
      <c r="J420" s="7">
        <f t="shared" si="92"/>
        <v>0.99659289921986949</v>
      </c>
      <c r="K420" s="7">
        <f t="shared" si="93"/>
        <v>0.99860142108478267</v>
      </c>
      <c r="L420" s="7">
        <f t="shared" si="94"/>
        <v>1.0045134751145952</v>
      </c>
      <c r="M420" s="7">
        <f t="shared" si="95"/>
        <v>1.0153070282667411</v>
      </c>
      <c r="N420" s="7">
        <f t="shared" si="96"/>
        <v>0.99250458902712613</v>
      </c>
      <c r="O420" s="7">
        <f t="shared" si="97"/>
        <v>1.000930088358394</v>
      </c>
      <c r="P420" s="7">
        <f t="shared" si="98"/>
        <v>1.0075238738304235</v>
      </c>
      <c r="Q420" s="7"/>
      <c r="R420" s="7">
        <f t="shared" si="99"/>
        <v>10984.506730775354</v>
      </c>
      <c r="S420" s="7">
        <f t="shared" si="100"/>
        <v>5189.7315853776154</v>
      </c>
      <c r="T420" s="7">
        <f t="shared" si="101"/>
        <v>4245.887601749123</v>
      </c>
      <c r="U420" s="7">
        <f t="shared" si="102"/>
        <v>12190.314294095477</v>
      </c>
      <c r="V420" s="7">
        <f t="shared" si="103"/>
        <v>1.8333544768509074</v>
      </c>
      <c r="W420" s="7">
        <f t="shared" si="104"/>
        <v>0.68233404123391717</v>
      </c>
      <c r="X420" s="7">
        <f t="shared" si="105"/>
        <v>107.22069065303367</v>
      </c>
      <c r="Y420" s="7"/>
      <c r="Z420" s="7">
        <v>410</v>
      </c>
      <c r="AA420" s="5">
        <f t="shared" si="106"/>
        <v>-20957.3137330506</v>
      </c>
      <c r="AB420" s="5"/>
      <c r="AC420" s="7">
        <v>244</v>
      </c>
      <c r="AD420" s="5">
        <v>62876.138737544417</v>
      </c>
      <c r="AE420" s="7"/>
    </row>
    <row r="421" spans="1:31">
      <c r="A421" s="28">
        <v>39582</v>
      </c>
      <c r="B421" s="14">
        <v>12898.38</v>
      </c>
      <c r="C421" s="14">
        <v>6216</v>
      </c>
      <c r="D421" s="14">
        <v>5055.24</v>
      </c>
      <c r="E421" s="14">
        <v>14118.55</v>
      </c>
      <c r="F421" s="29">
        <v>1.9417</v>
      </c>
      <c r="G421" s="30">
        <v>0.64700000000000002</v>
      </c>
      <c r="H421" s="30">
        <v>105.26</v>
      </c>
      <c r="I421" s="7"/>
      <c r="J421" s="7">
        <f t="shared" si="92"/>
        <v>1.0051589051899208</v>
      </c>
      <c r="K421" s="7">
        <f t="shared" si="93"/>
        <v>1.0006600235032761</v>
      </c>
      <c r="L421" s="7">
        <f t="shared" si="94"/>
        <v>1.0113170103247464</v>
      </c>
      <c r="M421" s="7">
        <f t="shared" si="95"/>
        <v>1.0118118954573436</v>
      </c>
      <c r="N421" s="7">
        <f t="shared" si="96"/>
        <v>0.99753403544824049</v>
      </c>
      <c r="O421" s="7">
        <f t="shared" si="97"/>
        <v>1.0020133188787361</v>
      </c>
      <c r="P421" s="7">
        <f t="shared" si="98"/>
        <v>1.0077549066539013</v>
      </c>
      <c r="Q421" s="7"/>
      <c r="R421" s="7">
        <f t="shared" si="99"/>
        <v>11078.921762537619</v>
      </c>
      <c r="S421" s="7">
        <f t="shared" si="100"/>
        <v>5200.4301421465261</v>
      </c>
      <c r="T421" s="7">
        <f t="shared" si="101"/>
        <v>4274.6448524107418</v>
      </c>
      <c r="U421" s="7">
        <f t="shared" si="102"/>
        <v>12148.349877165461</v>
      </c>
      <c r="V421" s="7">
        <f t="shared" si="103"/>
        <v>1.8426448702799898</v>
      </c>
      <c r="W421" s="7">
        <f t="shared" si="104"/>
        <v>0.68307247947963434</v>
      </c>
      <c r="X421" s="7">
        <f t="shared" si="105"/>
        <v>107.24527716610818</v>
      </c>
      <c r="Y421" s="7"/>
      <c r="Z421" s="7">
        <v>411</v>
      </c>
      <c r="AA421" s="5">
        <f t="shared" si="106"/>
        <v>31621.420606695116</v>
      </c>
      <c r="AB421" s="5"/>
      <c r="AC421" s="7">
        <v>482</v>
      </c>
      <c r="AD421" s="5">
        <v>63623.556667726487</v>
      </c>
      <c r="AE421" s="7"/>
    </row>
    <row r="422" spans="1:31">
      <c r="A422" s="28">
        <v>39583</v>
      </c>
      <c r="B422" s="14">
        <v>12992.66</v>
      </c>
      <c r="C422" s="14">
        <v>6251.8</v>
      </c>
      <c r="D422" s="14">
        <v>5057.51</v>
      </c>
      <c r="E422" s="14">
        <v>14251.74</v>
      </c>
      <c r="F422" s="29">
        <v>1.9463999999999999</v>
      </c>
      <c r="G422" s="30">
        <v>0.64610000000000001</v>
      </c>
      <c r="H422" s="30">
        <v>104.81</v>
      </c>
      <c r="I422" s="7"/>
      <c r="J422" s="7">
        <f t="shared" si="92"/>
        <v>1.0073094450620932</v>
      </c>
      <c r="K422" s="7">
        <f t="shared" si="93"/>
        <v>1.0057593307593309</v>
      </c>
      <c r="L422" s="7">
        <f t="shared" si="94"/>
        <v>1.0004490390169409</v>
      </c>
      <c r="M422" s="7">
        <f t="shared" si="95"/>
        <v>1.0094336883036856</v>
      </c>
      <c r="N422" s="7">
        <f t="shared" si="96"/>
        <v>1.002420559303703</v>
      </c>
      <c r="O422" s="7">
        <f t="shared" si="97"/>
        <v>0.99860896445131375</v>
      </c>
      <c r="P422" s="7">
        <f t="shared" si="98"/>
        <v>0.99572487174615232</v>
      </c>
      <c r="Q422" s="7"/>
      <c r="R422" s="7">
        <f t="shared" si="99"/>
        <v>11102.625142041094</v>
      </c>
      <c r="S422" s="7">
        <f t="shared" si="100"/>
        <v>5226.931241956243</v>
      </c>
      <c r="T422" s="7">
        <f t="shared" si="101"/>
        <v>4228.7080026071962</v>
      </c>
      <c r="U422" s="7">
        <f t="shared" si="102"/>
        <v>12119.795861628851</v>
      </c>
      <c r="V422" s="7">
        <f t="shared" si="103"/>
        <v>1.8516712571458001</v>
      </c>
      <c r="W422" s="7">
        <f t="shared" si="104"/>
        <v>0.68075173106646059</v>
      </c>
      <c r="X422" s="7">
        <f t="shared" si="105"/>
        <v>105.96504085122554</v>
      </c>
      <c r="Y422" s="7"/>
      <c r="Z422" s="7">
        <v>412</v>
      </c>
      <c r="AA422" s="5">
        <f t="shared" si="106"/>
        <v>80721.267858779058</v>
      </c>
      <c r="AB422" s="5"/>
      <c r="AC422" s="7">
        <v>468</v>
      </c>
      <c r="AD422" s="5">
        <v>64166.029167897999</v>
      </c>
      <c r="AE422" s="7"/>
    </row>
    <row r="423" spans="1:31">
      <c r="A423" s="28">
        <v>39584</v>
      </c>
      <c r="B423" s="14">
        <v>12986.8</v>
      </c>
      <c r="C423" s="14">
        <v>6304.3</v>
      </c>
      <c r="D423" s="14">
        <v>5078.04</v>
      </c>
      <c r="E423" s="14">
        <v>14219.48</v>
      </c>
      <c r="F423" s="29">
        <v>1.9537</v>
      </c>
      <c r="G423" s="30">
        <v>0.64300000000000002</v>
      </c>
      <c r="H423" s="30">
        <v>104.08</v>
      </c>
      <c r="I423" s="7"/>
      <c r="J423" s="7">
        <f t="shared" si="92"/>
        <v>0.99954897611420601</v>
      </c>
      <c r="K423" s="7">
        <f t="shared" si="93"/>
        <v>1.0083975814965289</v>
      </c>
      <c r="L423" s="7">
        <f t="shared" si="94"/>
        <v>1.004059309818468</v>
      </c>
      <c r="M423" s="7">
        <f t="shared" si="95"/>
        <v>0.99773641674630609</v>
      </c>
      <c r="N423" s="7">
        <f t="shared" si="96"/>
        <v>1.0037505137690095</v>
      </c>
      <c r="O423" s="7">
        <f t="shared" si="97"/>
        <v>0.99520198111747404</v>
      </c>
      <c r="P423" s="7">
        <f t="shared" si="98"/>
        <v>0.99303501574277264</v>
      </c>
      <c r="Q423" s="7"/>
      <c r="R423" s="7">
        <f t="shared" si="99"/>
        <v>11017.088787669345</v>
      </c>
      <c r="S423" s="7">
        <f t="shared" si="100"/>
        <v>5240.642231037461</v>
      </c>
      <c r="T423" s="7">
        <f t="shared" si="101"/>
        <v>4243.9679313337992</v>
      </c>
      <c r="U423" s="7">
        <f t="shared" si="102"/>
        <v>11979.352219757027</v>
      </c>
      <c r="V423" s="7">
        <f t="shared" si="103"/>
        <v>1.8541279490341143</v>
      </c>
      <c r="W423" s="7">
        <f t="shared" si="104"/>
        <v>0.67842919052778206</v>
      </c>
      <c r="X423" s="7">
        <f t="shared" si="105"/>
        <v>105.67878637534587</v>
      </c>
      <c r="Y423" s="7"/>
      <c r="Z423" s="7">
        <v>413</v>
      </c>
      <c r="AA423" s="5">
        <f t="shared" si="106"/>
        <v>50645.190234420821</v>
      </c>
      <c r="AB423" s="5"/>
      <c r="AC423" s="7">
        <v>211</v>
      </c>
      <c r="AD423" s="5">
        <v>64241.545937208459</v>
      </c>
      <c r="AE423" s="7"/>
    </row>
    <row r="424" spans="1:31">
      <c r="A424" s="28">
        <v>39587</v>
      </c>
      <c r="B424" s="14">
        <v>13028.16</v>
      </c>
      <c r="C424" s="14">
        <v>6376.5</v>
      </c>
      <c r="D424" s="14">
        <v>5142.1000000000004</v>
      </c>
      <c r="E424" s="14">
        <v>14269.61</v>
      </c>
      <c r="F424" s="29">
        <v>1.9488000000000001</v>
      </c>
      <c r="G424" s="30">
        <v>0.64459999999999995</v>
      </c>
      <c r="H424" s="30">
        <v>104.48</v>
      </c>
      <c r="I424" s="7"/>
      <c r="J424" s="7">
        <f t="shared" si="92"/>
        <v>1.0031847722302647</v>
      </c>
      <c r="K424" s="7">
        <f t="shared" si="93"/>
        <v>1.0114525006741431</v>
      </c>
      <c r="L424" s="7">
        <f t="shared" si="94"/>
        <v>1.0126151034651165</v>
      </c>
      <c r="M424" s="7">
        <f t="shared" si="95"/>
        <v>1.0035254453749365</v>
      </c>
      <c r="N424" s="7">
        <f t="shared" si="96"/>
        <v>0.99749193837334293</v>
      </c>
      <c r="O424" s="7">
        <f t="shared" si="97"/>
        <v>1.0024883359253498</v>
      </c>
      <c r="P424" s="7">
        <f t="shared" si="98"/>
        <v>1.0038431975403537</v>
      </c>
      <c r="Q424" s="7"/>
      <c r="R424" s="7">
        <f t="shared" si="99"/>
        <v>11057.162750608311</v>
      </c>
      <c r="S424" s="7">
        <f t="shared" si="100"/>
        <v>5256.5186460035211</v>
      </c>
      <c r="T424" s="7">
        <f t="shared" si="101"/>
        <v>4280.1316454773896</v>
      </c>
      <c r="U424" s="7">
        <f t="shared" si="102"/>
        <v>12048.858365657537</v>
      </c>
      <c r="V424" s="7">
        <f t="shared" si="103"/>
        <v>1.8425671085632391</v>
      </c>
      <c r="W424" s="7">
        <f t="shared" si="104"/>
        <v>0.68339629860031093</v>
      </c>
      <c r="X424" s="7">
        <f t="shared" si="105"/>
        <v>106.82899308224444</v>
      </c>
      <c r="Y424" s="7"/>
      <c r="Z424" s="7">
        <v>414</v>
      </c>
      <c r="AA424" s="5">
        <f t="shared" si="106"/>
        <v>47101.98845596239</v>
      </c>
      <c r="AB424" s="5"/>
      <c r="AC424" s="7">
        <v>198</v>
      </c>
      <c r="AD424" s="5">
        <v>65184.238583346829</v>
      </c>
      <c r="AE424" s="7"/>
    </row>
    <row r="425" spans="1:31">
      <c r="A425" s="28">
        <v>39588</v>
      </c>
      <c r="B425" s="14">
        <v>12828.68</v>
      </c>
      <c r="C425" s="14">
        <v>6191.6</v>
      </c>
      <c r="D425" s="14">
        <v>5054.88</v>
      </c>
      <c r="E425" s="14">
        <v>14160.09</v>
      </c>
      <c r="F425" s="29">
        <v>1.9684999999999999</v>
      </c>
      <c r="G425" s="30">
        <v>0.63949999999999996</v>
      </c>
      <c r="H425" s="30">
        <v>103.84</v>
      </c>
      <c r="I425" s="7"/>
      <c r="J425" s="7">
        <f t="shared" si="92"/>
        <v>0.98468855156829516</v>
      </c>
      <c r="K425" s="7">
        <f t="shared" si="93"/>
        <v>0.97100290127813071</v>
      </c>
      <c r="L425" s="7">
        <f t="shared" si="94"/>
        <v>0.98303805838081715</v>
      </c>
      <c r="M425" s="7">
        <f t="shared" si="95"/>
        <v>0.99232494791378323</v>
      </c>
      <c r="N425" s="7">
        <f t="shared" si="96"/>
        <v>1.0101087848932675</v>
      </c>
      <c r="O425" s="7">
        <f t="shared" si="97"/>
        <v>0.99208811666149554</v>
      </c>
      <c r="P425" s="7">
        <f t="shared" si="98"/>
        <v>0.99387442572741191</v>
      </c>
      <c r="Q425" s="7"/>
      <c r="R425" s="7">
        <f t="shared" si="99"/>
        <v>10853.296296698843</v>
      </c>
      <c r="S425" s="7">
        <f t="shared" si="100"/>
        <v>5046.3020779424451</v>
      </c>
      <c r="T425" s="7">
        <f t="shared" si="101"/>
        <v>4155.1150955446219</v>
      </c>
      <c r="U425" s="7">
        <f t="shared" si="102"/>
        <v>11914.379256875276</v>
      </c>
      <c r="V425" s="7">
        <f t="shared" si="103"/>
        <v>1.8658729474548437</v>
      </c>
      <c r="W425" s="7">
        <f t="shared" si="104"/>
        <v>0.67630646912814152</v>
      </c>
      <c r="X425" s="7">
        <f t="shared" si="105"/>
        <v>105.76811638591117</v>
      </c>
      <c r="Y425" s="7"/>
      <c r="Z425" s="7">
        <v>415</v>
      </c>
      <c r="AA425" s="5">
        <f t="shared" si="106"/>
        <v>-127471.28949897178</v>
      </c>
      <c r="AB425" s="5"/>
      <c r="AC425" s="7">
        <v>40</v>
      </c>
      <c r="AD425" s="5">
        <v>66884.248621271923</v>
      </c>
      <c r="AE425" s="7"/>
    </row>
    <row r="426" spans="1:31">
      <c r="A426" s="28">
        <v>39589</v>
      </c>
      <c r="B426" s="14">
        <v>12601.19</v>
      </c>
      <c r="C426" s="14">
        <v>6198.1</v>
      </c>
      <c r="D426" s="14">
        <v>5027.55</v>
      </c>
      <c r="E426" s="14">
        <v>13926.3</v>
      </c>
      <c r="F426" s="29">
        <v>1.9641999999999999</v>
      </c>
      <c r="G426" s="30">
        <v>0.63419999999999999</v>
      </c>
      <c r="H426" s="30">
        <v>103.27</v>
      </c>
      <c r="I426" s="7"/>
      <c r="J426" s="7">
        <f t="shared" si="92"/>
        <v>0.98226707658153456</v>
      </c>
      <c r="K426" s="7">
        <f t="shared" si="93"/>
        <v>1.0010498094192131</v>
      </c>
      <c r="L426" s="7">
        <f t="shared" si="94"/>
        <v>0.99459334346215933</v>
      </c>
      <c r="M426" s="7">
        <f t="shared" si="95"/>
        <v>0.98348951171920507</v>
      </c>
      <c r="N426" s="7">
        <f t="shared" si="96"/>
        <v>0.99781559563119127</v>
      </c>
      <c r="O426" s="7">
        <f t="shared" si="97"/>
        <v>0.99171227521501182</v>
      </c>
      <c r="P426" s="7">
        <f t="shared" si="98"/>
        <v>0.99451078582434504</v>
      </c>
      <c r="Q426" s="7"/>
      <c r="R426" s="7">
        <f t="shared" si="99"/>
        <v>10826.606654106268</v>
      </c>
      <c r="S426" s="7">
        <f t="shared" si="100"/>
        <v>5202.4558595516501</v>
      </c>
      <c r="T426" s="7">
        <f t="shared" si="101"/>
        <v>4203.9570900792896</v>
      </c>
      <c r="U426" s="7">
        <f t="shared" si="102"/>
        <v>11808.296327141989</v>
      </c>
      <c r="V426" s="7">
        <f t="shared" si="103"/>
        <v>1.8431649682499365</v>
      </c>
      <c r="W426" s="7">
        <f t="shared" si="104"/>
        <v>0.67605025801407348</v>
      </c>
      <c r="X426" s="7">
        <f t="shared" si="105"/>
        <v>105.8358378274268</v>
      </c>
      <c r="Y426" s="7"/>
      <c r="Z426" s="7">
        <v>416</v>
      </c>
      <c r="AA426" s="5">
        <f t="shared" si="106"/>
        <v>-92190.664115158841</v>
      </c>
      <c r="AB426" s="5"/>
      <c r="AC426" s="7">
        <v>458</v>
      </c>
      <c r="AD426" s="5">
        <v>67347.829521343112</v>
      </c>
      <c r="AE426" s="7"/>
    </row>
    <row r="427" spans="1:31">
      <c r="A427" s="28">
        <v>39590</v>
      </c>
      <c r="B427" s="14">
        <v>12625.62</v>
      </c>
      <c r="C427" s="14">
        <v>6181.6</v>
      </c>
      <c r="D427" s="14">
        <v>5028.74</v>
      </c>
      <c r="E427" s="14">
        <v>13978.46</v>
      </c>
      <c r="F427" s="29">
        <v>1.9812000000000001</v>
      </c>
      <c r="G427" s="30">
        <v>0.63629999999999998</v>
      </c>
      <c r="H427" s="30">
        <v>103.95</v>
      </c>
      <c r="I427" s="7"/>
      <c r="J427" s="7">
        <f t="shared" si="92"/>
        <v>1.0019387057888978</v>
      </c>
      <c r="K427" s="7">
        <f t="shared" si="93"/>
        <v>0.99733789387070226</v>
      </c>
      <c r="L427" s="7">
        <f t="shared" si="94"/>
        <v>1.0002366958061082</v>
      </c>
      <c r="M427" s="7">
        <f t="shared" si="95"/>
        <v>1.0037454313062335</v>
      </c>
      <c r="N427" s="7">
        <f t="shared" si="96"/>
        <v>1.0086549231239181</v>
      </c>
      <c r="O427" s="7">
        <f t="shared" si="97"/>
        <v>1.0033112582781456</v>
      </c>
      <c r="P427" s="7">
        <f t="shared" si="98"/>
        <v>1.0065846809334755</v>
      </c>
      <c r="Q427" s="7"/>
      <c r="R427" s="7">
        <f t="shared" si="99"/>
        <v>11043.428531527577</v>
      </c>
      <c r="S427" s="7">
        <f t="shared" si="100"/>
        <v>5183.1650344460395</v>
      </c>
      <c r="T427" s="7">
        <f t="shared" si="101"/>
        <v>4227.8104682002167</v>
      </c>
      <c r="U427" s="7">
        <f t="shared" si="102"/>
        <v>12051.499633341233</v>
      </c>
      <c r="V427" s="7">
        <f t="shared" si="103"/>
        <v>1.8631873739945015</v>
      </c>
      <c r="W427" s="7">
        <f t="shared" si="104"/>
        <v>0.68395728476821183</v>
      </c>
      <c r="X427" s="7">
        <f t="shared" si="105"/>
        <v>107.12074174494047</v>
      </c>
      <c r="Y427" s="7"/>
      <c r="Z427" s="7">
        <v>417</v>
      </c>
      <c r="AA427" s="5">
        <f t="shared" si="106"/>
        <v>16625.368125988171</v>
      </c>
      <c r="AB427" s="5"/>
      <c r="AC427" s="7">
        <v>232</v>
      </c>
      <c r="AD427" s="5">
        <v>67761.209745179862</v>
      </c>
      <c r="AE427" s="7"/>
    </row>
    <row r="428" spans="1:31">
      <c r="A428" s="28">
        <v>39591</v>
      </c>
      <c r="B428" s="14">
        <v>12479.63</v>
      </c>
      <c r="C428" s="14">
        <v>6087.3</v>
      </c>
      <c r="D428" s="14">
        <v>4933.7700000000004</v>
      </c>
      <c r="E428" s="14">
        <v>14012.2</v>
      </c>
      <c r="F428" s="29">
        <v>1.9819</v>
      </c>
      <c r="G428" s="30">
        <v>0.63419999999999999</v>
      </c>
      <c r="H428" s="30">
        <v>103.37</v>
      </c>
      <c r="I428" s="7"/>
      <c r="J428" s="7">
        <f t="shared" si="92"/>
        <v>0.98843700348972952</v>
      </c>
      <c r="K428" s="7">
        <f t="shared" si="93"/>
        <v>0.98474504982528788</v>
      </c>
      <c r="L428" s="7">
        <f t="shared" si="94"/>
        <v>0.98111455354621646</v>
      </c>
      <c r="M428" s="7">
        <f t="shared" si="95"/>
        <v>1.0024137136708908</v>
      </c>
      <c r="N428" s="7">
        <f t="shared" si="96"/>
        <v>1.0003533212194629</v>
      </c>
      <c r="O428" s="7">
        <f t="shared" si="97"/>
        <v>0.99669966996699666</v>
      </c>
      <c r="P428" s="7">
        <f t="shared" si="98"/>
        <v>0.99442039442039443</v>
      </c>
      <c r="Q428" s="7"/>
      <c r="R428" s="7">
        <f t="shared" si="99"/>
        <v>10894.611958684007</v>
      </c>
      <c r="S428" s="7">
        <f t="shared" si="100"/>
        <v>5117.7200239420208</v>
      </c>
      <c r="T428" s="7">
        <f t="shared" si="101"/>
        <v>4146.9848060746835</v>
      </c>
      <c r="U428" s="7">
        <f t="shared" si="102"/>
        <v>12035.510325600961</v>
      </c>
      <c r="V428" s="7">
        <f t="shared" si="103"/>
        <v>1.8478526549565917</v>
      </c>
      <c r="W428" s="7">
        <f t="shared" si="104"/>
        <v>0.67945016501650157</v>
      </c>
      <c r="X428" s="7">
        <f t="shared" si="105"/>
        <v>105.82621837421837</v>
      </c>
      <c r="Y428" s="7"/>
      <c r="Z428" s="7">
        <v>418</v>
      </c>
      <c r="AA428" s="5">
        <f t="shared" si="106"/>
        <v>-87939.12030344829</v>
      </c>
      <c r="AB428" s="5"/>
      <c r="AC428" s="7">
        <v>432</v>
      </c>
      <c r="AD428" s="5">
        <v>68004.162154393271</v>
      </c>
      <c r="AE428" s="7"/>
    </row>
    <row r="429" spans="1:31">
      <c r="A429" s="28">
        <v>39595</v>
      </c>
      <c r="B429" s="14">
        <v>12548.35</v>
      </c>
      <c r="C429" s="14">
        <v>6058.5</v>
      </c>
      <c r="D429" s="14">
        <v>4906.5600000000004</v>
      </c>
      <c r="E429" s="14">
        <v>13893.31</v>
      </c>
      <c r="F429" s="29">
        <v>1.9746999999999999</v>
      </c>
      <c r="G429" s="30">
        <v>0.6361</v>
      </c>
      <c r="H429" s="30">
        <v>104.1</v>
      </c>
      <c r="I429" s="7"/>
      <c r="J429" s="7">
        <f t="shared" si="92"/>
        <v>1.0055065735121955</v>
      </c>
      <c r="K429" s="7">
        <f t="shared" si="93"/>
        <v>0.99526883840126157</v>
      </c>
      <c r="L429" s="7">
        <f t="shared" si="94"/>
        <v>0.99448494761612316</v>
      </c>
      <c r="M429" s="7">
        <f t="shared" si="95"/>
        <v>0.99151525099556093</v>
      </c>
      <c r="N429" s="7">
        <f t="shared" si="96"/>
        <v>0.9963671224582471</v>
      </c>
      <c r="O429" s="7">
        <f t="shared" si="97"/>
        <v>1.0029959003468938</v>
      </c>
      <c r="P429" s="7">
        <f t="shared" si="98"/>
        <v>1.0070620102544257</v>
      </c>
      <c r="Q429" s="7"/>
      <c r="R429" s="7">
        <f t="shared" si="99"/>
        <v>11082.753783645829</v>
      </c>
      <c r="S429" s="7">
        <f t="shared" si="100"/>
        <v>5172.4121531713563</v>
      </c>
      <c r="T429" s="7">
        <f t="shared" si="101"/>
        <v>4203.4989214333064</v>
      </c>
      <c r="U429" s="7">
        <f t="shared" si="102"/>
        <v>11904.657606535733</v>
      </c>
      <c r="V429" s="7">
        <f t="shared" si="103"/>
        <v>1.8404893486048739</v>
      </c>
      <c r="W429" s="7">
        <f t="shared" si="104"/>
        <v>0.6837423052664775</v>
      </c>
      <c r="X429" s="7">
        <f t="shared" si="105"/>
        <v>107.17153913127598</v>
      </c>
      <c r="Y429" s="7"/>
      <c r="Z429" s="7">
        <v>419</v>
      </c>
      <c r="AA429" s="5">
        <f t="shared" si="106"/>
        <v>-39690.174603808671</v>
      </c>
      <c r="AB429" s="5"/>
      <c r="AC429" s="7">
        <v>248</v>
      </c>
      <c r="AD429" s="5">
        <v>69058.417535765097</v>
      </c>
      <c r="AE429" s="7"/>
    </row>
    <row r="430" spans="1:31">
      <c r="A430" s="28">
        <v>39596</v>
      </c>
      <c r="B430" s="14">
        <v>12594.03</v>
      </c>
      <c r="C430" s="14">
        <v>6069.6</v>
      </c>
      <c r="D430" s="14">
        <v>4971.1099999999997</v>
      </c>
      <c r="E430" s="14">
        <v>13709.44</v>
      </c>
      <c r="F430" s="29">
        <v>1.9806999999999999</v>
      </c>
      <c r="G430" s="30">
        <v>0.63990000000000002</v>
      </c>
      <c r="H430" s="30">
        <v>104.75</v>
      </c>
      <c r="I430" s="7"/>
      <c r="J430" s="7">
        <f t="shared" si="92"/>
        <v>1.0036403192451597</v>
      </c>
      <c r="K430" s="7">
        <f t="shared" si="93"/>
        <v>1.001832136667492</v>
      </c>
      <c r="L430" s="7">
        <f t="shared" si="94"/>
        <v>1.0131558566490575</v>
      </c>
      <c r="M430" s="7">
        <f t="shared" si="95"/>
        <v>0.9867655727828718</v>
      </c>
      <c r="N430" s="7">
        <f t="shared" si="96"/>
        <v>1.0030384362181597</v>
      </c>
      <c r="O430" s="7">
        <f t="shared" si="97"/>
        <v>1.0059739034742965</v>
      </c>
      <c r="P430" s="7">
        <f t="shared" si="98"/>
        <v>1.0062439961575409</v>
      </c>
      <c r="Q430" s="7"/>
      <c r="R430" s="7">
        <f t="shared" si="99"/>
        <v>11062.183817139305</v>
      </c>
      <c r="S430" s="7">
        <f t="shared" si="100"/>
        <v>5206.5216142609561</v>
      </c>
      <c r="T430" s="7">
        <f t="shared" si="101"/>
        <v>4282.4173064428032</v>
      </c>
      <c r="U430" s="7">
        <f t="shared" si="102"/>
        <v>11847.630452584734</v>
      </c>
      <c r="V430" s="7">
        <f t="shared" si="103"/>
        <v>1.8528125993821845</v>
      </c>
      <c r="W430" s="7">
        <f t="shared" si="104"/>
        <v>0.68577240999842792</v>
      </c>
      <c r="X430" s="7">
        <f t="shared" si="105"/>
        <v>107.08448607108551</v>
      </c>
      <c r="Y430" s="7"/>
      <c r="Z430" s="7">
        <v>420</v>
      </c>
      <c r="AA430" s="5">
        <f t="shared" si="106"/>
        <v>-1999.6419306118041</v>
      </c>
      <c r="AB430" s="5"/>
      <c r="AC430" s="7">
        <v>250</v>
      </c>
      <c r="AD430" s="5">
        <v>70035.490112129599</v>
      </c>
      <c r="AE430" s="7"/>
    </row>
    <row r="431" spans="1:31">
      <c r="A431" s="28">
        <v>39597</v>
      </c>
      <c r="B431" s="14">
        <v>12646.22</v>
      </c>
      <c r="C431" s="14">
        <v>6068.1</v>
      </c>
      <c r="D431" s="14">
        <v>4975.8999999999996</v>
      </c>
      <c r="E431" s="14">
        <v>14124.47</v>
      </c>
      <c r="F431" s="29">
        <v>1.9769000000000001</v>
      </c>
      <c r="G431" s="30">
        <v>0.64380000000000004</v>
      </c>
      <c r="H431" s="30">
        <v>105.41</v>
      </c>
      <c r="I431" s="7"/>
      <c r="J431" s="7">
        <f t="shared" si="92"/>
        <v>1.0041440269715094</v>
      </c>
      <c r="K431" s="7">
        <f t="shared" si="93"/>
        <v>0.99975286674574926</v>
      </c>
      <c r="L431" s="7">
        <f t="shared" si="94"/>
        <v>1.0009635674929744</v>
      </c>
      <c r="M431" s="7">
        <f t="shared" si="95"/>
        <v>1.0302733007329254</v>
      </c>
      <c r="N431" s="7">
        <f t="shared" si="96"/>
        <v>0.99808148634321214</v>
      </c>
      <c r="O431" s="7">
        <f t="shared" si="97"/>
        <v>1.006094702297234</v>
      </c>
      <c r="P431" s="7">
        <f t="shared" si="98"/>
        <v>1.0063007159904533</v>
      </c>
      <c r="Q431" s="7"/>
      <c r="R431" s="7">
        <f t="shared" si="99"/>
        <v>11067.735713921595</v>
      </c>
      <c r="S431" s="7">
        <f t="shared" si="100"/>
        <v>5195.7156484776588</v>
      </c>
      <c r="T431" s="7">
        <f t="shared" si="101"/>
        <v>4230.8828167149795</v>
      </c>
      <c r="U431" s="7">
        <f t="shared" si="102"/>
        <v>12370.007293448893</v>
      </c>
      <c r="V431" s="7">
        <f t="shared" si="103"/>
        <v>1.8436561215731815</v>
      </c>
      <c r="W431" s="7">
        <f t="shared" si="104"/>
        <v>0.6858547585560244</v>
      </c>
      <c r="X431" s="7">
        <f t="shared" si="105"/>
        <v>107.09052219570404</v>
      </c>
      <c r="Y431" s="7"/>
      <c r="Z431" s="7">
        <v>421</v>
      </c>
      <c r="AA431" s="5">
        <f t="shared" si="106"/>
        <v>51155.2318614088</v>
      </c>
      <c r="AB431" s="5"/>
      <c r="AC431" s="7">
        <v>315</v>
      </c>
      <c r="AD431" s="5">
        <v>70156.598564675078</v>
      </c>
      <c r="AE431" s="7"/>
    </row>
    <row r="432" spans="1:31">
      <c r="A432" s="28">
        <v>39598</v>
      </c>
      <c r="B432" s="14">
        <v>12638.32</v>
      </c>
      <c r="C432" s="14">
        <v>6053.5</v>
      </c>
      <c r="D432" s="14">
        <v>5014.28</v>
      </c>
      <c r="E432" s="14">
        <v>14338.54</v>
      </c>
      <c r="F432" s="29">
        <v>1.9762</v>
      </c>
      <c r="G432" s="30">
        <v>0.64349999999999996</v>
      </c>
      <c r="H432" s="30">
        <v>105.57</v>
      </c>
      <c r="I432" s="7"/>
      <c r="J432" s="7">
        <f t="shared" si="92"/>
        <v>0.99937530740410974</v>
      </c>
      <c r="K432" s="7">
        <f t="shared" si="93"/>
        <v>0.99759397504985081</v>
      </c>
      <c r="L432" s="7">
        <f t="shared" si="94"/>
        <v>1.0077131775156254</v>
      </c>
      <c r="M432" s="7">
        <f t="shared" si="95"/>
        <v>1.015155966914157</v>
      </c>
      <c r="N432" s="7">
        <f t="shared" si="96"/>
        <v>0.99964591026354388</v>
      </c>
      <c r="O432" s="7">
        <f t="shared" si="97"/>
        <v>0.99953401677539599</v>
      </c>
      <c r="P432" s="7">
        <f t="shared" si="98"/>
        <v>1.0015178825538373</v>
      </c>
      <c r="Q432" s="7"/>
      <c r="R432" s="7">
        <f t="shared" si="99"/>
        <v>11015.174600726541</v>
      </c>
      <c r="S432" s="7">
        <f t="shared" si="100"/>
        <v>5184.4958883340751</v>
      </c>
      <c r="T432" s="7">
        <f t="shared" si="101"/>
        <v>4259.4121358548209</v>
      </c>
      <c r="U432" s="7">
        <f t="shared" si="102"/>
        <v>12188.500571433835</v>
      </c>
      <c r="V432" s="7">
        <f t="shared" si="103"/>
        <v>1.8465459254388181</v>
      </c>
      <c r="W432" s="7">
        <f t="shared" si="104"/>
        <v>0.68138233923578739</v>
      </c>
      <c r="X432" s="7">
        <f t="shared" si="105"/>
        <v>106.58153306137937</v>
      </c>
      <c r="Y432" s="7"/>
      <c r="Z432" s="7">
        <v>422</v>
      </c>
      <c r="AA432" s="5">
        <f t="shared" si="106"/>
        <v>23303.190674621612</v>
      </c>
      <c r="AB432" s="5"/>
      <c r="AC432" s="7">
        <v>289</v>
      </c>
      <c r="AD432" s="5">
        <v>70511.66065011546</v>
      </c>
      <c r="AE432" s="7"/>
    </row>
    <row r="433" spans="1:31">
      <c r="A433" s="28">
        <v>39601</v>
      </c>
      <c r="B433" s="14">
        <v>12503.82</v>
      </c>
      <c r="C433" s="14">
        <v>6007.6</v>
      </c>
      <c r="D433" s="14">
        <v>4935.21</v>
      </c>
      <c r="E433" s="14">
        <v>14440.14</v>
      </c>
      <c r="F433" s="29">
        <v>1.9637</v>
      </c>
      <c r="G433" s="30">
        <v>0.64400000000000002</v>
      </c>
      <c r="H433" s="30">
        <v>104.55</v>
      </c>
      <c r="I433" s="7"/>
      <c r="J433" s="7">
        <f t="shared" si="92"/>
        <v>0.98935776274061737</v>
      </c>
      <c r="K433" s="7">
        <f t="shared" si="93"/>
        <v>0.99241760964731152</v>
      </c>
      <c r="L433" s="7">
        <f t="shared" si="94"/>
        <v>0.98423103616072505</v>
      </c>
      <c r="M433" s="7">
        <f t="shared" si="95"/>
        <v>1.0070857981356538</v>
      </c>
      <c r="N433" s="7">
        <f t="shared" si="96"/>
        <v>0.99367472927841316</v>
      </c>
      <c r="O433" s="7">
        <f t="shared" si="97"/>
        <v>1.0007770007770009</v>
      </c>
      <c r="P433" s="7">
        <f t="shared" si="98"/>
        <v>0.9903381642512078</v>
      </c>
      <c r="Q433" s="7"/>
      <c r="R433" s="7">
        <f t="shared" si="99"/>
        <v>10904.760622392849</v>
      </c>
      <c r="S433" s="7">
        <f t="shared" si="100"/>
        <v>5157.5943173370779</v>
      </c>
      <c r="T433" s="7">
        <f t="shared" si="101"/>
        <v>4160.1575859545146</v>
      </c>
      <c r="U433" s="7">
        <f t="shared" si="102"/>
        <v>12091.605847889672</v>
      </c>
      <c r="V433" s="7">
        <f t="shared" si="103"/>
        <v>1.8355159599230848</v>
      </c>
      <c r="W433" s="7">
        <f t="shared" si="104"/>
        <v>0.68222968142968154</v>
      </c>
      <c r="X433" s="7">
        <f t="shared" si="105"/>
        <v>105.39178743961354</v>
      </c>
      <c r="Y433" s="7"/>
      <c r="Z433" s="7">
        <v>423</v>
      </c>
      <c r="AA433" s="5">
        <f t="shared" si="106"/>
        <v>-65085.13140915893</v>
      </c>
      <c r="AB433" s="5"/>
      <c r="AC433" s="7">
        <v>454</v>
      </c>
      <c r="AD433" s="5">
        <v>71694.904915312305</v>
      </c>
      <c r="AE433" s="7"/>
    </row>
    <row r="434" spans="1:31">
      <c r="A434" s="28">
        <v>39602</v>
      </c>
      <c r="B434" s="14">
        <v>12402.85</v>
      </c>
      <c r="C434" s="14">
        <v>6057.7</v>
      </c>
      <c r="D434" s="14">
        <v>4983.71</v>
      </c>
      <c r="E434" s="14">
        <v>14209.17</v>
      </c>
      <c r="F434" s="29">
        <v>1.9664999999999999</v>
      </c>
      <c r="G434" s="30">
        <v>0.64680000000000004</v>
      </c>
      <c r="H434" s="30">
        <v>105.26</v>
      </c>
      <c r="I434" s="7"/>
      <c r="J434" s="7">
        <f t="shared" si="92"/>
        <v>0.99192486776041244</v>
      </c>
      <c r="K434" s="7">
        <f t="shared" si="93"/>
        <v>1.0083394367134961</v>
      </c>
      <c r="L434" s="7">
        <f t="shared" si="94"/>
        <v>1.0098273427067948</v>
      </c>
      <c r="M434" s="7">
        <f t="shared" si="95"/>
        <v>0.98400500272158031</v>
      </c>
      <c r="N434" s="7">
        <f t="shared" si="96"/>
        <v>1.0014258797168609</v>
      </c>
      <c r="O434" s="7">
        <f t="shared" si="97"/>
        <v>1.0043478260869565</v>
      </c>
      <c r="P434" s="7">
        <f t="shared" si="98"/>
        <v>1.0067910090865615</v>
      </c>
      <c r="Q434" s="7"/>
      <c r="R434" s="7">
        <f t="shared" si="99"/>
        <v>10933.055407947331</v>
      </c>
      <c r="S434" s="7">
        <f t="shared" si="100"/>
        <v>5240.3400526000396</v>
      </c>
      <c r="T434" s="7">
        <f t="shared" si="101"/>
        <v>4268.3483104265079</v>
      </c>
      <c r="U434" s="7">
        <f t="shared" si="102"/>
        <v>11814.485585326736</v>
      </c>
      <c r="V434" s="7">
        <f t="shared" si="103"/>
        <v>1.8498338850129854</v>
      </c>
      <c r="W434" s="7">
        <f t="shared" si="104"/>
        <v>0.68466391304347818</v>
      </c>
      <c r="X434" s="7">
        <f t="shared" si="105"/>
        <v>107.14269918699188</v>
      </c>
      <c r="Y434" s="7"/>
      <c r="Z434" s="7">
        <v>424</v>
      </c>
      <c r="AA434" s="5">
        <f t="shared" si="106"/>
        <v>-42217.607999557629</v>
      </c>
      <c r="AB434" s="5"/>
      <c r="AC434" s="7">
        <v>310</v>
      </c>
      <c r="AD434" s="5">
        <v>71817.089425589889</v>
      </c>
      <c r="AE434" s="7"/>
    </row>
    <row r="435" spans="1:31">
      <c r="A435" s="28">
        <v>39603</v>
      </c>
      <c r="B435" s="14">
        <v>12390.48</v>
      </c>
      <c r="C435" s="14">
        <v>5970.1</v>
      </c>
      <c r="D435" s="14">
        <v>4915.07</v>
      </c>
      <c r="E435" s="14">
        <v>14435.57</v>
      </c>
      <c r="F435" s="29">
        <v>1.9537</v>
      </c>
      <c r="G435" s="30">
        <v>0.64729999999999999</v>
      </c>
      <c r="H435" s="30">
        <v>105.03</v>
      </c>
      <c r="I435" s="7"/>
      <c r="J435" s="7">
        <f t="shared" si="92"/>
        <v>0.99900264858480103</v>
      </c>
      <c r="K435" s="7">
        <f t="shared" si="93"/>
        <v>0.98553906598213847</v>
      </c>
      <c r="L435" s="7">
        <f t="shared" si="94"/>
        <v>0.98622712798296841</v>
      </c>
      <c r="M435" s="7">
        <f t="shared" si="95"/>
        <v>1.0159333726037481</v>
      </c>
      <c r="N435" s="7">
        <f t="shared" si="96"/>
        <v>0.99349097381133999</v>
      </c>
      <c r="O435" s="7">
        <f t="shared" si="97"/>
        <v>1.0007730364873222</v>
      </c>
      <c r="P435" s="7">
        <f t="shared" si="98"/>
        <v>0.99781493444803337</v>
      </c>
      <c r="Q435" s="7"/>
      <c r="R435" s="7">
        <f t="shared" si="99"/>
        <v>11011.067132860591</v>
      </c>
      <c r="S435" s="7">
        <f t="shared" si="100"/>
        <v>5121.8465259091736</v>
      </c>
      <c r="T435" s="7">
        <f t="shared" si="101"/>
        <v>4168.5946868296915</v>
      </c>
      <c r="U435" s="7">
        <f t="shared" si="102"/>
        <v>12197.834516168079</v>
      </c>
      <c r="V435" s="7">
        <f t="shared" si="103"/>
        <v>1.8351765268243072</v>
      </c>
      <c r="W435" s="7">
        <f t="shared" si="104"/>
        <v>0.68222697897340756</v>
      </c>
      <c r="X435" s="7">
        <f t="shared" si="105"/>
        <v>106.18746532395971</v>
      </c>
      <c r="Y435" s="7"/>
      <c r="Z435" s="7">
        <v>425</v>
      </c>
      <c r="AA435" s="5">
        <f t="shared" si="106"/>
        <v>-42770.47662146017</v>
      </c>
      <c r="AB435" s="5"/>
      <c r="AC435" s="7">
        <v>222</v>
      </c>
      <c r="AD435" s="5">
        <v>71957.248169546947</v>
      </c>
      <c r="AE435" s="7"/>
    </row>
    <row r="436" spans="1:31">
      <c r="A436" s="28">
        <v>39604</v>
      </c>
      <c r="B436" s="14">
        <v>12604.45</v>
      </c>
      <c r="C436" s="14">
        <v>5995.3</v>
      </c>
      <c r="D436" s="14">
        <v>4907.0600000000004</v>
      </c>
      <c r="E436" s="14">
        <v>14341.12</v>
      </c>
      <c r="F436" s="29">
        <v>1.9547000000000001</v>
      </c>
      <c r="G436" s="30">
        <v>0.64370000000000005</v>
      </c>
      <c r="H436" s="30">
        <v>106.11</v>
      </c>
      <c r="I436" s="7"/>
      <c r="J436" s="7">
        <f t="shared" si="92"/>
        <v>1.0172689032224742</v>
      </c>
      <c r="K436" s="7">
        <f t="shared" si="93"/>
        <v>1.0042210348235372</v>
      </c>
      <c r="L436" s="7">
        <f t="shared" si="94"/>
        <v>0.99837031822537636</v>
      </c>
      <c r="M436" s="7">
        <f t="shared" si="95"/>
        <v>0.99345713400994906</v>
      </c>
      <c r="N436" s="7">
        <f t="shared" si="96"/>
        <v>1.0005118493115628</v>
      </c>
      <c r="O436" s="7">
        <f t="shared" si="97"/>
        <v>0.99443843658272835</v>
      </c>
      <c r="P436" s="7">
        <f t="shared" si="98"/>
        <v>1.0102827763496143</v>
      </c>
      <c r="Q436" s="7"/>
      <c r="R436" s="7">
        <f t="shared" si="99"/>
        <v>11212.398887452304</v>
      </c>
      <c r="S436" s="7">
        <f t="shared" si="100"/>
        <v>5218.9367179779229</v>
      </c>
      <c r="T436" s="7">
        <f t="shared" si="101"/>
        <v>4219.9216447782037</v>
      </c>
      <c r="U436" s="7">
        <f t="shared" si="102"/>
        <v>11927.972883204475</v>
      </c>
      <c r="V436" s="7">
        <f t="shared" si="103"/>
        <v>1.8481454880483188</v>
      </c>
      <c r="W436" s="7">
        <f t="shared" si="104"/>
        <v>0.67790868221844591</v>
      </c>
      <c r="X436" s="7">
        <f t="shared" si="105"/>
        <v>107.51429305912595</v>
      </c>
      <c r="Y436" s="7"/>
      <c r="Z436" s="7">
        <v>426</v>
      </c>
      <c r="AA436" s="5">
        <f t="shared" si="106"/>
        <v>53893.400058519095</v>
      </c>
      <c r="AB436" s="5"/>
      <c r="AC436" s="7">
        <v>34</v>
      </c>
      <c r="AD436" s="5">
        <v>73425.424997648224</v>
      </c>
      <c r="AE436" s="7"/>
    </row>
    <row r="437" spans="1:31">
      <c r="A437" s="28">
        <v>39605</v>
      </c>
      <c r="B437" s="14">
        <v>12209.81</v>
      </c>
      <c r="C437" s="14">
        <v>5906.8</v>
      </c>
      <c r="D437" s="14">
        <v>4795.32</v>
      </c>
      <c r="E437" s="14">
        <v>14489.44</v>
      </c>
      <c r="F437" s="29">
        <v>1.9698</v>
      </c>
      <c r="G437" s="30">
        <v>0.63549999999999995</v>
      </c>
      <c r="H437" s="30">
        <v>105.32</v>
      </c>
      <c r="I437" s="7"/>
      <c r="J437" s="7">
        <f t="shared" si="92"/>
        <v>0.96869042282685869</v>
      </c>
      <c r="K437" s="7">
        <f t="shared" si="93"/>
        <v>0.98523843677547407</v>
      </c>
      <c r="L437" s="7">
        <f t="shared" si="94"/>
        <v>0.97722872758841328</v>
      </c>
      <c r="M437" s="7">
        <f t="shared" si="95"/>
        <v>1.0103422884684041</v>
      </c>
      <c r="N437" s="7">
        <f t="shared" si="96"/>
        <v>1.0077249705837212</v>
      </c>
      <c r="O437" s="7">
        <f t="shared" si="97"/>
        <v>0.98726114649681518</v>
      </c>
      <c r="P437" s="7">
        <f t="shared" si="98"/>
        <v>0.99255489586278389</v>
      </c>
      <c r="Q437" s="7"/>
      <c r="R437" s="7">
        <f t="shared" si="99"/>
        <v>10676.963961823005</v>
      </c>
      <c r="S437" s="7">
        <f t="shared" si="100"/>
        <v>5120.2841559221388</v>
      </c>
      <c r="T437" s="7">
        <f t="shared" si="101"/>
        <v>4130.5601580579814</v>
      </c>
      <c r="U437" s="7">
        <f t="shared" si="102"/>
        <v>12130.704996764549</v>
      </c>
      <c r="V437" s="7">
        <f t="shared" si="103"/>
        <v>1.8614695656622497</v>
      </c>
      <c r="W437" s="7">
        <f t="shared" si="104"/>
        <v>0.67301592356687889</v>
      </c>
      <c r="X437" s="7">
        <f t="shared" si="105"/>
        <v>105.62769201771746</v>
      </c>
      <c r="Y437" s="7"/>
      <c r="Z437" s="7">
        <v>427</v>
      </c>
      <c r="AA437" s="5">
        <f t="shared" si="106"/>
        <v>-119907.6052969899</v>
      </c>
      <c r="AB437" s="5"/>
      <c r="AC437" s="7">
        <v>61</v>
      </c>
      <c r="AD437" s="5">
        <v>75665.990419143811</v>
      </c>
      <c r="AE437" s="7"/>
    </row>
    <row r="438" spans="1:31">
      <c r="A438" s="28">
        <v>39608</v>
      </c>
      <c r="B438" s="14">
        <v>12280.32</v>
      </c>
      <c r="C438" s="14">
        <v>5877.6</v>
      </c>
      <c r="D438" s="14">
        <v>4799.38</v>
      </c>
      <c r="E438" s="14">
        <v>14181.38</v>
      </c>
      <c r="F438" s="29">
        <v>1.9765999999999999</v>
      </c>
      <c r="G438" s="30">
        <v>0.63580000000000003</v>
      </c>
      <c r="H438" s="30">
        <v>106.07</v>
      </c>
      <c r="I438" s="7"/>
      <c r="J438" s="7">
        <f t="shared" si="92"/>
        <v>1.0057748646375333</v>
      </c>
      <c r="K438" s="7">
        <f t="shared" si="93"/>
        <v>0.99505654499898422</v>
      </c>
      <c r="L438" s="7">
        <f t="shared" si="94"/>
        <v>1.0008466588256886</v>
      </c>
      <c r="M438" s="7">
        <f t="shared" si="95"/>
        <v>0.97873899888470495</v>
      </c>
      <c r="N438" s="7">
        <f t="shared" si="96"/>
        <v>1.0034521271195045</v>
      </c>
      <c r="O438" s="7">
        <f t="shared" si="97"/>
        <v>1.0004720692368214</v>
      </c>
      <c r="P438" s="7">
        <f t="shared" si="98"/>
        <v>1.0071211545765286</v>
      </c>
      <c r="Q438" s="7"/>
      <c r="R438" s="7">
        <f t="shared" si="99"/>
        <v>11085.71090452677</v>
      </c>
      <c r="S438" s="7">
        <f t="shared" si="100"/>
        <v>5171.3088643597212</v>
      </c>
      <c r="T438" s="7">
        <f t="shared" si="101"/>
        <v>4230.3886659910095</v>
      </c>
      <c r="U438" s="7">
        <f t="shared" si="102"/>
        <v>11751.259152279177</v>
      </c>
      <c r="V438" s="7">
        <f t="shared" si="103"/>
        <v>1.8535767692151486</v>
      </c>
      <c r="W438" s="7">
        <f t="shared" si="104"/>
        <v>0.68202180959874115</v>
      </c>
      <c r="X438" s="7">
        <f t="shared" si="105"/>
        <v>107.17783327003417</v>
      </c>
      <c r="Y438" s="7"/>
      <c r="Z438" s="7">
        <v>428</v>
      </c>
      <c r="AA438" s="5">
        <f t="shared" si="106"/>
        <v>-35132.961217744276</v>
      </c>
      <c r="AB438" s="5"/>
      <c r="AC438" s="7">
        <v>102</v>
      </c>
      <c r="AD438" s="5">
        <v>76190.938852587715</v>
      </c>
      <c r="AE438" s="7"/>
    </row>
    <row r="439" spans="1:31">
      <c r="A439" s="28">
        <v>39609</v>
      </c>
      <c r="B439" s="14">
        <v>12289.76</v>
      </c>
      <c r="C439" s="14">
        <v>5827.3</v>
      </c>
      <c r="D439" s="14">
        <v>4761.08</v>
      </c>
      <c r="E439" s="14">
        <v>14021.17</v>
      </c>
      <c r="F439" s="29">
        <v>1.9527000000000001</v>
      </c>
      <c r="G439" s="30">
        <v>0.64600000000000002</v>
      </c>
      <c r="H439" s="30">
        <v>107.19</v>
      </c>
      <c r="I439" s="7"/>
      <c r="J439" s="7">
        <f t="shared" si="92"/>
        <v>1.0007687096101732</v>
      </c>
      <c r="K439" s="7">
        <f t="shared" si="93"/>
        <v>0.99144208520484545</v>
      </c>
      <c r="L439" s="7">
        <f t="shared" si="94"/>
        <v>0.9920198025578304</v>
      </c>
      <c r="M439" s="7">
        <f t="shared" si="95"/>
        <v>0.98870279197088018</v>
      </c>
      <c r="N439" s="7">
        <f t="shared" si="96"/>
        <v>0.98790852979864419</v>
      </c>
      <c r="O439" s="7">
        <f t="shared" si="97"/>
        <v>1.0160427807486632</v>
      </c>
      <c r="P439" s="7">
        <f t="shared" si="98"/>
        <v>1.0105590647685492</v>
      </c>
      <c r="Q439" s="7"/>
      <c r="R439" s="7">
        <f t="shared" si="99"/>
        <v>11030.532763445904</v>
      </c>
      <c r="S439" s="7">
        <f t="shared" si="100"/>
        <v>5152.5245168095817</v>
      </c>
      <c r="T439" s="7">
        <f t="shared" si="101"/>
        <v>4193.0792216494638</v>
      </c>
      <c r="U439" s="7">
        <f t="shared" si="102"/>
        <v>11870.889732882133</v>
      </c>
      <c r="V439" s="7">
        <f t="shared" si="103"/>
        <v>1.8248646362440555</v>
      </c>
      <c r="W439" s="7">
        <f t="shared" si="104"/>
        <v>0.69263636363636361</v>
      </c>
      <c r="X439" s="7">
        <f t="shared" si="105"/>
        <v>107.543695672669</v>
      </c>
      <c r="Y439" s="7"/>
      <c r="Z439" s="7">
        <v>429</v>
      </c>
      <c r="AA439" s="5">
        <f t="shared" si="106"/>
        <v>-119593.20616926812</v>
      </c>
      <c r="AB439" s="5"/>
      <c r="AC439" s="7">
        <v>199</v>
      </c>
      <c r="AD439" s="5">
        <v>76539.280253520235</v>
      </c>
      <c r="AE439" s="7"/>
    </row>
    <row r="440" spans="1:31">
      <c r="A440" s="28">
        <v>39610</v>
      </c>
      <c r="B440" s="14">
        <v>12083.77</v>
      </c>
      <c r="C440" s="14">
        <v>5723.3</v>
      </c>
      <c r="D440" s="14">
        <v>4660.91</v>
      </c>
      <c r="E440" s="14">
        <v>14183.48</v>
      </c>
      <c r="F440" s="29">
        <v>1.9635</v>
      </c>
      <c r="G440" s="30">
        <v>0.64359999999999995</v>
      </c>
      <c r="H440" s="30">
        <v>106.77</v>
      </c>
      <c r="I440" s="7"/>
      <c r="J440" s="7">
        <f t="shared" si="92"/>
        <v>0.98323889156501021</v>
      </c>
      <c r="K440" s="7">
        <f t="shared" si="93"/>
        <v>0.98215296964288779</v>
      </c>
      <c r="L440" s="7">
        <f t="shared" si="94"/>
        <v>0.97896065598561666</v>
      </c>
      <c r="M440" s="7">
        <f t="shared" si="95"/>
        <v>1.0115760667619036</v>
      </c>
      <c r="N440" s="7">
        <f t="shared" si="96"/>
        <v>1.0055308035028421</v>
      </c>
      <c r="O440" s="7">
        <f t="shared" si="97"/>
        <v>0.99628482972136212</v>
      </c>
      <c r="P440" s="7">
        <f t="shared" si="98"/>
        <v>0.99608172404142181</v>
      </c>
      <c r="Q440" s="7"/>
      <c r="R440" s="7">
        <f t="shared" si="99"/>
        <v>10837.318057163036</v>
      </c>
      <c r="S440" s="7">
        <f t="shared" si="100"/>
        <v>5104.248983234088</v>
      </c>
      <c r="T440" s="7">
        <f t="shared" si="101"/>
        <v>4137.8806903265649</v>
      </c>
      <c r="U440" s="7">
        <f t="shared" si="102"/>
        <v>12145.518392858799</v>
      </c>
      <c r="V440" s="7">
        <f t="shared" si="103"/>
        <v>1.8574165002304499</v>
      </c>
      <c r="W440" s="7">
        <f t="shared" si="104"/>
        <v>0.67916736842105252</v>
      </c>
      <c r="X440" s="7">
        <f t="shared" si="105"/>
        <v>106.00301707248811</v>
      </c>
      <c r="Y440" s="7"/>
      <c r="Z440" s="7">
        <v>430</v>
      </c>
      <c r="AA440" s="5">
        <f t="shared" si="106"/>
        <v>-88599.650778701529</v>
      </c>
      <c r="AB440" s="5"/>
      <c r="AC440" s="7">
        <v>24</v>
      </c>
      <c r="AD440" s="5">
        <v>80268.093254065141</v>
      </c>
      <c r="AE440" s="7"/>
    </row>
    <row r="441" spans="1:31">
      <c r="A441" s="28">
        <v>39611</v>
      </c>
      <c r="B441" s="14">
        <v>12141.58</v>
      </c>
      <c r="C441" s="14">
        <v>5790.5</v>
      </c>
      <c r="D441" s="14">
        <v>4672.3</v>
      </c>
      <c r="E441" s="14">
        <v>13888.6</v>
      </c>
      <c r="F441" s="29">
        <v>1.9458</v>
      </c>
      <c r="G441" s="30">
        <v>0.64859999999999995</v>
      </c>
      <c r="H441" s="30">
        <v>108.03</v>
      </c>
      <c r="I441" s="7"/>
      <c r="J441" s="7">
        <f t="shared" si="92"/>
        <v>1.0047841029744855</v>
      </c>
      <c r="K441" s="7">
        <f t="shared" si="93"/>
        <v>1.0117414778187408</v>
      </c>
      <c r="L441" s="7">
        <f t="shared" si="94"/>
        <v>1.002443728799741</v>
      </c>
      <c r="M441" s="7">
        <f t="shared" si="95"/>
        <v>0.97920961569375087</v>
      </c>
      <c r="N441" s="7">
        <f t="shared" si="96"/>
        <v>0.99098548510313211</v>
      </c>
      <c r="O441" s="7">
        <f t="shared" si="97"/>
        <v>1.0077688004972032</v>
      </c>
      <c r="P441" s="7">
        <f t="shared" si="98"/>
        <v>1.0118010677156506</v>
      </c>
      <c r="Q441" s="7"/>
      <c r="R441" s="7">
        <f t="shared" si="99"/>
        <v>11074.790670030958</v>
      </c>
      <c r="S441" s="7">
        <f t="shared" si="100"/>
        <v>5258.0204602239955</v>
      </c>
      <c r="T441" s="7">
        <f t="shared" si="101"/>
        <v>4237.1391773280338</v>
      </c>
      <c r="U441" s="7">
        <f t="shared" si="102"/>
        <v>11756.90962711549</v>
      </c>
      <c r="V441" s="7">
        <f t="shared" si="103"/>
        <v>1.8305483880825055</v>
      </c>
      <c r="W441" s="7">
        <f t="shared" si="104"/>
        <v>0.6869959912989434</v>
      </c>
      <c r="X441" s="7">
        <f t="shared" si="105"/>
        <v>107.67586962629954</v>
      </c>
      <c r="Y441" s="7"/>
      <c r="Z441" s="7">
        <v>431</v>
      </c>
      <c r="AA441" s="5">
        <f t="shared" si="106"/>
        <v>-40163.216638250276</v>
      </c>
      <c r="AB441" s="5"/>
      <c r="AC441" s="7">
        <v>146</v>
      </c>
      <c r="AD441" s="5">
        <v>80568.483973670751</v>
      </c>
      <c r="AE441" s="7"/>
    </row>
    <row r="442" spans="1:31">
      <c r="A442" s="28">
        <v>39612</v>
      </c>
      <c r="B442" s="14">
        <v>12307.35</v>
      </c>
      <c r="C442" s="14">
        <v>5802.8</v>
      </c>
      <c r="D442" s="14">
        <v>4682.3</v>
      </c>
      <c r="E442" s="14">
        <v>13973.73</v>
      </c>
      <c r="F442" s="29">
        <v>1.9446000000000001</v>
      </c>
      <c r="G442" s="30">
        <v>0.65169999999999995</v>
      </c>
      <c r="H442" s="30">
        <v>108.02</v>
      </c>
      <c r="I442" s="7"/>
      <c r="J442" s="7">
        <f t="shared" si="92"/>
        <v>1.0136530830419106</v>
      </c>
      <c r="K442" s="7">
        <f t="shared" si="93"/>
        <v>1.0021241688973319</v>
      </c>
      <c r="L442" s="7">
        <f t="shared" si="94"/>
        <v>1.0021402735269567</v>
      </c>
      <c r="M442" s="7">
        <f t="shared" si="95"/>
        <v>1.0061294874933397</v>
      </c>
      <c r="N442" s="7">
        <f t="shared" si="96"/>
        <v>0.99938328707986435</v>
      </c>
      <c r="O442" s="7">
        <f t="shared" si="97"/>
        <v>1.0047795251310514</v>
      </c>
      <c r="P442" s="7">
        <f t="shared" si="98"/>
        <v>0.99990743312042951</v>
      </c>
      <c r="Q442" s="7"/>
      <c r="R442" s="7">
        <f t="shared" si="99"/>
        <v>11172.54510047292</v>
      </c>
      <c r="S442" s="7">
        <f t="shared" si="100"/>
        <v>5208.0393057594338</v>
      </c>
      <c r="T442" s="7">
        <f t="shared" si="101"/>
        <v>4235.8565295464759</v>
      </c>
      <c r="U442" s="7">
        <f t="shared" si="102"/>
        <v>12080.123875473409</v>
      </c>
      <c r="V442" s="7">
        <f t="shared" si="103"/>
        <v>1.8460608078939253</v>
      </c>
      <c r="W442" s="7">
        <f t="shared" si="104"/>
        <v>0.68495820228183768</v>
      </c>
      <c r="X442" s="7">
        <f t="shared" si="105"/>
        <v>106.41014903267612</v>
      </c>
      <c r="Y442" s="7"/>
      <c r="Z442" s="7">
        <v>432</v>
      </c>
      <c r="AA442" s="5">
        <f t="shared" si="106"/>
        <v>68004.162154393271</v>
      </c>
      <c r="AB442" s="5"/>
      <c r="AC442" s="7">
        <v>412</v>
      </c>
      <c r="AD442" s="5">
        <v>80721.267858779058</v>
      </c>
      <c r="AE442" s="7"/>
    </row>
    <row r="443" spans="1:31">
      <c r="A443" s="28">
        <v>39615</v>
      </c>
      <c r="B443" s="14">
        <v>12269.08</v>
      </c>
      <c r="C443" s="14">
        <v>5794.6</v>
      </c>
      <c r="D443" s="14">
        <v>4657.74</v>
      </c>
      <c r="E443" s="14">
        <v>14354.37</v>
      </c>
      <c r="F443" s="29">
        <v>1.9636</v>
      </c>
      <c r="G443" s="30">
        <v>0.64680000000000004</v>
      </c>
      <c r="H443" s="30">
        <v>108.28</v>
      </c>
      <c r="I443" s="7"/>
      <c r="J443" s="7">
        <f t="shared" si="92"/>
        <v>0.99689047601636416</v>
      </c>
      <c r="K443" s="7">
        <f t="shared" si="93"/>
        <v>0.99858688908802651</v>
      </c>
      <c r="L443" s="7">
        <f t="shared" si="94"/>
        <v>0.99475471456335551</v>
      </c>
      <c r="M443" s="7">
        <f t="shared" si="95"/>
        <v>1.0272396847513157</v>
      </c>
      <c r="N443" s="7">
        <f t="shared" si="96"/>
        <v>1.009770646919675</v>
      </c>
      <c r="O443" s="7">
        <f t="shared" si="97"/>
        <v>0.99248120300751896</v>
      </c>
      <c r="P443" s="7">
        <f t="shared" si="98"/>
        <v>1.0024069616737641</v>
      </c>
      <c r="Q443" s="7"/>
      <c r="R443" s="7">
        <f t="shared" si="99"/>
        <v>10987.786640080927</v>
      </c>
      <c r="S443" s="7">
        <f t="shared" si="100"/>
        <v>5189.656062590474</v>
      </c>
      <c r="T443" s="7">
        <f t="shared" si="101"/>
        <v>4204.6391750635376</v>
      </c>
      <c r="U443" s="7">
        <f t="shared" si="102"/>
        <v>12333.584092157214</v>
      </c>
      <c r="V443" s="7">
        <f t="shared" si="103"/>
        <v>1.8652483389900236</v>
      </c>
      <c r="W443" s="7">
        <f t="shared" si="104"/>
        <v>0.67657443609022561</v>
      </c>
      <c r="X443" s="7">
        <f t="shared" si="105"/>
        <v>106.67614886132198</v>
      </c>
      <c r="Y443" s="7"/>
      <c r="Z443" s="7">
        <v>433</v>
      </c>
      <c r="AA443" s="5">
        <f t="shared" si="106"/>
        <v>61335.998358510435</v>
      </c>
      <c r="AB443" s="5"/>
      <c r="AC443" s="7">
        <v>409</v>
      </c>
      <c r="AD443" s="5">
        <v>81605.403907807544</v>
      </c>
      <c r="AE443" s="7"/>
    </row>
    <row r="444" spans="1:31">
      <c r="A444" s="28">
        <v>39616</v>
      </c>
      <c r="B444" s="14">
        <v>12160.3</v>
      </c>
      <c r="C444" s="14">
        <v>5861.9</v>
      </c>
      <c r="D444" s="14">
        <v>4686.33</v>
      </c>
      <c r="E444" s="14">
        <v>14348.37</v>
      </c>
      <c r="F444" s="29">
        <v>1.9525999999999999</v>
      </c>
      <c r="G444" s="30">
        <v>0.64500000000000002</v>
      </c>
      <c r="H444" s="30">
        <v>108.14</v>
      </c>
      <c r="I444" s="7"/>
      <c r="J444" s="7">
        <f t="shared" si="92"/>
        <v>0.99113380954399188</v>
      </c>
      <c r="K444" s="7">
        <f t="shared" si="93"/>
        <v>1.0116142615538604</v>
      </c>
      <c r="L444" s="7">
        <f t="shared" si="94"/>
        <v>1.0061381700137835</v>
      </c>
      <c r="M444" s="7">
        <f t="shared" si="95"/>
        <v>0.99958200882379378</v>
      </c>
      <c r="N444" s="7">
        <f t="shared" si="96"/>
        <v>0.99439804440822976</v>
      </c>
      <c r="O444" s="7">
        <f t="shared" si="97"/>
        <v>0.99721706864564008</v>
      </c>
      <c r="P444" s="7">
        <f t="shared" si="98"/>
        <v>0.9987070557813077</v>
      </c>
      <c r="Q444" s="7"/>
      <c r="R444" s="7">
        <f t="shared" si="99"/>
        <v>10924.336316822451</v>
      </c>
      <c r="S444" s="7">
        <f t="shared" si="100"/>
        <v>5257.3593172954124</v>
      </c>
      <c r="T444" s="7">
        <f t="shared" si="101"/>
        <v>4252.7548783959601</v>
      </c>
      <c r="U444" s="7">
        <f t="shared" si="102"/>
        <v>12001.511376403145</v>
      </c>
      <c r="V444" s="7">
        <f t="shared" si="103"/>
        <v>1.8368520676308819</v>
      </c>
      <c r="W444" s="7">
        <f t="shared" si="104"/>
        <v>0.67980287569573283</v>
      </c>
      <c r="X444" s="7">
        <f t="shared" si="105"/>
        <v>106.28240487624677</v>
      </c>
      <c r="Y444" s="7"/>
      <c r="Z444" s="7">
        <v>434</v>
      </c>
      <c r="AA444" s="5">
        <f t="shared" si="106"/>
        <v>-8052.0256221145391</v>
      </c>
      <c r="AB444" s="5"/>
      <c r="AC444" s="7">
        <v>347</v>
      </c>
      <c r="AD444" s="5">
        <v>82793.32476959005</v>
      </c>
      <c r="AE444" s="7"/>
    </row>
    <row r="445" spans="1:31">
      <c r="A445" s="28">
        <v>39617</v>
      </c>
      <c r="B445" s="14">
        <v>12029.06</v>
      </c>
      <c r="C445" s="14">
        <v>5756.9</v>
      </c>
      <c r="D445" s="14">
        <v>4618.75</v>
      </c>
      <c r="E445" s="14">
        <v>14452.82</v>
      </c>
      <c r="F445" s="29">
        <v>1.9583999999999999</v>
      </c>
      <c r="G445" s="30">
        <v>0.64449999999999996</v>
      </c>
      <c r="H445" s="30">
        <v>107.9</v>
      </c>
      <c r="I445" s="7"/>
      <c r="J445" s="7">
        <f t="shared" si="92"/>
        <v>0.98920750310436423</v>
      </c>
      <c r="K445" s="7">
        <f t="shared" si="93"/>
        <v>0.98208771899895941</v>
      </c>
      <c r="L445" s="7">
        <f t="shared" si="94"/>
        <v>0.98557933393508357</v>
      </c>
      <c r="M445" s="7">
        <f t="shared" si="95"/>
        <v>1.0072795725228718</v>
      </c>
      <c r="N445" s="7">
        <f t="shared" si="96"/>
        <v>1.0029703984431015</v>
      </c>
      <c r="O445" s="7">
        <f t="shared" si="97"/>
        <v>0.9992248062015503</v>
      </c>
      <c r="P445" s="7">
        <f t="shared" si="98"/>
        <v>0.9977806547068615</v>
      </c>
      <c r="Q445" s="7"/>
      <c r="R445" s="7">
        <f t="shared" si="99"/>
        <v>10903.104451666488</v>
      </c>
      <c r="S445" s="7">
        <f t="shared" si="100"/>
        <v>5103.9098756375924</v>
      </c>
      <c r="T445" s="7">
        <f t="shared" si="101"/>
        <v>4165.8565844701507</v>
      </c>
      <c r="U445" s="7">
        <f t="shared" si="102"/>
        <v>12093.932405883037</v>
      </c>
      <c r="V445" s="7">
        <f t="shared" si="103"/>
        <v>1.8526869200040972</v>
      </c>
      <c r="W445" s="7">
        <f t="shared" si="104"/>
        <v>0.6811715503875968</v>
      </c>
      <c r="X445" s="7">
        <f t="shared" si="105"/>
        <v>106.1838172739042</v>
      </c>
      <c r="Y445" s="7"/>
      <c r="Z445" s="7">
        <v>435</v>
      </c>
      <c r="AA445" s="5">
        <f t="shared" si="106"/>
        <v>-80451.122465815395</v>
      </c>
      <c r="AB445" s="5"/>
      <c r="AC445" s="7">
        <v>6</v>
      </c>
      <c r="AD445" s="5">
        <v>83415.333580849692</v>
      </c>
      <c r="AE445" s="7"/>
    </row>
    <row r="446" spans="1:31">
      <c r="A446" s="28">
        <v>39618</v>
      </c>
      <c r="B446" s="14">
        <v>12063.09</v>
      </c>
      <c r="C446" s="14">
        <v>5708.4</v>
      </c>
      <c r="D446" s="14">
        <v>4591.3900000000003</v>
      </c>
      <c r="E446" s="14">
        <v>14130.17</v>
      </c>
      <c r="F446" s="29">
        <v>1.9711000000000001</v>
      </c>
      <c r="G446" s="30">
        <v>0.64559999999999995</v>
      </c>
      <c r="H446" s="30">
        <v>107.98</v>
      </c>
      <c r="I446" s="7"/>
      <c r="J446" s="7">
        <f t="shared" si="92"/>
        <v>1.0028289824807592</v>
      </c>
      <c r="K446" s="7">
        <f t="shared" si="93"/>
        <v>0.99157532699890572</v>
      </c>
      <c r="L446" s="7">
        <f t="shared" si="94"/>
        <v>0.99407631935047369</v>
      </c>
      <c r="M446" s="7">
        <f t="shared" si="95"/>
        <v>0.97767563700371285</v>
      </c>
      <c r="N446" s="7">
        <f t="shared" si="96"/>
        <v>1.0064848856209152</v>
      </c>
      <c r="O446" s="7">
        <f t="shared" si="97"/>
        <v>1.0017067494181535</v>
      </c>
      <c r="P446" s="7">
        <f t="shared" si="98"/>
        <v>1.0007414272474513</v>
      </c>
      <c r="Q446" s="7"/>
      <c r="R446" s="7">
        <f t="shared" si="99"/>
        <v>11053.241214641877</v>
      </c>
      <c r="S446" s="7">
        <f t="shared" si="100"/>
        <v>5153.2169744133134</v>
      </c>
      <c r="T446" s="7">
        <f t="shared" si="101"/>
        <v>4201.771727393776</v>
      </c>
      <c r="U446" s="7">
        <f t="shared" si="102"/>
        <v>11738.491865954189</v>
      </c>
      <c r="V446" s="7">
        <f t="shared" si="103"/>
        <v>1.8591788807189544</v>
      </c>
      <c r="W446" s="7">
        <f t="shared" si="104"/>
        <v>0.6828634910783552</v>
      </c>
      <c r="X446" s="7">
        <f t="shared" si="105"/>
        <v>106.49890268767376</v>
      </c>
      <c r="Y446" s="7"/>
      <c r="Z446" s="7">
        <v>436</v>
      </c>
      <c r="AA446" s="5">
        <f t="shared" si="106"/>
        <v>-45810.15112317726</v>
      </c>
      <c r="AB446" s="5"/>
      <c r="AC446" s="7">
        <v>363</v>
      </c>
      <c r="AD446" s="5">
        <v>83514.310371302068</v>
      </c>
      <c r="AE446" s="7"/>
    </row>
    <row r="447" spans="1:31">
      <c r="A447" s="28">
        <v>39619</v>
      </c>
      <c r="B447" s="14">
        <v>11842.69</v>
      </c>
      <c r="C447" s="14">
        <v>5620.8</v>
      </c>
      <c r="D447" s="14">
        <v>4509.2700000000004</v>
      </c>
      <c r="E447" s="14">
        <v>13942.08</v>
      </c>
      <c r="F447" s="29">
        <v>1.9756</v>
      </c>
      <c r="G447" s="30">
        <v>0.63970000000000005</v>
      </c>
      <c r="H447" s="30">
        <v>107.39</v>
      </c>
      <c r="I447" s="7"/>
      <c r="J447" s="7">
        <f t="shared" si="92"/>
        <v>0.98172939105983625</v>
      </c>
      <c r="K447" s="7">
        <f t="shared" si="93"/>
        <v>0.98465419381963437</v>
      </c>
      <c r="L447" s="7">
        <f t="shared" si="94"/>
        <v>0.98211434881375792</v>
      </c>
      <c r="M447" s="7">
        <f t="shared" si="95"/>
        <v>0.98668876595256816</v>
      </c>
      <c r="N447" s="7">
        <f t="shared" si="96"/>
        <v>1.0022829891938512</v>
      </c>
      <c r="O447" s="7">
        <f t="shared" si="97"/>
        <v>0.9908612143742257</v>
      </c>
      <c r="P447" s="7">
        <f t="shared" si="98"/>
        <v>0.99453602518984996</v>
      </c>
      <c r="Q447" s="7"/>
      <c r="R447" s="7">
        <f t="shared" si="99"/>
        <v>10820.680252024978</v>
      </c>
      <c r="S447" s="7">
        <f t="shared" si="100"/>
        <v>5117.2478452806399</v>
      </c>
      <c r="T447" s="7">
        <f t="shared" si="101"/>
        <v>4151.2107507094806</v>
      </c>
      <c r="U447" s="7">
        <f t="shared" si="102"/>
        <v>11846.708269072489</v>
      </c>
      <c r="V447" s="7">
        <f t="shared" si="103"/>
        <v>1.8514171376388819</v>
      </c>
      <c r="W447" s="7">
        <f t="shared" si="104"/>
        <v>0.67547008983890966</v>
      </c>
      <c r="X447" s="7">
        <f t="shared" si="105"/>
        <v>105.83852380070384</v>
      </c>
      <c r="Y447" s="7"/>
      <c r="Z447" s="7">
        <v>437</v>
      </c>
      <c r="AA447" s="5">
        <f t="shared" si="106"/>
        <v>-133561.80156266876</v>
      </c>
      <c r="AB447" s="5"/>
      <c r="AC447" s="7">
        <v>359</v>
      </c>
      <c r="AD447" s="5">
        <v>84254.15531222336</v>
      </c>
      <c r="AE447" s="7"/>
    </row>
    <row r="448" spans="1:31">
      <c r="A448" s="28">
        <v>39622</v>
      </c>
      <c r="B448" s="14">
        <v>11842.36</v>
      </c>
      <c r="C448" s="14">
        <v>5667.2</v>
      </c>
      <c r="D448" s="14">
        <v>4511.37</v>
      </c>
      <c r="E448" s="14">
        <v>13857.47</v>
      </c>
      <c r="F448" s="29">
        <v>1.9594</v>
      </c>
      <c r="G448" s="30">
        <v>0.64580000000000004</v>
      </c>
      <c r="H448" s="30">
        <v>107.92</v>
      </c>
      <c r="I448" s="7"/>
      <c r="J448" s="7">
        <f t="shared" si="92"/>
        <v>0.9999721347092595</v>
      </c>
      <c r="K448" s="7">
        <f t="shared" si="93"/>
        <v>1.0082550526615428</v>
      </c>
      <c r="L448" s="7">
        <f t="shared" si="94"/>
        <v>1.0004657073096088</v>
      </c>
      <c r="M448" s="7">
        <f t="shared" si="95"/>
        <v>0.9939313215818586</v>
      </c>
      <c r="N448" s="7">
        <f t="shared" si="96"/>
        <v>0.99179995950597288</v>
      </c>
      <c r="O448" s="7">
        <f t="shared" si="97"/>
        <v>1.0095357198686885</v>
      </c>
      <c r="P448" s="7">
        <f t="shared" si="98"/>
        <v>1.0049352826147686</v>
      </c>
      <c r="Q448" s="7"/>
      <c r="R448" s="7">
        <f t="shared" si="99"/>
        <v>11021.752867093541</v>
      </c>
      <c r="S448" s="7">
        <f t="shared" si="100"/>
        <v>5239.9015086820382</v>
      </c>
      <c r="T448" s="7">
        <f t="shared" si="101"/>
        <v>4228.7784563133282</v>
      </c>
      <c r="U448" s="7">
        <f t="shared" si="102"/>
        <v>11933.666230512234</v>
      </c>
      <c r="V448" s="7">
        <f t="shared" si="103"/>
        <v>1.8320528851994331</v>
      </c>
      <c r="W448" s="7">
        <f t="shared" si="104"/>
        <v>0.68820050023448498</v>
      </c>
      <c r="X448" s="7">
        <f t="shared" si="105"/>
        <v>106.94521277586368</v>
      </c>
      <c r="Y448" s="7"/>
      <c r="Z448" s="7">
        <v>438</v>
      </c>
      <c r="AA448" s="5">
        <f t="shared" si="106"/>
        <v>-29504.739383814856</v>
      </c>
      <c r="AB448" s="5"/>
      <c r="AC448" s="7">
        <v>239</v>
      </c>
      <c r="AD448" s="5">
        <v>84261.016117345542</v>
      </c>
      <c r="AE448" s="7"/>
    </row>
    <row r="449" spans="1:31">
      <c r="A449" s="28">
        <v>39623</v>
      </c>
      <c r="B449" s="14">
        <v>11807.43</v>
      </c>
      <c r="C449" s="14">
        <v>5634.7</v>
      </c>
      <c r="D449" s="14">
        <v>4473.76</v>
      </c>
      <c r="E449" s="14">
        <v>13849.56</v>
      </c>
      <c r="F449" s="29">
        <v>1.9711000000000001</v>
      </c>
      <c r="G449" s="30">
        <v>0.64129999999999998</v>
      </c>
      <c r="H449" s="30">
        <v>107.71</v>
      </c>
      <c r="I449" s="7"/>
      <c r="J449" s="7">
        <f t="shared" si="92"/>
        <v>0.99705041900432001</v>
      </c>
      <c r="K449" s="7">
        <f t="shared" si="93"/>
        <v>0.99426524562394125</v>
      </c>
      <c r="L449" s="7">
        <f t="shared" si="94"/>
        <v>0.99166328631879019</v>
      </c>
      <c r="M449" s="7">
        <f t="shared" si="95"/>
        <v>0.99942918873358555</v>
      </c>
      <c r="N449" s="7">
        <f t="shared" si="96"/>
        <v>1.005971215678269</v>
      </c>
      <c r="O449" s="7">
        <f t="shared" si="97"/>
        <v>0.9930318984205635</v>
      </c>
      <c r="P449" s="7">
        <f t="shared" si="98"/>
        <v>0.99805411415863599</v>
      </c>
      <c r="Q449" s="7"/>
      <c r="R449" s="7">
        <f t="shared" si="99"/>
        <v>10989.549541290755</v>
      </c>
      <c r="S449" s="7">
        <f t="shared" si="100"/>
        <v>5167.1964815076226</v>
      </c>
      <c r="T449" s="7">
        <f t="shared" si="101"/>
        <v>4191.572295245126</v>
      </c>
      <c r="U449" s="7">
        <f t="shared" si="102"/>
        <v>11999.676537405458</v>
      </c>
      <c r="V449" s="7">
        <f t="shared" si="103"/>
        <v>1.8582300296008984</v>
      </c>
      <c r="W449" s="7">
        <f t="shared" si="104"/>
        <v>0.67694984515329815</v>
      </c>
      <c r="X449" s="7">
        <f t="shared" si="105"/>
        <v>106.21291882876204</v>
      </c>
      <c r="Y449" s="7"/>
      <c r="Z449" s="7">
        <v>439</v>
      </c>
      <c r="AA449" s="5">
        <f t="shared" si="106"/>
        <v>-9760.7042397893965</v>
      </c>
      <c r="AB449" s="5"/>
      <c r="AC449" s="7">
        <v>7</v>
      </c>
      <c r="AD449" s="5">
        <v>84263.136562280357</v>
      </c>
      <c r="AE449" s="7"/>
    </row>
    <row r="450" spans="1:31">
      <c r="A450" s="28">
        <v>39624</v>
      </c>
      <c r="B450" s="14">
        <v>11811.83</v>
      </c>
      <c r="C450" s="14">
        <v>5666.1</v>
      </c>
      <c r="D450" s="14">
        <v>4536.29</v>
      </c>
      <c r="E450" s="14">
        <v>13829.92</v>
      </c>
      <c r="F450" s="29">
        <v>1.968</v>
      </c>
      <c r="G450" s="30">
        <v>0.64249999999999996</v>
      </c>
      <c r="H450" s="30">
        <v>108.17</v>
      </c>
      <c r="I450" s="7"/>
      <c r="J450" s="7">
        <f t="shared" si="92"/>
        <v>1.0003726467148228</v>
      </c>
      <c r="K450" s="7">
        <f t="shared" si="93"/>
        <v>1.0055726125614497</v>
      </c>
      <c r="L450" s="7">
        <f t="shared" si="94"/>
        <v>1.0139770573298523</v>
      </c>
      <c r="M450" s="7">
        <f t="shared" si="95"/>
        <v>0.99858190440707151</v>
      </c>
      <c r="N450" s="7">
        <f t="shared" si="96"/>
        <v>0.99842727411090249</v>
      </c>
      <c r="O450" s="7">
        <f t="shared" si="97"/>
        <v>1.0018711991267737</v>
      </c>
      <c r="P450" s="7">
        <f t="shared" si="98"/>
        <v>1.0042707269520008</v>
      </c>
      <c r="Q450" s="7"/>
      <c r="R450" s="7">
        <f t="shared" si="99"/>
        <v>11026.167334449579</v>
      </c>
      <c r="S450" s="7">
        <f t="shared" si="100"/>
        <v>5225.9608674818537</v>
      </c>
      <c r="T450" s="7">
        <f t="shared" si="101"/>
        <v>4285.8883656923936</v>
      </c>
      <c r="U450" s="7">
        <f t="shared" si="102"/>
        <v>11989.503592720637</v>
      </c>
      <c r="V450" s="7">
        <f t="shared" si="103"/>
        <v>1.844294860737659</v>
      </c>
      <c r="W450" s="7">
        <f t="shared" si="104"/>
        <v>0.68297559644472161</v>
      </c>
      <c r="X450" s="7">
        <f t="shared" si="105"/>
        <v>106.87449076223193</v>
      </c>
      <c r="Y450" s="7"/>
      <c r="Z450" s="7">
        <v>440</v>
      </c>
      <c r="AA450" s="5">
        <f t="shared" si="106"/>
        <v>13346.464563509449</v>
      </c>
      <c r="AB450" s="5"/>
      <c r="AC450" s="7">
        <v>166</v>
      </c>
      <c r="AD450" s="5">
        <v>84822.297378527001</v>
      </c>
      <c r="AE450" s="7"/>
    </row>
    <row r="451" spans="1:31">
      <c r="A451" s="28">
        <v>39625</v>
      </c>
      <c r="B451" s="14">
        <v>11453.42</v>
      </c>
      <c r="C451" s="14">
        <v>5518.2</v>
      </c>
      <c r="D451" s="14">
        <v>4426.1899999999996</v>
      </c>
      <c r="E451" s="14">
        <v>13822.32</v>
      </c>
      <c r="F451" s="29">
        <v>1.9890000000000001</v>
      </c>
      <c r="G451" s="30">
        <v>0.63500000000000001</v>
      </c>
      <c r="H451" s="30">
        <v>107.19</v>
      </c>
      <c r="I451" s="7"/>
      <c r="J451" s="7">
        <f t="shared" si="92"/>
        <v>0.96965669163880619</v>
      </c>
      <c r="K451" s="7">
        <f t="shared" si="93"/>
        <v>0.97389738973897377</v>
      </c>
      <c r="L451" s="7">
        <f t="shared" si="94"/>
        <v>0.97572906494073341</v>
      </c>
      <c r="M451" s="7">
        <f t="shared" si="95"/>
        <v>0.99945046681398009</v>
      </c>
      <c r="N451" s="7">
        <f t="shared" si="96"/>
        <v>1.0106707317073171</v>
      </c>
      <c r="O451" s="7">
        <f t="shared" si="97"/>
        <v>0.98832684824902728</v>
      </c>
      <c r="P451" s="7">
        <f t="shared" si="98"/>
        <v>0.99094018674308959</v>
      </c>
      <c r="Q451" s="7"/>
      <c r="R451" s="7">
        <f t="shared" si="99"/>
        <v>10687.614234644419</v>
      </c>
      <c r="S451" s="7">
        <f t="shared" si="100"/>
        <v>5061.3447344734468</v>
      </c>
      <c r="T451" s="7">
        <f t="shared" si="101"/>
        <v>4124.2213689821419</v>
      </c>
      <c r="U451" s="7">
        <f t="shared" si="102"/>
        <v>11999.932013316056</v>
      </c>
      <c r="V451" s="7">
        <f t="shared" si="103"/>
        <v>1.8669109756097562</v>
      </c>
      <c r="W451" s="7">
        <f t="shared" si="104"/>
        <v>0.67374241245136191</v>
      </c>
      <c r="X451" s="7">
        <f t="shared" si="105"/>
        <v>105.4558546731996</v>
      </c>
      <c r="Y451" s="7"/>
      <c r="Z451" s="7">
        <v>441</v>
      </c>
      <c r="AA451" s="5">
        <f t="shared" si="106"/>
        <v>-161029.31348694302</v>
      </c>
      <c r="AB451" s="5"/>
      <c r="AC451" s="7">
        <v>155</v>
      </c>
      <c r="AD451" s="5">
        <v>84864.000214109197</v>
      </c>
      <c r="AE451" s="7"/>
    </row>
    <row r="452" spans="1:31">
      <c r="A452" s="28">
        <v>39626</v>
      </c>
      <c r="B452" s="14">
        <v>11346.51</v>
      </c>
      <c r="C452" s="14">
        <v>5529.9</v>
      </c>
      <c r="D452" s="14">
        <v>4397.32</v>
      </c>
      <c r="E452" s="14">
        <v>13544.36</v>
      </c>
      <c r="F452" s="29">
        <v>1.9914000000000001</v>
      </c>
      <c r="G452" s="30">
        <v>0.63490000000000002</v>
      </c>
      <c r="H452" s="30">
        <v>106.14</v>
      </c>
      <c r="I452" s="7"/>
      <c r="J452" s="7">
        <f t="shared" si="92"/>
        <v>0.9906656701666402</v>
      </c>
      <c r="K452" s="7">
        <f t="shared" si="93"/>
        <v>1.0021202566054148</v>
      </c>
      <c r="L452" s="7">
        <f t="shared" si="94"/>
        <v>0.99347746029881234</v>
      </c>
      <c r="M452" s="7">
        <f t="shared" si="95"/>
        <v>0.97989049595147559</v>
      </c>
      <c r="N452" s="7">
        <f t="shared" si="96"/>
        <v>1.0012066365007541</v>
      </c>
      <c r="O452" s="7">
        <f t="shared" si="97"/>
        <v>0.99984251968503934</v>
      </c>
      <c r="P452" s="7">
        <f t="shared" si="98"/>
        <v>0.99020431010355447</v>
      </c>
      <c r="Q452" s="7"/>
      <c r="R452" s="7">
        <f t="shared" si="99"/>
        <v>10919.176456516918</v>
      </c>
      <c r="S452" s="7">
        <f t="shared" si="100"/>
        <v>5208.0189735783406</v>
      </c>
      <c r="T452" s="7">
        <f t="shared" si="101"/>
        <v>4199.2404639656233</v>
      </c>
      <c r="U452" s="7">
        <f t="shared" si="102"/>
        <v>11765.08463635627</v>
      </c>
      <c r="V452" s="7">
        <f t="shared" si="103"/>
        <v>1.8494288989441929</v>
      </c>
      <c r="W452" s="7">
        <f t="shared" si="104"/>
        <v>0.68159264566929134</v>
      </c>
      <c r="X452" s="7">
        <f t="shared" si="105"/>
        <v>105.37754268122026</v>
      </c>
      <c r="Y452" s="7"/>
      <c r="Z452" s="7">
        <v>442</v>
      </c>
      <c r="AA452" s="5">
        <f t="shared" si="106"/>
        <v>-53347.512886958197</v>
      </c>
      <c r="AB452" s="5"/>
      <c r="AC452" s="7">
        <v>270</v>
      </c>
      <c r="AD452" s="5">
        <v>87121.645797703415</v>
      </c>
      <c r="AE452" s="7"/>
    </row>
    <row r="453" spans="1:31">
      <c r="A453" s="28">
        <v>39629</v>
      </c>
      <c r="B453" s="14">
        <v>11350.01</v>
      </c>
      <c r="C453" s="14">
        <v>5625.9</v>
      </c>
      <c r="D453" s="14">
        <v>4434.8500000000004</v>
      </c>
      <c r="E453" s="14">
        <v>13481.38</v>
      </c>
      <c r="F453" s="29">
        <v>1.9901</v>
      </c>
      <c r="G453" s="30">
        <v>0.63470000000000004</v>
      </c>
      <c r="H453" s="30">
        <v>106.01</v>
      </c>
      <c r="I453" s="7"/>
      <c r="J453" s="7">
        <f t="shared" si="92"/>
        <v>1.0003084648936105</v>
      </c>
      <c r="K453" s="7">
        <f t="shared" si="93"/>
        <v>1.0173601692616503</v>
      </c>
      <c r="L453" s="7">
        <f t="shared" si="94"/>
        <v>1.0085347438894601</v>
      </c>
      <c r="M453" s="7">
        <f t="shared" si="95"/>
        <v>0.99535009406129182</v>
      </c>
      <c r="N453" s="7">
        <f t="shared" si="96"/>
        <v>0.99934719292959728</v>
      </c>
      <c r="O453" s="7">
        <f t="shared" si="97"/>
        <v>0.99968498976216735</v>
      </c>
      <c r="P453" s="7">
        <f t="shared" si="98"/>
        <v>0.99877520256265317</v>
      </c>
      <c r="Q453" s="7"/>
      <c r="R453" s="7">
        <f t="shared" si="99"/>
        <v>11025.459918565268</v>
      </c>
      <c r="S453" s="7">
        <f t="shared" si="100"/>
        <v>5287.2207996527968</v>
      </c>
      <c r="T453" s="7">
        <f t="shared" si="101"/>
        <v>4262.8847408194088</v>
      </c>
      <c r="U453" s="7">
        <f t="shared" si="102"/>
        <v>11950.700764849722</v>
      </c>
      <c r="V453" s="7">
        <f t="shared" si="103"/>
        <v>1.8459941347795521</v>
      </c>
      <c r="W453" s="7">
        <f t="shared" si="104"/>
        <v>0.68148525752086941</v>
      </c>
      <c r="X453" s="7">
        <f t="shared" si="105"/>
        <v>106.28965705671756</v>
      </c>
      <c r="Y453" s="7"/>
      <c r="Z453" s="7">
        <v>443</v>
      </c>
      <c r="AA453" s="5">
        <f t="shared" si="106"/>
        <v>50964.085090208799</v>
      </c>
      <c r="AB453" s="5"/>
      <c r="AC453" s="7">
        <v>480</v>
      </c>
      <c r="AD453" s="5">
        <v>87706.549138309434</v>
      </c>
      <c r="AE453" s="7"/>
    </row>
    <row r="454" spans="1:31">
      <c r="A454" s="28">
        <v>39630</v>
      </c>
      <c r="B454" s="14">
        <v>11382.26</v>
      </c>
      <c r="C454" s="14">
        <v>5479.9</v>
      </c>
      <c r="D454" s="14">
        <v>4341.21</v>
      </c>
      <c r="E454" s="14">
        <v>13463.2</v>
      </c>
      <c r="F454" s="29">
        <v>1.9914000000000001</v>
      </c>
      <c r="G454" s="30">
        <v>0.63480000000000003</v>
      </c>
      <c r="H454" s="30">
        <v>106.01</v>
      </c>
      <c r="I454" s="7"/>
      <c r="J454" s="7">
        <f t="shared" si="92"/>
        <v>1.0028414071881875</v>
      </c>
      <c r="K454" s="7">
        <f t="shared" si="93"/>
        <v>0.97404859666897736</v>
      </c>
      <c r="L454" s="7">
        <f t="shared" si="94"/>
        <v>0.97888541889804603</v>
      </c>
      <c r="M454" s="7">
        <f t="shared" si="95"/>
        <v>0.99865147336548643</v>
      </c>
      <c r="N454" s="7">
        <f t="shared" si="96"/>
        <v>1.000653233505854</v>
      </c>
      <c r="O454" s="7">
        <f t="shared" si="97"/>
        <v>1.0001575547502757</v>
      </c>
      <c r="P454" s="7">
        <f t="shared" si="98"/>
        <v>1</v>
      </c>
      <c r="Q454" s="7"/>
      <c r="R454" s="7">
        <f t="shared" si="99"/>
        <v>11053.378160512633</v>
      </c>
      <c r="S454" s="7">
        <f t="shared" si="100"/>
        <v>5062.1305568886755</v>
      </c>
      <c r="T454" s="7">
        <f t="shared" si="101"/>
        <v>4137.5626774524508</v>
      </c>
      <c r="U454" s="7">
        <f t="shared" si="102"/>
        <v>11990.338874506915</v>
      </c>
      <c r="V454" s="7">
        <f t="shared" si="103"/>
        <v>1.8484066529320136</v>
      </c>
      <c r="W454" s="7">
        <f t="shared" si="104"/>
        <v>0.68180740507326287</v>
      </c>
      <c r="X454" s="7">
        <f t="shared" si="105"/>
        <v>106.42</v>
      </c>
      <c r="Y454" s="7"/>
      <c r="Z454" s="7">
        <v>444</v>
      </c>
      <c r="AA454" s="5">
        <f t="shared" si="106"/>
        <v>-83999.917677663267</v>
      </c>
      <c r="AB454" s="5"/>
      <c r="AC454" s="7">
        <v>200</v>
      </c>
      <c r="AD454" s="5">
        <v>89009.072649158537</v>
      </c>
      <c r="AE454" s="7"/>
    </row>
    <row r="455" spans="1:31">
      <c r="A455" s="28">
        <v>39631</v>
      </c>
      <c r="B455" s="14">
        <v>11215.51</v>
      </c>
      <c r="C455" s="14">
        <v>5426.3</v>
      </c>
      <c r="D455" s="14">
        <v>4296.4799999999996</v>
      </c>
      <c r="E455" s="14">
        <v>13286.37</v>
      </c>
      <c r="F455" s="29">
        <v>1.9922</v>
      </c>
      <c r="G455" s="30">
        <v>0.63029999999999997</v>
      </c>
      <c r="H455" s="30">
        <v>106.11</v>
      </c>
      <c r="I455" s="7"/>
      <c r="J455" s="7">
        <f t="shared" si="92"/>
        <v>0.98535000957630559</v>
      </c>
      <c r="K455" s="7">
        <f t="shared" si="93"/>
        <v>0.99021879961313175</v>
      </c>
      <c r="L455" s="7">
        <f t="shared" si="94"/>
        <v>0.98969642104390243</v>
      </c>
      <c r="M455" s="7">
        <f t="shared" si="95"/>
        <v>0.98686567829342209</v>
      </c>
      <c r="N455" s="7">
        <f t="shared" si="96"/>
        <v>1.0004017274279402</v>
      </c>
      <c r="O455" s="7">
        <f t="shared" si="97"/>
        <v>0.9929111531190925</v>
      </c>
      <c r="P455" s="7">
        <f t="shared" si="98"/>
        <v>1.0009433072351663</v>
      </c>
      <c r="Q455" s="7"/>
      <c r="R455" s="7">
        <f t="shared" si="99"/>
        <v>10860.586926550613</v>
      </c>
      <c r="S455" s="7">
        <f t="shared" si="100"/>
        <v>5146.1671015894453</v>
      </c>
      <c r="T455" s="7">
        <f t="shared" si="101"/>
        <v>4183.2587294325776</v>
      </c>
      <c r="U455" s="7">
        <f t="shared" si="102"/>
        <v>11848.832372400322</v>
      </c>
      <c r="V455" s="7">
        <f t="shared" si="103"/>
        <v>1.847942070904891</v>
      </c>
      <c r="W455" s="7">
        <f t="shared" si="104"/>
        <v>0.67686753308128533</v>
      </c>
      <c r="X455" s="7">
        <f t="shared" si="105"/>
        <v>106.5203867559664</v>
      </c>
      <c r="Y455" s="7"/>
      <c r="Z455" s="7">
        <v>445</v>
      </c>
      <c r="AA455" s="5">
        <f t="shared" si="106"/>
        <v>-115140.56635625474</v>
      </c>
      <c r="AB455" s="5"/>
      <c r="AC455" s="7">
        <v>457</v>
      </c>
      <c r="AD455" s="5">
        <v>89557.50064474158</v>
      </c>
      <c r="AE455" s="7"/>
    </row>
    <row r="456" spans="1:31">
      <c r="A456" s="28">
        <v>39632</v>
      </c>
      <c r="B456" s="14">
        <v>11288.53</v>
      </c>
      <c r="C456" s="14">
        <v>5476.6</v>
      </c>
      <c r="D456" s="14">
        <v>4343.99</v>
      </c>
      <c r="E456" s="14">
        <v>13265.4</v>
      </c>
      <c r="F456" s="29">
        <v>1.9826999999999999</v>
      </c>
      <c r="G456" s="30">
        <v>0.63639999999999997</v>
      </c>
      <c r="H456" s="30">
        <v>106.68</v>
      </c>
      <c r="I456" s="7"/>
      <c r="J456" s="7">
        <f t="shared" si="92"/>
        <v>1.0065106268016346</v>
      </c>
      <c r="K456" s="7">
        <f t="shared" si="93"/>
        <v>1.0092696680979674</v>
      </c>
      <c r="L456" s="7">
        <f t="shared" si="94"/>
        <v>1.0110578892488735</v>
      </c>
      <c r="M456" s="7">
        <f t="shared" si="95"/>
        <v>0.99842169080042165</v>
      </c>
      <c r="N456" s="7">
        <f t="shared" si="96"/>
        <v>0.99523140246963149</v>
      </c>
      <c r="O456" s="7">
        <f t="shared" si="97"/>
        <v>1.0096779311438997</v>
      </c>
      <c r="P456" s="7">
        <f t="shared" si="98"/>
        <v>1.0053717839977383</v>
      </c>
      <c r="Q456" s="7"/>
      <c r="R456" s="7">
        <f t="shared" si="99"/>
        <v>11093.820519245224</v>
      </c>
      <c r="S456" s="7">
        <f t="shared" si="100"/>
        <v>5245.1744651051367</v>
      </c>
      <c r="T456" s="7">
        <f t="shared" si="101"/>
        <v>4273.5495968560317</v>
      </c>
      <c r="U456" s="7">
        <f t="shared" si="102"/>
        <v>11987.579983245987</v>
      </c>
      <c r="V456" s="7">
        <f t="shared" si="103"/>
        <v>1.8383914466419031</v>
      </c>
      <c r="W456" s="7">
        <f t="shared" si="104"/>
        <v>0.68829744566079643</v>
      </c>
      <c r="X456" s="7">
        <f t="shared" si="105"/>
        <v>106.99166525303932</v>
      </c>
      <c r="Y456" s="7"/>
      <c r="Z456" s="7">
        <v>446</v>
      </c>
      <c r="AA456" s="5">
        <f t="shared" si="106"/>
        <v>26681.681440135464</v>
      </c>
      <c r="AB456" s="5"/>
      <c r="AC456" s="7">
        <v>138</v>
      </c>
      <c r="AD456" s="5">
        <v>89615.029821148142</v>
      </c>
      <c r="AE456" s="7"/>
    </row>
    <row r="457" spans="1:31">
      <c r="A457" s="28">
        <v>39636</v>
      </c>
      <c r="B457" s="14">
        <v>11231.96</v>
      </c>
      <c r="C457" s="14">
        <v>5512.7</v>
      </c>
      <c r="D457" s="14">
        <v>4342.59</v>
      </c>
      <c r="E457" s="14">
        <v>13360.04</v>
      </c>
      <c r="F457" s="29">
        <v>1.9695</v>
      </c>
      <c r="G457" s="30">
        <v>0.63839999999999997</v>
      </c>
      <c r="H457" s="30">
        <v>107.52</v>
      </c>
      <c r="I457" s="7"/>
      <c r="J457" s="7">
        <f t="shared" si="92"/>
        <v>0.99498871863741323</v>
      </c>
      <c r="K457" s="7">
        <f t="shared" si="93"/>
        <v>1.0065916809699447</v>
      </c>
      <c r="L457" s="7">
        <f t="shared" si="94"/>
        <v>0.99967771564851682</v>
      </c>
      <c r="M457" s="7">
        <f t="shared" si="95"/>
        <v>1.0071343495107574</v>
      </c>
      <c r="N457" s="7">
        <f t="shared" si="96"/>
        <v>0.99334241186261163</v>
      </c>
      <c r="O457" s="7">
        <f t="shared" si="97"/>
        <v>1.0031426775612822</v>
      </c>
      <c r="P457" s="7">
        <f t="shared" si="98"/>
        <v>1.0078740157480315</v>
      </c>
      <c r="Q457" s="7"/>
      <c r="R457" s="7">
        <f t="shared" si="99"/>
        <v>10966.825356144685</v>
      </c>
      <c r="S457" s="7">
        <f t="shared" si="100"/>
        <v>5231.2569660008021</v>
      </c>
      <c r="T457" s="7">
        <f t="shared" si="101"/>
        <v>4225.447765280308</v>
      </c>
      <c r="U457" s="7">
        <f t="shared" si="102"/>
        <v>12092.188781431394</v>
      </c>
      <c r="V457" s="7">
        <f t="shared" si="103"/>
        <v>1.8349021031926163</v>
      </c>
      <c r="W457" s="7">
        <f t="shared" si="104"/>
        <v>0.68384236329352599</v>
      </c>
      <c r="X457" s="7">
        <f t="shared" si="105"/>
        <v>107.25795275590551</v>
      </c>
      <c r="Y457" s="7"/>
      <c r="Z457" s="7">
        <v>447</v>
      </c>
      <c r="AA457" s="5">
        <f t="shared" si="106"/>
        <v>-24820.772337408736</v>
      </c>
      <c r="AB457" s="5"/>
      <c r="AC457" s="7">
        <v>285</v>
      </c>
      <c r="AD457" s="5">
        <v>91075.271927358583</v>
      </c>
      <c r="AE457" s="7"/>
    </row>
    <row r="458" spans="1:31">
      <c r="A458" s="28">
        <v>39637</v>
      </c>
      <c r="B458" s="14">
        <v>11384.21</v>
      </c>
      <c r="C458" s="14">
        <v>5440.5</v>
      </c>
      <c r="D458" s="14">
        <v>4275.6099999999997</v>
      </c>
      <c r="E458" s="14">
        <v>13033.1</v>
      </c>
      <c r="F458" s="29">
        <v>1.9718</v>
      </c>
      <c r="G458" s="30">
        <v>0.63780000000000003</v>
      </c>
      <c r="H458" s="30">
        <v>107.21</v>
      </c>
      <c r="I458" s="7"/>
      <c r="J458" s="7">
        <f t="shared" si="92"/>
        <v>1.0135550696405613</v>
      </c>
      <c r="K458" s="7">
        <f t="shared" si="93"/>
        <v>0.98690296950677525</v>
      </c>
      <c r="L458" s="7">
        <f t="shared" si="94"/>
        <v>0.98457602490679519</v>
      </c>
      <c r="M458" s="7">
        <f t="shared" si="95"/>
        <v>0.97552851638168747</v>
      </c>
      <c r="N458" s="7">
        <f t="shared" si="96"/>
        <v>1.0011678090886011</v>
      </c>
      <c r="O458" s="7">
        <f t="shared" si="97"/>
        <v>0.99906015037593998</v>
      </c>
      <c r="P458" s="7">
        <f t="shared" si="98"/>
        <v>0.99711681547619047</v>
      </c>
      <c r="Q458" s="7"/>
      <c r="R458" s="7">
        <f t="shared" si="99"/>
        <v>11171.464790882445</v>
      </c>
      <c r="S458" s="7">
        <f t="shared" si="100"/>
        <v>5128.9347325267108</v>
      </c>
      <c r="T458" s="7">
        <f t="shared" si="101"/>
        <v>4161.615787836291</v>
      </c>
      <c r="U458" s="7">
        <f t="shared" si="102"/>
        <v>11712.712397792222</v>
      </c>
      <c r="V458" s="7">
        <f t="shared" si="103"/>
        <v>1.849357176948464</v>
      </c>
      <c r="W458" s="7">
        <f t="shared" si="104"/>
        <v>0.68105930451127827</v>
      </c>
      <c r="X458" s="7">
        <f t="shared" si="105"/>
        <v>106.11317150297619</v>
      </c>
      <c r="Y458" s="7"/>
      <c r="Z458" s="7">
        <v>448</v>
      </c>
      <c r="AA458" s="5">
        <f t="shared" si="106"/>
        <v>-35623.454123027623</v>
      </c>
      <c r="AB458" s="5"/>
      <c r="AC458" s="7">
        <v>291</v>
      </c>
      <c r="AD458" s="5">
        <v>91610.847924804315</v>
      </c>
      <c r="AE458" s="7"/>
    </row>
    <row r="459" spans="1:31">
      <c r="A459" s="28">
        <v>39638</v>
      </c>
      <c r="B459" s="14">
        <v>11147.44</v>
      </c>
      <c r="C459" s="14">
        <v>5529.6</v>
      </c>
      <c r="D459" s="14">
        <v>4339.66</v>
      </c>
      <c r="E459" s="14">
        <v>13052.13</v>
      </c>
      <c r="F459" s="29">
        <v>1.9785999999999999</v>
      </c>
      <c r="G459" s="30">
        <v>0.63560000000000005</v>
      </c>
      <c r="H459" s="30">
        <v>107.12</v>
      </c>
      <c r="I459" s="7"/>
      <c r="J459" s="7">
        <f t="shared" si="92"/>
        <v>0.97920189455394813</v>
      </c>
      <c r="K459" s="7">
        <f t="shared" si="93"/>
        <v>1.0163771712158809</v>
      </c>
      <c r="L459" s="7">
        <f t="shared" si="94"/>
        <v>1.0149803185978141</v>
      </c>
      <c r="M459" s="7">
        <f t="shared" si="95"/>
        <v>1.0014601284421971</v>
      </c>
      <c r="N459" s="7">
        <f t="shared" si="96"/>
        <v>1.0034486256212598</v>
      </c>
      <c r="O459" s="7">
        <f t="shared" si="97"/>
        <v>0.99655064283474448</v>
      </c>
      <c r="P459" s="7">
        <f t="shared" si="98"/>
        <v>0.99916052607032935</v>
      </c>
      <c r="Q459" s="7"/>
      <c r="R459" s="7">
        <f t="shared" si="99"/>
        <v>10792.822033887289</v>
      </c>
      <c r="S459" s="7">
        <f t="shared" si="100"/>
        <v>5282.1121588089327</v>
      </c>
      <c r="T459" s="7">
        <f t="shared" si="101"/>
        <v>4290.1289604524272</v>
      </c>
      <c r="U459" s="7">
        <f t="shared" si="102"/>
        <v>12024.061075945094</v>
      </c>
      <c r="V459" s="7">
        <f t="shared" si="103"/>
        <v>1.853570301247591</v>
      </c>
      <c r="W459" s="7">
        <f t="shared" si="104"/>
        <v>0.67934857322044528</v>
      </c>
      <c r="X459" s="7">
        <f t="shared" si="105"/>
        <v>106.33066318440446</v>
      </c>
      <c r="Y459" s="7"/>
      <c r="Z459" s="7">
        <v>449</v>
      </c>
      <c r="AA459" s="5">
        <f t="shared" si="106"/>
        <v>-3651.0098532196134</v>
      </c>
      <c r="AB459" s="5"/>
      <c r="AC459" s="7">
        <v>173</v>
      </c>
      <c r="AD459" s="5">
        <v>93395.559759723023</v>
      </c>
      <c r="AE459" s="7"/>
    </row>
    <row r="460" spans="1:31">
      <c r="A460" s="28">
        <v>39639</v>
      </c>
      <c r="B460" s="14">
        <v>11229.02</v>
      </c>
      <c r="C460" s="14">
        <v>5406.8</v>
      </c>
      <c r="D460" s="14">
        <v>4231.5600000000004</v>
      </c>
      <c r="E460" s="14">
        <v>13067.21</v>
      </c>
      <c r="F460" s="29">
        <v>1.978</v>
      </c>
      <c r="G460" s="30">
        <v>0.63319999999999999</v>
      </c>
      <c r="H460" s="30">
        <v>106.89</v>
      </c>
      <c r="I460" s="7"/>
      <c r="J460" s="7">
        <f t="shared" ref="J460:J510" si="107">B460/B459</f>
        <v>1.0073182721772891</v>
      </c>
      <c r="K460" s="7">
        <f t="shared" ref="K460:K510" si="108">C460/C459</f>
        <v>0.97779224537037035</v>
      </c>
      <c r="L460" s="7">
        <f t="shared" ref="L460:L510" si="109">D460/D459</f>
        <v>0.97509021444076271</v>
      </c>
      <c r="M460" s="7">
        <f t="shared" ref="M460:M510" si="110">E460/E459</f>
        <v>1.0011553669784166</v>
      </c>
      <c r="N460" s="7">
        <f t="shared" ref="N460:N510" si="111">F460/F459</f>
        <v>0.99969675528151225</v>
      </c>
      <c r="O460" s="7">
        <f t="shared" ref="O460:O510" si="112">G460/G459</f>
        <v>0.99622404027690359</v>
      </c>
      <c r="P460" s="7">
        <f t="shared" ref="P460:P510" si="113">H460/H459</f>
        <v>0.99785287528005973</v>
      </c>
      <c r="Q460" s="7"/>
      <c r="R460" s="7">
        <f t="shared" ref="R460:R510" si="114">B$510*J460</f>
        <v>11102.722435034411</v>
      </c>
      <c r="S460" s="7">
        <f t="shared" ref="S460:S510" si="115">C$510*K460</f>
        <v>5081.5862991898148</v>
      </c>
      <c r="T460" s="7">
        <f t="shared" ref="T460:T510" si="116">D$510*L460</f>
        <v>4121.521069300361</v>
      </c>
      <c r="U460" s="7">
        <f t="shared" ref="U460:U510" si="117">E$510*M460</f>
        <v>12020.401948287368</v>
      </c>
      <c r="V460" s="7">
        <f t="shared" ref="V460:V510" si="118">F$510*N460</f>
        <v>1.8466398463560094</v>
      </c>
      <c r="W460" s="7">
        <f t="shared" ref="W460:W510" si="119">G$510*O460</f>
        <v>0.6791259282567651</v>
      </c>
      <c r="X460" s="7">
        <f t="shared" ref="X460:X510" si="120">H$510*P460</f>
        <v>106.19150298730396</v>
      </c>
      <c r="Y460" s="7"/>
      <c r="Z460" s="7">
        <v>450</v>
      </c>
      <c r="AA460" s="5">
        <f t="shared" ref="AA460:AA510" si="121">($B$4*R460+$C$4*S460*V460+$D$4*T460/W460+$E$4*U460/X460)-$B$5</f>
        <v>-49155.605330847204</v>
      </c>
      <c r="AB460" s="5"/>
      <c r="AC460" s="7">
        <v>362</v>
      </c>
      <c r="AD460" s="5">
        <v>93582.176037145779</v>
      </c>
      <c r="AE460" s="7"/>
    </row>
    <row r="461" spans="1:31">
      <c r="A461" s="28">
        <v>39640</v>
      </c>
      <c r="B461" s="14">
        <v>11100.54</v>
      </c>
      <c r="C461" s="14">
        <v>5261.6</v>
      </c>
      <c r="D461" s="14">
        <v>4100.6400000000003</v>
      </c>
      <c r="E461" s="14">
        <v>13039.69</v>
      </c>
      <c r="F461" s="29">
        <v>1.9883999999999999</v>
      </c>
      <c r="G461" s="30">
        <v>0.62860000000000005</v>
      </c>
      <c r="H461" s="30">
        <v>106.04</v>
      </c>
      <c r="I461" s="7"/>
      <c r="J461" s="7">
        <f t="shared" si="107"/>
        <v>0.98855821790325427</v>
      </c>
      <c r="K461" s="7">
        <f t="shared" si="108"/>
        <v>0.97314492860841906</v>
      </c>
      <c r="L461" s="7">
        <f t="shared" si="109"/>
        <v>0.9690610554972634</v>
      </c>
      <c r="M461" s="7">
        <f t="shared" si="110"/>
        <v>0.99789396512338913</v>
      </c>
      <c r="N461" s="7">
        <f t="shared" si="111"/>
        <v>1.0052578361981799</v>
      </c>
      <c r="O461" s="7">
        <f t="shared" si="112"/>
        <v>0.99273531269741011</v>
      </c>
      <c r="P461" s="7">
        <f t="shared" si="113"/>
        <v>0.99204789970998231</v>
      </c>
      <c r="Q461" s="7"/>
      <c r="R461" s="7">
        <f t="shared" si="114"/>
        <v>10895.947991222742</v>
      </c>
      <c r="S461" s="7">
        <f t="shared" si="115"/>
        <v>5057.4341939779542</v>
      </c>
      <c r="T461" s="7">
        <f t="shared" si="116"/>
        <v>4096.036959986388</v>
      </c>
      <c r="U461" s="7">
        <f t="shared" si="117"/>
        <v>11981.243829072926</v>
      </c>
      <c r="V461" s="7">
        <f t="shared" si="118"/>
        <v>1.8569122750252778</v>
      </c>
      <c r="W461" s="7">
        <f t="shared" si="119"/>
        <v>0.67674766266582442</v>
      </c>
      <c r="X461" s="7">
        <f t="shared" si="120"/>
        <v>105.57373748713631</v>
      </c>
      <c r="Y461" s="7"/>
      <c r="Z461" s="7">
        <v>451</v>
      </c>
      <c r="AA461" s="5">
        <f t="shared" si="121"/>
        <v>-118883.45425200276</v>
      </c>
      <c r="AB461" s="5"/>
      <c r="AC461" s="7">
        <v>471</v>
      </c>
      <c r="AD461" s="5">
        <v>97319.130222322419</v>
      </c>
      <c r="AE461" s="7"/>
    </row>
    <row r="462" spans="1:31">
      <c r="A462" s="28">
        <v>39643</v>
      </c>
      <c r="B462" s="14">
        <v>11055.19</v>
      </c>
      <c r="C462" s="14">
        <v>5300.4</v>
      </c>
      <c r="D462" s="14">
        <v>4142.53</v>
      </c>
      <c r="E462" s="14">
        <v>13010.16</v>
      </c>
      <c r="F462" s="29">
        <v>1.9918</v>
      </c>
      <c r="G462" s="30">
        <v>0.62909999999999999</v>
      </c>
      <c r="H462" s="30">
        <v>106.45</v>
      </c>
      <c r="I462" s="7"/>
      <c r="J462" s="7">
        <f t="shared" si="107"/>
        <v>0.99591461316296326</v>
      </c>
      <c r="K462" s="7">
        <f t="shared" si="108"/>
        <v>1.0073741827580962</v>
      </c>
      <c r="L462" s="7">
        <f t="shared" si="109"/>
        <v>1.0102154785594442</v>
      </c>
      <c r="M462" s="7">
        <f t="shared" si="110"/>
        <v>0.99773537561092318</v>
      </c>
      <c r="N462" s="7">
        <f t="shared" si="111"/>
        <v>1.0017099175216255</v>
      </c>
      <c r="O462" s="7">
        <f t="shared" si="112"/>
        <v>1.0007954183900731</v>
      </c>
      <c r="P462" s="7">
        <f t="shared" si="113"/>
        <v>1.0038664654847227</v>
      </c>
      <c r="Q462" s="7"/>
      <c r="R462" s="7">
        <f t="shared" si="114"/>
        <v>10977.03062115897</v>
      </c>
      <c r="S462" s="7">
        <f t="shared" si="115"/>
        <v>5235.3236277938258</v>
      </c>
      <c r="T462" s="7">
        <f t="shared" si="116"/>
        <v>4269.9888869298447</v>
      </c>
      <c r="U462" s="7">
        <f t="shared" si="117"/>
        <v>11979.339719333819</v>
      </c>
      <c r="V462" s="7">
        <f t="shared" si="118"/>
        <v>1.8503585596459466</v>
      </c>
      <c r="W462" s="7">
        <f t="shared" si="119"/>
        <v>0.68224223671651285</v>
      </c>
      <c r="X462" s="7">
        <f t="shared" si="120"/>
        <v>106.83146925688419</v>
      </c>
      <c r="Y462" s="7"/>
      <c r="Z462" s="7">
        <v>452</v>
      </c>
      <c r="AA462" s="5">
        <f t="shared" si="121"/>
        <v>7027.9303693715483</v>
      </c>
      <c r="AB462" s="5"/>
      <c r="AC462" s="7">
        <v>385</v>
      </c>
      <c r="AD462" s="5">
        <v>99721.019040510058</v>
      </c>
      <c r="AE462" s="7"/>
    </row>
    <row r="463" spans="1:31">
      <c r="A463" s="28">
        <v>39644</v>
      </c>
      <c r="B463" s="14">
        <v>10962.54</v>
      </c>
      <c r="C463" s="14">
        <v>5171.8999999999996</v>
      </c>
      <c r="D463" s="14">
        <v>4061.15</v>
      </c>
      <c r="E463" s="14">
        <v>12754.56</v>
      </c>
      <c r="F463" s="29">
        <v>2.0049000000000001</v>
      </c>
      <c r="G463" s="30">
        <v>0.62609999999999999</v>
      </c>
      <c r="H463" s="30">
        <v>104.37</v>
      </c>
      <c r="I463" s="7"/>
      <c r="J463" s="7">
        <f t="shared" si="107"/>
        <v>0.99161932088005722</v>
      </c>
      <c r="K463" s="7">
        <f t="shared" si="108"/>
        <v>0.97575654667572254</v>
      </c>
      <c r="L463" s="7">
        <f t="shared" si="109"/>
        <v>0.98035500044658708</v>
      </c>
      <c r="M463" s="7">
        <f t="shared" si="110"/>
        <v>0.98035381578704639</v>
      </c>
      <c r="N463" s="7">
        <f t="shared" si="111"/>
        <v>1.0065769655587911</v>
      </c>
      <c r="O463" s="7">
        <f t="shared" si="112"/>
        <v>0.99523128278493089</v>
      </c>
      <c r="P463" s="7">
        <f t="shared" si="113"/>
        <v>0.98046031000469702</v>
      </c>
      <c r="Q463" s="7"/>
      <c r="R463" s="7">
        <f t="shared" si="114"/>
        <v>10929.687651899243</v>
      </c>
      <c r="S463" s="7">
        <f t="shared" si="115"/>
        <v>5071.0067730737301</v>
      </c>
      <c r="T463" s="7">
        <f t="shared" si="116"/>
        <v>4143.774319437639</v>
      </c>
      <c r="U463" s="7">
        <f t="shared" si="117"/>
        <v>11770.647499861647</v>
      </c>
      <c r="V463" s="7">
        <f t="shared" si="118"/>
        <v>1.8593489707801989</v>
      </c>
      <c r="W463" s="7">
        <f t="shared" si="119"/>
        <v>0.67844916547448741</v>
      </c>
      <c r="X463" s="7">
        <f t="shared" si="120"/>
        <v>104.34058619069985</v>
      </c>
      <c r="Y463" s="7"/>
      <c r="Z463" s="7">
        <v>453</v>
      </c>
      <c r="AA463" s="5">
        <f t="shared" si="121"/>
        <v>-98702.643624931574</v>
      </c>
      <c r="AB463" s="5"/>
      <c r="AC463" s="7">
        <v>143</v>
      </c>
      <c r="AD463" s="5">
        <v>100083.0336352773</v>
      </c>
      <c r="AE463" s="7"/>
    </row>
    <row r="464" spans="1:31">
      <c r="A464" s="28">
        <v>39645</v>
      </c>
      <c r="B464" s="14">
        <v>11239.28</v>
      </c>
      <c r="C464" s="14">
        <v>5150.6000000000004</v>
      </c>
      <c r="D464" s="14">
        <v>4112.45</v>
      </c>
      <c r="E464" s="14">
        <v>12760.8</v>
      </c>
      <c r="F464" s="29">
        <v>1.9963</v>
      </c>
      <c r="G464" s="30">
        <v>0.6321</v>
      </c>
      <c r="H464" s="30">
        <v>104.81</v>
      </c>
      <c r="I464" s="7"/>
      <c r="J464" s="7">
        <f t="shared" si="107"/>
        <v>1.0252441496222591</v>
      </c>
      <c r="K464" s="7">
        <f t="shared" si="108"/>
        <v>0.99588159090469663</v>
      </c>
      <c r="L464" s="7">
        <f t="shared" si="109"/>
        <v>1.0126318899819016</v>
      </c>
      <c r="M464" s="7">
        <f t="shared" si="110"/>
        <v>1.0004892367906066</v>
      </c>
      <c r="N464" s="7">
        <f t="shared" si="111"/>
        <v>0.99571050925233173</v>
      </c>
      <c r="O464" s="7">
        <f t="shared" si="112"/>
        <v>1.009583133684715</v>
      </c>
      <c r="P464" s="7">
        <f t="shared" si="113"/>
        <v>1.0042157708153683</v>
      </c>
      <c r="Q464" s="7"/>
      <c r="R464" s="7">
        <f t="shared" si="114"/>
        <v>11300.302531785517</v>
      </c>
      <c r="S464" s="7">
        <f t="shared" si="115"/>
        <v>5175.5966279317081</v>
      </c>
      <c r="T464" s="7">
        <f t="shared" si="116"/>
        <v>4280.2025988944015</v>
      </c>
      <c r="U464" s="7">
        <f t="shared" si="117"/>
        <v>12012.404036203523</v>
      </c>
      <c r="V464" s="7">
        <f t="shared" si="118"/>
        <v>1.8392764526909071</v>
      </c>
      <c r="W464" s="7">
        <f t="shared" si="119"/>
        <v>0.68823282223287019</v>
      </c>
      <c r="X464" s="7">
        <f t="shared" si="120"/>
        <v>106.8686423301715</v>
      </c>
      <c r="Y464" s="7"/>
      <c r="Z464" s="7">
        <v>454</v>
      </c>
      <c r="AA464" s="5">
        <f t="shared" si="121"/>
        <v>71694.904915312305</v>
      </c>
      <c r="AB464" s="5"/>
      <c r="AC464" s="7">
        <v>145</v>
      </c>
      <c r="AD464" s="5">
        <v>100254.36869275384</v>
      </c>
      <c r="AE464" s="7"/>
    </row>
    <row r="465" spans="1:31">
      <c r="A465" s="28">
        <v>39646</v>
      </c>
      <c r="B465" s="14">
        <v>11446.66</v>
      </c>
      <c r="C465" s="14">
        <v>5286.3</v>
      </c>
      <c r="D465" s="14">
        <v>4225.99</v>
      </c>
      <c r="E465" s="14">
        <v>12887.95</v>
      </c>
      <c r="F465" s="29">
        <v>2.0068999999999999</v>
      </c>
      <c r="G465" s="30">
        <v>0.62960000000000005</v>
      </c>
      <c r="H465" s="30">
        <v>105.61</v>
      </c>
      <c r="I465" s="7"/>
      <c r="J465" s="7">
        <f t="shared" si="107"/>
        <v>1.018451359873586</v>
      </c>
      <c r="K465" s="7">
        <f t="shared" si="108"/>
        <v>1.0263464450743602</v>
      </c>
      <c r="L465" s="7">
        <f t="shared" si="109"/>
        <v>1.0276088463081618</v>
      </c>
      <c r="M465" s="7">
        <f t="shared" si="110"/>
        <v>1.009964108833302</v>
      </c>
      <c r="N465" s="7">
        <f t="shared" si="111"/>
        <v>1.0053098231728699</v>
      </c>
      <c r="O465" s="7">
        <f t="shared" si="112"/>
        <v>0.996044929599747</v>
      </c>
      <c r="P465" s="7">
        <f t="shared" si="113"/>
        <v>1.0076328594599753</v>
      </c>
      <c r="Q465" s="7"/>
      <c r="R465" s="7">
        <f t="shared" si="114"/>
        <v>11225.431995608256</v>
      </c>
      <c r="S465" s="7">
        <f t="shared" si="115"/>
        <v>5333.9224750514504</v>
      </c>
      <c r="T465" s="7">
        <f t="shared" si="116"/>
        <v>4343.5073476638017</v>
      </c>
      <c r="U465" s="7">
        <f t="shared" si="117"/>
        <v>12126.164371630306</v>
      </c>
      <c r="V465" s="7">
        <f t="shared" si="118"/>
        <v>1.8570083053649251</v>
      </c>
      <c r="W465" s="7">
        <f t="shared" si="119"/>
        <v>0.67900382850814756</v>
      </c>
      <c r="X465" s="7">
        <f t="shared" si="120"/>
        <v>107.23228890373058</v>
      </c>
      <c r="Y465" s="7"/>
      <c r="Z465" s="7">
        <v>455</v>
      </c>
      <c r="AA465" s="5">
        <f t="shared" si="121"/>
        <v>198696.19472608157</v>
      </c>
      <c r="AB465" s="5"/>
      <c r="AC465" s="7">
        <v>314</v>
      </c>
      <c r="AD465" s="5">
        <v>101084.78468313627</v>
      </c>
      <c r="AE465" s="7"/>
    </row>
    <row r="466" spans="1:31">
      <c r="A466" s="28">
        <v>39647</v>
      </c>
      <c r="B466" s="14">
        <v>11496.57</v>
      </c>
      <c r="C466" s="14">
        <v>5376.4</v>
      </c>
      <c r="D466" s="14">
        <v>4299.3599999999997</v>
      </c>
      <c r="E466" s="14">
        <v>12803.7</v>
      </c>
      <c r="F466" s="29">
        <v>1.9963</v>
      </c>
      <c r="G466" s="30">
        <v>0.63080000000000003</v>
      </c>
      <c r="H466" s="30">
        <v>106.73</v>
      </c>
      <c r="I466" s="7"/>
      <c r="J466" s="7">
        <f t="shared" si="107"/>
        <v>1.0043602238556923</v>
      </c>
      <c r="K466" s="7">
        <f t="shared" si="108"/>
        <v>1.0170440572801391</v>
      </c>
      <c r="L466" s="7">
        <f t="shared" si="109"/>
        <v>1.0173616123085951</v>
      </c>
      <c r="M466" s="7">
        <f t="shared" si="110"/>
        <v>0.9934628858740141</v>
      </c>
      <c r="N466" s="7">
        <f t="shared" si="111"/>
        <v>0.99471822213363892</v>
      </c>
      <c r="O466" s="7">
        <f t="shared" si="112"/>
        <v>1.0019059720457433</v>
      </c>
      <c r="P466" s="7">
        <f t="shared" si="113"/>
        <v>1.0106050563393618</v>
      </c>
      <c r="Q466" s="7"/>
      <c r="R466" s="7">
        <f t="shared" si="114"/>
        <v>11070.118648950873</v>
      </c>
      <c r="S466" s="7">
        <f t="shared" si="115"/>
        <v>5285.5779656848827</v>
      </c>
      <c r="T466" s="7">
        <f t="shared" si="116"/>
        <v>4300.194236522093</v>
      </c>
      <c r="U466" s="7">
        <f t="shared" si="117"/>
        <v>11928.041943132926</v>
      </c>
      <c r="V466" s="7">
        <f t="shared" si="118"/>
        <v>1.8374434999252578</v>
      </c>
      <c r="W466" s="7">
        <f t="shared" si="119"/>
        <v>0.6829993011435832</v>
      </c>
      <c r="X466" s="7">
        <f t="shared" si="120"/>
        <v>107.54859009563489</v>
      </c>
      <c r="Y466" s="7"/>
      <c r="Z466" s="7">
        <v>456</v>
      </c>
      <c r="AA466" s="5">
        <f t="shared" si="121"/>
        <v>32730.919429095462</v>
      </c>
      <c r="AB466" s="5"/>
      <c r="AC466" s="7">
        <v>76</v>
      </c>
      <c r="AD466" s="5">
        <v>101802.80455273204</v>
      </c>
      <c r="AE466" s="7"/>
    </row>
    <row r="467" spans="1:31">
      <c r="A467" s="28">
        <v>39651</v>
      </c>
      <c r="B467" s="14">
        <v>11602.5</v>
      </c>
      <c r="C467" s="14">
        <v>5364.1</v>
      </c>
      <c r="D467" s="14">
        <v>4327.26</v>
      </c>
      <c r="E467" s="14">
        <v>13184.96</v>
      </c>
      <c r="F467" s="29">
        <v>1.9965999999999999</v>
      </c>
      <c r="G467" s="30">
        <v>0.63149999999999995</v>
      </c>
      <c r="H467" s="30">
        <v>106.89</v>
      </c>
      <c r="I467" s="7"/>
      <c r="J467" s="7">
        <f t="shared" si="107"/>
        <v>1.0092140525391486</v>
      </c>
      <c r="K467" s="7">
        <f t="shared" si="108"/>
        <v>0.99771222379287272</v>
      </c>
      <c r="L467" s="7">
        <f t="shared" si="109"/>
        <v>1.0064893379479738</v>
      </c>
      <c r="M467" s="7">
        <f t="shared" si="110"/>
        <v>1.0297773299905495</v>
      </c>
      <c r="N467" s="7">
        <f t="shared" si="111"/>
        <v>1.0001502780143265</v>
      </c>
      <c r="O467" s="7">
        <f t="shared" si="112"/>
        <v>1.0011097019657575</v>
      </c>
      <c r="P467" s="7">
        <f t="shared" si="113"/>
        <v>1.0014991099034947</v>
      </c>
      <c r="Q467" s="7"/>
      <c r="R467" s="7">
        <f t="shared" si="114"/>
        <v>11123.617839929648</v>
      </c>
      <c r="S467" s="7">
        <f t="shared" si="115"/>
        <v>5185.1104270515598</v>
      </c>
      <c r="T467" s="7">
        <f t="shared" si="116"/>
        <v>4254.2391985318754</v>
      </c>
      <c r="U467" s="7">
        <f t="shared" si="117"/>
        <v>12364.052405851433</v>
      </c>
      <c r="V467" s="7">
        <f t="shared" si="118"/>
        <v>1.8474775935480638</v>
      </c>
      <c r="W467" s="7">
        <f t="shared" si="119"/>
        <v>0.68245648383005686</v>
      </c>
      <c r="X467" s="7">
        <f t="shared" si="120"/>
        <v>106.5795352759299</v>
      </c>
      <c r="Y467" s="7"/>
      <c r="Z467" s="7">
        <v>457</v>
      </c>
      <c r="AA467" s="5">
        <f t="shared" si="121"/>
        <v>89557.50064474158</v>
      </c>
      <c r="AB467" s="5"/>
      <c r="AC467" s="7">
        <v>268</v>
      </c>
      <c r="AD467" s="5">
        <v>101973.5027941931</v>
      </c>
      <c r="AE467" s="7"/>
    </row>
    <row r="468" spans="1:31">
      <c r="A468" s="28">
        <v>39652</v>
      </c>
      <c r="B468" s="14">
        <v>11632.38</v>
      </c>
      <c r="C468" s="14">
        <v>5449.9</v>
      </c>
      <c r="D468" s="14">
        <v>4408.74</v>
      </c>
      <c r="E468" s="14">
        <v>13312.93</v>
      </c>
      <c r="F468" s="29">
        <v>1.9966999999999999</v>
      </c>
      <c r="G468" s="30">
        <v>0.6371</v>
      </c>
      <c r="H468" s="30">
        <v>107.83</v>
      </c>
      <c r="I468" s="7"/>
      <c r="J468" s="7">
        <f t="shared" si="107"/>
        <v>1.0025753070458951</v>
      </c>
      <c r="K468" s="7">
        <f t="shared" si="108"/>
        <v>1.0159952275311794</v>
      </c>
      <c r="L468" s="7">
        <f t="shared" si="109"/>
        <v>1.0188294671454916</v>
      </c>
      <c r="M468" s="7">
        <f t="shared" si="110"/>
        <v>1.0097057556488607</v>
      </c>
      <c r="N468" s="7">
        <f t="shared" si="111"/>
        <v>1.000050085144746</v>
      </c>
      <c r="O468" s="7">
        <f t="shared" si="112"/>
        <v>1.0088677751385591</v>
      </c>
      <c r="P468" s="7">
        <f t="shared" si="113"/>
        <v>1.0087940873795491</v>
      </c>
      <c r="Q468" s="7"/>
      <c r="R468" s="7">
        <f t="shared" si="114"/>
        <v>11050.445188778278</v>
      </c>
      <c r="S468" s="7">
        <f t="shared" si="115"/>
        <v>5280.12719747954</v>
      </c>
      <c r="T468" s="7">
        <f t="shared" si="116"/>
        <v>4306.3985800252358</v>
      </c>
      <c r="U468" s="7">
        <f t="shared" si="117"/>
        <v>12123.062446370715</v>
      </c>
      <c r="V468" s="7">
        <f t="shared" si="118"/>
        <v>1.8472925172793748</v>
      </c>
      <c r="W468" s="7">
        <f t="shared" si="119"/>
        <v>0.6877451623119557</v>
      </c>
      <c r="X468" s="7">
        <f t="shared" si="120"/>
        <v>107.35586677893161</v>
      </c>
      <c r="Y468" s="7"/>
      <c r="Z468" s="7">
        <v>458</v>
      </c>
      <c r="AA468" s="5">
        <f t="shared" si="121"/>
        <v>67347.829521343112</v>
      </c>
      <c r="AB468" s="5"/>
      <c r="AC468" s="7">
        <v>94</v>
      </c>
      <c r="AD468" s="5">
        <v>102706.02282845043</v>
      </c>
      <c r="AE468" s="7"/>
    </row>
    <row r="469" spans="1:31">
      <c r="A469" s="28">
        <v>39653</v>
      </c>
      <c r="B469" s="14">
        <v>11349.28</v>
      </c>
      <c r="C469" s="14">
        <v>5362.3</v>
      </c>
      <c r="D469" s="14">
        <v>4347.99</v>
      </c>
      <c r="E469" s="14">
        <v>13603.31</v>
      </c>
      <c r="F469" s="29">
        <v>1.9829000000000001</v>
      </c>
      <c r="G469" s="30">
        <v>0.6381</v>
      </c>
      <c r="H469" s="30">
        <v>107.63</v>
      </c>
      <c r="I469" s="7"/>
      <c r="J469" s="7">
        <f t="shared" si="107"/>
        <v>0.97566276204869529</v>
      </c>
      <c r="K469" s="7">
        <f t="shared" si="108"/>
        <v>0.98392631057450608</v>
      </c>
      <c r="L469" s="7">
        <f t="shared" si="109"/>
        <v>0.98622055281100718</v>
      </c>
      <c r="M469" s="7">
        <f t="shared" si="110"/>
        <v>1.0218118776257368</v>
      </c>
      <c r="N469" s="7">
        <f t="shared" si="111"/>
        <v>0.99308859618370315</v>
      </c>
      <c r="O469" s="7">
        <f t="shared" si="112"/>
        <v>1.0015696123057605</v>
      </c>
      <c r="P469" s="7">
        <f t="shared" si="113"/>
        <v>0.99814522860057497</v>
      </c>
      <c r="Q469" s="7"/>
      <c r="R469" s="7">
        <f t="shared" si="114"/>
        <v>10753.813503066442</v>
      </c>
      <c r="S469" s="7">
        <f t="shared" si="115"/>
        <v>5113.465036055708</v>
      </c>
      <c r="T469" s="7">
        <f t="shared" si="116"/>
        <v>4168.5668948270941</v>
      </c>
      <c r="U469" s="7">
        <f t="shared" si="117"/>
        <v>12268.414963069737</v>
      </c>
      <c r="V469" s="7">
        <f t="shared" si="118"/>
        <v>1.8344332548705364</v>
      </c>
      <c r="W469" s="7">
        <f t="shared" si="119"/>
        <v>0.68277000470883686</v>
      </c>
      <c r="X469" s="7">
        <f t="shared" si="120"/>
        <v>106.22261522767319</v>
      </c>
      <c r="Y469" s="7"/>
      <c r="Z469" s="7">
        <v>459</v>
      </c>
      <c r="AA469" s="5">
        <f t="shared" si="121"/>
        <v>-131221.91715703718</v>
      </c>
      <c r="AB469" s="5"/>
      <c r="AC469" s="7">
        <v>162</v>
      </c>
      <c r="AD469" s="5">
        <v>103752.35436524823</v>
      </c>
      <c r="AE469" s="7"/>
    </row>
    <row r="470" spans="1:31">
      <c r="A470" s="28">
        <v>39654</v>
      </c>
      <c r="B470" s="14">
        <v>11370.69</v>
      </c>
      <c r="C470" s="14">
        <v>5352.6</v>
      </c>
      <c r="D470" s="14">
        <v>4377.18</v>
      </c>
      <c r="E470" s="14">
        <v>13334.76</v>
      </c>
      <c r="F470" s="29">
        <v>1.9874000000000001</v>
      </c>
      <c r="G470" s="30">
        <v>0.6381</v>
      </c>
      <c r="H470" s="30">
        <v>107.9</v>
      </c>
      <c r="I470" s="7"/>
      <c r="J470" s="7">
        <f t="shared" si="107"/>
        <v>1.0018864632822522</v>
      </c>
      <c r="K470" s="7">
        <f t="shared" si="108"/>
        <v>0.9981910747253977</v>
      </c>
      <c r="L470" s="7">
        <f t="shared" si="109"/>
        <v>1.0067134469030519</v>
      </c>
      <c r="M470" s="7">
        <f t="shared" si="110"/>
        <v>0.9802584812078825</v>
      </c>
      <c r="N470" s="7">
        <f t="shared" si="111"/>
        <v>1.002269403399062</v>
      </c>
      <c r="O470" s="7">
        <f t="shared" si="112"/>
        <v>1</v>
      </c>
      <c r="P470" s="7">
        <f t="shared" si="113"/>
        <v>1.0025085942581067</v>
      </c>
      <c r="Q470" s="7"/>
      <c r="R470" s="7">
        <f t="shared" si="114"/>
        <v>11042.85271148478</v>
      </c>
      <c r="S470" s="7">
        <f t="shared" si="115"/>
        <v>5187.5990153478915</v>
      </c>
      <c r="T470" s="7">
        <f t="shared" si="116"/>
        <v>4255.1864645042888</v>
      </c>
      <c r="U470" s="7">
        <f t="shared" si="117"/>
        <v>11769.502862376878</v>
      </c>
      <c r="V470" s="7">
        <f t="shared" si="118"/>
        <v>1.8513920419587473</v>
      </c>
      <c r="W470" s="7">
        <f t="shared" si="119"/>
        <v>0.68169999999999997</v>
      </c>
      <c r="X470" s="7">
        <f t="shared" si="120"/>
        <v>106.68696460094772</v>
      </c>
      <c r="Y470" s="7"/>
      <c r="Z470" s="7">
        <v>460</v>
      </c>
      <c r="AA470" s="5">
        <f t="shared" si="121"/>
        <v>-27524.776076078415</v>
      </c>
      <c r="AB470" s="5"/>
      <c r="AC470" s="7">
        <v>115</v>
      </c>
      <c r="AD470" s="5">
        <v>105723.48940222524</v>
      </c>
      <c r="AE470" s="7"/>
    </row>
    <row r="471" spans="1:31">
      <c r="A471" s="28">
        <v>39657</v>
      </c>
      <c r="B471" s="14">
        <v>11131.08</v>
      </c>
      <c r="C471" s="14">
        <v>5312.6</v>
      </c>
      <c r="D471" s="14">
        <v>4324.45</v>
      </c>
      <c r="E471" s="14">
        <v>13353.78</v>
      </c>
      <c r="F471" s="29">
        <v>1.9912000000000001</v>
      </c>
      <c r="G471" s="30">
        <v>0.63539999999999996</v>
      </c>
      <c r="H471" s="30">
        <v>107.62</v>
      </c>
      <c r="I471" s="7"/>
      <c r="J471" s="7">
        <f t="shared" si="107"/>
        <v>0.97892740018415769</v>
      </c>
      <c r="K471" s="7">
        <f t="shared" si="108"/>
        <v>0.99252699622613305</v>
      </c>
      <c r="L471" s="7">
        <f t="shared" si="109"/>
        <v>0.98795343120456536</v>
      </c>
      <c r="M471" s="7">
        <f t="shared" si="110"/>
        <v>1.0014263473808303</v>
      </c>
      <c r="N471" s="7">
        <f t="shared" si="111"/>
        <v>1.0019120458891013</v>
      </c>
      <c r="O471" s="7">
        <f t="shared" si="112"/>
        <v>0.99576868829337084</v>
      </c>
      <c r="P471" s="7">
        <f t="shared" si="113"/>
        <v>0.99740500463392023</v>
      </c>
      <c r="Q471" s="7"/>
      <c r="R471" s="7">
        <f t="shared" si="114"/>
        <v>10789.796540473797</v>
      </c>
      <c r="S471" s="7">
        <f t="shared" si="115"/>
        <v>5158.1627993872135</v>
      </c>
      <c r="T471" s="7">
        <f t="shared" si="116"/>
        <v>4175.8914425497696</v>
      </c>
      <c r="U471" s="7">
        <f t="shared" si="117"/>
        <v>12023.65548261836</v>
      </c>
      <c r="V471" s="7">
        <f t="shared" si="118"/>
        <v>1.8507319311663479</v>
      </c>
      <c r="W471" s="7">
        <f t="shared" si="119"/>
        <v>0.6788155148095909</v>
      </c>
      <c r="X471" s="7">
        <f t="shared" si="120"/>
        <v>106.14384059314179</v>
      </c>
      <c r="Y471" s="7"/>
      <c r="Z471" s="7">
        <v>461</v>
      </c>
      <c r="AA471" s="5">
        <f t="shared" si="121"/>
        <v>-99238.019878393039</v>
      </c>
      <c r="AB471" s="5"/>
      <c r="AC471" s="7">
        <v>402</v>
      </c>
      <c r="AD471" s="5">
        <v>106144.11757952534</v>
      </c>
      <c r="AE471" s="7"/>
    </row>
    <row r="472" spans="1:31">
      <c r="A472" s="28">
        <v>39658</v>
      </c>
      <c r="B472" s="14">
        <v>11397.56</v>
      </c>
      <c r="C472" s="14">
        <v>5319.2</v>
      </c>
      <c r="D472" s="14">
        <v>4320.49</v>
      </c>
      <c r="E472" s="14">
        <v>13159.45</v>
      </c>
      <c r="F472" s="29">
        <v>1.9807999999999999</v>
      </c>
      <c r="G472" s="30">
        <v>0.64119999999999999</v>
      </c>
      <c r="H472" s="30">
        <v>108.19</v>
      </c>
      <c r="I472" s="7"/>
      <c r="J472" s="7">
        <f t="shared" si="107"/>
        <v>1.0239401747179968</v>
      </c>
      <c r="K472" s="7">
        <f t="shared" si="108"/>
        <v>1.0012423295561494</v>
      </c>
      <c r="L472" s="7">
        <f t="shared" si="109"/>
        <v>0.99908427661321098</v>
      </c>
      <c r="M472" s="7">
        <f t="shared" si="110"/>
        <v>0.98544756615729778</v>
      </c>
      <c r="N472" s="7">
        <f t="shared" si="111"/>
        <v>0.99477701888308545</v>
      </c>
      <c r="O472" s="7">
        <f t="shared" si="112"/>
        <v>1.0091281082782499</v>
      </c>
      <c r="P472" s="7">
        <f t="shared" si="113"/>
        <v>1.0052964133060769</v>
      </c>
      <c r="Q472" s="7"/>
      <c r="R472" s="7">
        <f t="shared" si="114"/>
        <v>11285.930042152244</v>
      </c>
      <c r="S472" s="7">
        <f t="shared" si="115"/>
        <v>5203.4563867033085</v>
      </c>
      <c r="T472" s="7">
        <f t="shared" si="116"/>
        <v>4222.9394112314867</v>
      </c>
      <c r="U472" s="7">
        <f t="shared" si="117"/>
        <v>11831.805766494581</v>
      </c>
      <c r="V472" s="7">
        <f t="shared" si="118"/>
        <v>1.8375521092808353</v>
      </c>
      <c r="W472" s="7">
        <f t="shared" si="119"/>
        <v>0.68792263141328291</v>
      </c>
      <c r="X472" s="7">
        <f t="shared" si="120"/>
        <v>106.98364430403271</v>
      </c>
      <c r="Y472" s="7"/>
      <c r="Z472" s="7">
        <v>462</v>
      </c>
      <c r="AA472" s="5">
        <f t="shared" si="121"/>
        <v>36384.467227714136</v>
      </c>
      <c r="AB472" s="5"/>
      <c r="AC472" s="7">
        <v>397</v>
      </c>
      <c r="AD472" s="5">
        <v>107269.64279875346</v>
      </c>
      <c r="AE472" s="7"/>
    </row>
    <row r="473" spans="1:31">
      <c r="A473" s="28">
        <v>39659</v>
      </c>
      <c r="B473" s="14">
        <v>11583.69</v>
      </c>
      <c r="C473" s="14">
        <v>5420.7</v>
      </c>
      <c r="D473" s="14">
        <v>4400.55</v>
      </c>
      <c r="E473" s="14">
        <v>13367.79</v>
      </c>
      <c r="F473" s="29">
        <v>1.9793000000000001</v>
      </c>
      <c r="G473" s="30">
        <v>0.64270000000000005</v>
      </c>
      <c r="H473" s="30">
        <v>108.2</v>
      </c>
      <c r="I473" s="7"/>
      <c r="J473" s="7">
        <f t="shared" si="107"/>
        <v>1.0163306883227639</v>
      </c>
      <c r="K473" s="7">
        <f t="shared" si="108"/>
        <v>1.0190818168145586</v>
      </c>
      <c r="L473" s="7">
        <f t="shared" si="109"/>
        <v>1.0185303055903383</v>
      </c>
      <c r="M473" s="7">
        <f t="shared" si="110"/>
        <v>1.0158319686613042</v>
      </c>
      <c r="N473" s="7">
        <f t="shared" si="111"/>
        <v>0.99924273021001619</v>
      </c>
      <c r="O473" s="7">
        <f t="shared" si="112"/>
        <v>1.0023393636930755</v>
      </c>
      <c r="P473" s="7">
        <f t="shared" si="113"/>
        <v>1.000092429984287</v>
      </c>
      <c r="Q473" s="7"/>
      <c r="R473" s="7">
        <f t="shared" si="114"/>
        <v>11202.057826534801</v>
      </c>
      <c r="S473" s="7">
        <f t="shared" si="115"/>
        <v>5296.1682019852606</v>
      </c>
      <c r="T473" s="7">
        <f t="shared" si="116"/>
        <v>4305.1340809722979</v>
      </c>
      <c r="U473" s="7">
        <f t="shared" si="117"/>
        <v>12196.617006691009</v>
      </c>
      <c r="V473" s="7">
        <f t="shared" si="118"/>
        <v>1.8458011712439419</v>
      </c>
      <c r="W473" s="7">
        <f t="shared" si="119"/>
        <v>0.6832947442295696</v>
      </c>
      <c r="X473" s="7">
        <f t="shared" si="120"/>
        <v>106.42983639892783</v>
      </c>
      <c r="Y473" s="7"/>
      <c r="Z473" s="7">
        <v>463</v>
      </c>
      <c r="AA473" s="5">
        <f t="shared" si="121"/>
        <v>162740.3993582204</v>
      </c>
      <c r="AB473" s="5"/>
      <c r="AC473" s="7">
        <v>243</v>
      </c>
      <c r="AD473" s="5">
        <v>108018.54535863735</v>
      </c>
      <c r="AE473" s="7"/>
    </row>
    <row r="474" spans="1:31">
      <c r="A474" s="28">
        <v>39660</v>
      </c>
      <c r="B474" s="14">
        <v>11378.02</v>
      </c>
      <c r="C474" s="14">
        <v>5411.9</v>
      </c>
      <c r="D474" s="14">
        <v>4392.3599999999997</v>
      </c>
      <c r="E474" s="14">
        <v>13376.81</v>
      </c>
      <c r="F474" s="29">
        <v>1.9810000000000001</v>
      </c>
      <c r="G474" s="30">
        <v>0.64090000000000003</v>
      </c>
      <c r="H474" s="30">
        <v>108.07</v>
      </c>
      <c r="I474" s="7"/>
      <c r="J474" s="7">
        <f t="shared" si="107"/>
        <v>0.98224486325169269</v>
      </c>
      <c r="K474" s="7">
        <f t="shared" si="108"/>
        <v>0.99837659342889296</v>
      </c>
      <c r="L474" s="7">
        <f t="shared" si="109"/>
        <v>0.99813886900501059</v>
      </c>
      <c r="M474" s="7">
        <f t="shared" si="110"/>
        <v>1.000674756261132</v>
      </c>
      <c r="N474" s="7">
        <f t="shared" si="111"/>
        <v>1.0008588895063912</v>
      </c>
      <c r="O474" s="7">
        <f t="shared" si="112"/>
        <v>0.99719931538820594</v>
      </c>
      <c r="P474" s="7">
        <f t="shared" si="113"/>
        <v>0.99879852125693147</v>
      </c>
      <c r="Q474" s="7"/>
      <c r="R474" s="7">
        <f t="shared" si="114"/>
        <v>10826.361817451951</v>
      </c>
      <c r="S474" s="7">
        <f t="shared" si="115"/>
        <v>5188.5631560499569</v>
      </c>
      <c r="T474" s="7">
        <f t="shared" si="116"/>
        <v>4218.9433528990694</v>
      </c>
      <c r="U474" s="7">
        <f t="shared" si="117"/>
        <v>12014.63148129197</v>
      </c>
      <c r="V474" s="7">
        <f t="shared" si="118"/>
        <v>1.8487865406962058</v>
      </c>
      <c r="W474" s="7">
        <f t="shared" si="119"/>
        <v>0.67979077330013993</v>
      </c>
      <c r="X474" s="7">
        <f t="shared" si="120"/>
        <v>106.29213863216265</v>
      </c>
      <c r="Y474" s="7"/>
      <c r="Z474" s="7">
        <v>464</v>
      </c>
      <c r="AA474" s="5">
        <f t="shared" si="121"/>
        <v>-68177.94968039915</v>
      </c>
      <c r="AB474" s="5"/>
      <c r="AC474" s="7">
        <v>307</v>
      </c>
      <c r="AD474" s="5">
        <v>108392.32394743897</v>
      </c>
      <c r="AE474" s="7"/>
    </row>
    <row r="475" spans="1:31">
      <c r="A475" s="28">
        <v>39661</v>
      </c>
      <c r="B475" s="14">
        <v>11326.32</v>
      </c>
      <c r="C475" s="14">
        <v>5354.7</v>
      </c>
      <c r="D475" s="14">
        <v>4314.34</v>
      </c>
      <c r="E475" s="14">
        <v>13094.59</v>
      </c>
      <c r="F475" s="29">
        <v>1.9739</v>
      </c>
      <c r="G475" s="30">
        <v>0.64249999999999996</v>
      </c>
      <c r="H475" s="30">
        <v>107.53</v>
      </c>
      <c r="I475" s="7"/>
      <c r="J475" s="7">
        <f t="shared" si="107"/>
        <v>0.99545615142177635</v>
      </c>
      <c r="K475" s="7">
        <f t="shared" si="108"/>
        <v>0.98943069901513336</v>
      </c>
      <c r="L475" s="7">
        <f t="shared" si="109"/>
        <v>0.98223733938019664</v>
      </c>
      <c r="M475" s="7">
        <f t="shared" si="110"/>
        <v>0.97890229434371878</v>
      </c>
      <c r="N475" s="7">
        <f t="shared" si="111"/>
        <v>0.99641595153962637</v>
      </c>
      <c r="O475" s="7">
        <f t="shared" si="112"/>
        <v>1.002496489311905</v>
      </c>
      <c r="P475" s="7">
        <f t="shared" si="113"/>
        <v>0.99500323864162121</v>
      </c>
      <c r="Q475" s="7"/>
      <c r="R475" s="7">
        <f t="shared" si="114"/>
        <v>10971.977428339904</v>
      </c>
      <c r="S475" s="7">
        <f t="shared" si="115"/>
        <v>5142.0713427816481</v>
      </c>
      <c r="T475" s="7">
        <f t="shared" si="116"/>
        <v>4151.7306084656093</v>
      </c>
      <c r="U475" s="7">
        <f t="shared" si="117"/>
        <v>11753.21976410669</v>
      </c>
      <c r="V475" s="7">
        <f t="shared" si="118"/>
        <v>1.8405795456839977</v>
      </c>
      <c r="W475" s="7">
        <f t="shared" si="119"/>
        <v>0.68340185676392562</v>
      </c>
      <c r="X475" s="7">
        <f t="shared" si="120"/>
        <v>105.88824465624133</v>
      </c>
      <c r="Y475" s="7"/>
      <c r="Z475" s="7">
        <v>465</v>
      </c>
      <c r="AA475" s="5">
        <f t="shared" si="121"/>
        <v>-108513.44217654131</v>
      </c>
      <c r="AB475" s="5"/>
      <c r="AC475" s="7">
        <v>300</v>
      </c>
      <c r="AD475" s="5">
        <v>108453.01272955537</v>
      </c>
      <c r="AE475" s="7"/>
    </row>
    <row r="476" spans="1:31">
      <c r="A476" s="28">
        <v>39664</v>
      </c>
      <c r="B476" s="14">
        <v>11284.15</v>
      </c>
      <c r="C476" s="14">
        <v>5320.2</v>
      </c>
      <c r="D476" s="14">
        <v>4280.63</v>
      </c>
      <c r="E476" s="14">
        <v>12933.18</v>
      </c>
      <c r="F476" s="29">
        <v>1.9657</v>
      </c>
      <c r="G476" s="30">
        <v>0.64059999999999995</v>
      </c>
      <c r="H476" s="30">
        <v>107.98</v>
      </c>
      <c r="I476" s="7"/>
      <c r="J476" s="7">
        <f t="shared" si="107"/>
        <v>0.99627681365174214</v>
      </c>
      <c r="K476" s="7">
        <f t="shared" si="108"/>
        <v>0.99355706202028127</v>
      </c>
      <c r="L476" s="7">
        <f t="shared" si="109"/>
        <v>0.99218652215634373</v>
      </c>
      <c r="M476" s="7">
        <f t="shared" si="110"/>
        <v>0.98767353540660685</v>
      </c>
      <c r="N476" s="7">
        <f t="shared" si="111"/>
        <v>0.99584578752723041</v>
      </c>
      <c r="O476" s="7">
        <f t="shared" si="112"/>
        <v>0.99704280155642022</v>
      </c>
      <c r="P476" s="7">
        <f t="shared" si="113"/>
        <v>1.0041848786385195</v>
      </c>
      <c r="Q476" s="7"/>
      <c r="R476" s="7">
        <f t="shared" si="114"/>
        <v>10981.02281667832</v>
      </c>
      <c r="S476" s="7">
        <f t="shared" si="115"/>
        <v>5163.5160513194014</v>
      </c>
      <c r="T476" s="7">
        <f t="shared" si="116"/>
        <v>4193.7839137156552</v>
      </c>
      <c r="U476" s="7">
        <f t="shared" si="117"/>
        <v>11858.531933065487</v>
      </c>
      <c r="V476" s="7">
        <f t="shared" si="118"/>
        <v>1.8395263387203</v>
      </c>
      <c r="W476" s="7">
        <f t="shared" si="119"/>
        <v>0.67968407782101159</v>
      </c>
      <c r="X476" s="7">
        <f t="shared" si="120"/>
        <v>106.86535478471124</v>
      </c>
      <c r="Y476" s="7"/>
      <c r="Z476" s="7">
        <v>466</v>
      </c>
      <c r="AA476" s="5">
        <f t="shared" si="121"/>
        <v>-81282.182227035984</v>
      </c>
      <c r="AB476" s="5"/>
      <c r="AC476" s="7">
        <v>123</v>
      </c>
      <c r="AD476" s="5">
        <v>109265.57702666521</v>
      </c>
      <c r="AE476" s="7"/>
    </row>
    <row r="477" spans="1:31">
      <c r="A477" s="28">
        <v>39665</v>
      </c>
      <c r="B477" s="14">
        <v>11615.77</v>
      </c>
      <c r="C477" s="14">
        <v>5454.5</v>
      </c>
      <c r="D477" s="14">
        <v>4386.3500000000004</v>
      </c>
      <c r="E477" s="14">
        <v>12914.66</v>
      </c>
      <c r="F477" s="29">
        <v>1.9550000000000001</v>
      </c>
      <c r="G477" s="30">
        <v>0.64570000000000005</v>
      </c>
      <c r="H477" s="30">
        <v>108.05</v>
      </c>
      <c r="I477" s="7"/>
      <c r="J477" s="7">
        <f t="shared" si="107"/>
        <v>1.0293881240501057</v>
      </c>
      <c r="K477" s="7">
        <f t="shared" si="108"/>
        <v>1.0252434119018083</v>
      </c>
      <c r="L477" s="7">
        <f t="shared" si="109"/>
        <v>1.0246972992293191</v>
      </c>
      <c r="M477" s="7">
        <f t="shared" si="110"/>
        <v>0.9985680242600814</v>
      </c>
      <c r="N477" s="7">
        <f t="shared" si="111"/>
        <v>0.9945566464872565</v>
      </c>
      <c r="O477" s="7">
        <f t="shared" si="112"/>
        <v>1.0079612862940994</v>
      </c>
      <c r="P477" s="7">
        <f t="shared" si="113"/>
        <v>1.0006482681978144</v>
      </c>
      <c r="Q477" s="7"/>
      <c r="R477" s="7">
        <f t="shared" si="114"/>
        <v>11345.977666567707</v>
      </c>
      <c r="S477" s="7">
        <f t="shared" si="115"/>
        <v>5328.1900116536981</v>
      </c>
      <c r="T477" s="7">
        <f t="shared" si="116"/>
        <v>4331.2007913554789</v>
      </c>
      <c r="U477" s="7">
        <f t="shared" si="117"/>
        <v>11989.336940319396</v>
      </c>
      <c r="V477" s="7">
        <f t="shared" si="118"/>
        <v>1.8371450373912601</v>
      </c>
      <c r="W477" s="7">
        <f t="shared" si="119"/>
        <v>0.68712720886668754</v>
      </c>
      <c r="X477" s="7">
        <f t="shared" si="120"/>
        <v>106.4889887016114</v>
      </c>
      <c r="Y477" s="7"/>
      <c r="Z477" s="7">
        <v>467</v>
      </c>
      <c r="AA477" s="5">
        <f t="shared" si="121"/>
        <v>184693.46202539653</v>
      </c>
      <c r="AB477" s="5"/>
      <c r="AC477" s="7">
        <v>218</v>
      </c>
      <c r="AD477" s="5">
        <v>109964.34945289232</v>
      </c>
      <c r="AE477" s="7"/>
    </row>
    <row r="478" spans="1:31">
      <c r="A478" s="28">
        <v>39666</v>
      </c>
      <c r="B478" s="14">
        <v>11656.07</v>
      </c>
      <c r="C478" s="14">
        <v>5486.1</v>
      </c>
      <c r="D478" s="14">
        <v>4448.33</v>
      </c>
      <c r="E478" s="14">
        <v>13254.89</v>
      </c>
      <c r="F478" s="29">
        <v>1.9508000000000001</v>
      </c>
      <c r="G478" s="30">
        <v>0.64849999999999997</v>
      </c>
      <c r="H478" s="30">
        <v>109.14</v>
      </c>
      <c r="I478" s="7"/>
      <c r="J478" s="7">
        <f t="shared" si="107"/>
        <v>1.0034694213125777</v>
      </c>
      <c r="K478" s="7">
        <f t="shared" si="108"/>
        <v>1.0057933816115134</v>
      </c>
      <c r="L478" s="7">
        <f t="shared" si="109"/>
        <v>1.0141301993684952</v>
      </c>
      <c r="M478" s="7">
        <f t="shared" si="110"/>
        <v>1.0263444798391905</v>
      </c>
      <c r="N478" s="7">
        <f t="shared" si="111"/>
        <v>0.99785166240409207</v>
      </c>
      <c r="O478" s="7">
        <f t="shared" si="112"/>
        <v>1.0043363791234319</v>
      </c>
      <c r="P478" s="7">
        <f t="shared" si="113"/>
        <v>1.0100879222582138</v>
      </c>
      <c r="Q478" s="7"/>
      <c r="R478" s="7">
        <f t="shared" si="114"/>
        <v>11060.300169872509</v>
      </c>
      <c r="S478" s="7">
        <f t="shared" si="115"/>
        <v>5227.1082042350354</v>
      </c>
      <c r="T478" s="7">
        <f t="shared" si="116"/>
        <v>4286.5356679927499</v>
      </c>
      <c r="U478" s="7">
        <f t="shared" si="117"/>
        <v>12322.835787523636</v>
      </c>
      <c r="V478" s="7">
        <f t="shared" si="118"/>
        <v>1.8432315907928387</v>
      </c>
      <c r="W478" s="7">
        <f t="shared" si="119"/>
        <v>0.68465610964844348</v>
      </c>
      <c r="X478" s="7">
        <f t="shared" si="120"/>
        <v>107.4935566867191</v>
      </c>
      <c r="Y478" s="7"/>
      <c r="Z478" s="7">
        <v>468</v>
      </c>
      <c r="AA478" s="5">
        <f t="shared" si="121"/>
        <v>64166.029167897999</v>
      </c>
      <c r="AB478" s="5"/>
      <c r="AC478" s="7">
        <v>357</v>
      </c>
      <c r="AD478" s="5">
        <v>114528.70819175988</v>
      </c>
      <c r="AE478" s="7"/>
    </row>
    <row r="479" spans="1:31">
      <c r="A479" s="28">
        <v>39667</v>
      </c>
      <c r="B479" s="14">
        <v>11431.43</v>
      </c>
      <c r="C479" s="14">
        <v>5477.5</v>
      </c>
      <c r="D479" s="14">
        <v>4457.43</v>
      </c>
      <c r="E479" s="14">
        <v>13124.99</v>
      </c>
      <c r="F479" s="29">
        <v>1.9443999999999999</v>
      </c>
      <c r="G479" s="30">
        <v>0.65039999999999998</v>
      </c>
      <c r="H479" s="30">
        <v>109.59</v>
      </c>
      <c r="I479" s="7"/>
      <c r="J479" s="7">
        <f t="shared" si="107"/>
        <v>0.98072763804609964</v>
      </c>
      <c r="K479" s="7">
        <f t="shared" si="108"/>
        <v>0.99843240188840887</v>
      </c>
      <c r="L479" s="7">
        <f t="shared" si="109"/>
        <v>1.0020457115366892</v>
      </c>
      <c r="M479" s="7">
        <f t="shared" si="110"/>
        <v>0.99019984322766919</v>
      </c>
      <c r="N479" s="7">
        <f t="shared" si="111"/>
        <v>0.9967192946483493</v>
      </c>
      <c r="O479" s="7">
        <f t="shared" si="112"/>
        <v>1.0029298380878953</v>
      </c>
      <c r="P479" s="7">
        <f t="shared" si="113"/>
        <v>1.0041231445849368</v>
      </c>
      <c r="Q479" s="7"/>
      <c r="R479" s="7">
        <f t="shared" si="114"/>
        <v>10809.638870202392</v>
      </c>
      <c r="S479" s="7">
        <f t="shared" si="115"/>
        <v>5188.8531926140613</v>
      </c>
      <c r="T479" s="7">
        <f t="shared" si="116"/>
        <v>4235.4568339803936</v>
      </c>
      <c r="U479" s="7">
        <f t="shared" si="117"/>
        <v>11888.864123708308</v>
      </c>
      <c r="V479" s="7">
        <f t="shared" si="118"/>
        <v>1.8411398810744308</v>
      </c>
      <c r="W479" s="7">
        <f t="shared" si="119"/>
        <v>0.68369727062451813</v>
      </c>
      <c r="X479" s="7">
        <f t="shared" si="120"/>
        <v>106.85878504672897</v>
      </c>
      <c r="Y479" s="7"/>
      <c r="Z479" s="7">
        <v>469</v>
      </c>
      <c r="AA479" s="5">
        <f t="shared" si="121"/>
        <v>-117834.55356246419</v>
      </c>
      <c r="AB479" s="5"/>
      <c r="AC479" s="7">
        <v>246</v>
      </c>
      <c r="AD479" s="5">
        <v>114978.34735189192</v>
      </c>
      <c r="AE479" s="7"/>
    </row>
    <row r="480" spans="1:31">
      <c r="A480" s="28">
        <v>39668</v>
      </c>
      <c r="B480" s="14">
        <v>11734.32</v>
      </c>
      <c r="C480" s="14">
        <v>5489.2</v>
      </c>
      <c r="D480" s="14">
        <v>4491.8500000000004</v>
      </c>
      <c r="E480" s="14">
        <v>13168.41</v>
      </c>
      <c r="F480" s="29">
        <v>1.9158999999999999</v>
      </c>
      <c r="G480" s="30">
        <v>0.6653</v>
      </c>
      <c r="H480" s="30">
        <v>110.18</v>
      </c>
      <c r="I480" s="7"/>
      <c r="J480" s="7">
        <f t="shared" si="107"/>
        <v>1.0264962476260624</v>
      </c>
      <c r="K480" s="7">
        <f t="shared" si="108"/>
        <v>1.0021360109539024</v>
      </c>
      <c r="L480" s="7">
        <f t="shared" si="109"/>
        <v>1.0077219384264027</v>
      </c>
      <c r="M480" s="7">
        <f t="shared" si="110"/>
        <v>1.0033081929967185</v>
      </c>
      <c r="N480" s="7">
        <f t="shared" si="111"/>
        <v>0.98534252211479123</v>
      </c>
      <c r="O480" s="7">
        <f t="shared" si="112"/>
        <v>1.0229089790897909</v>
      </c>
      <c r="P480" s="7">
        <f t="shared" si="113"/>
        <v>1.0053837028925998</v>
      </c>
      <c r="Q480" s="7"/>
      <c r="R480" s="7">
        <f t="shared" si="114"/>
        <v>11314.103231109317</v>
      </c>
      <c r="S480" s="7">
        <f t="shared" si="115"/>
        <v>5208.1008489274309</v>
      </c>
      <c r="T480" s="7">
        <f t="shared" si="116"/>
        <v>4259.4491665601035</v>
      </c>
      <c r="U480" s="7">
        <f t="shared" si="117"/>
        <v>12046.249918460891</v>
      </c>
      <c r="V480" s="7">
        <f t="shared" si="118"/>
        <v>1.8201247068504423</v>
      </c>
      <c r="W480" s="7">
        <f t="shared" si="119"/>
        <v>0.69731705104551045</v>
      </c>
      <c r="X480" s="7">
        <f t="shared" si="120"/>
        <v>106.99293366183048</v>
      </c>
      <c r="Y480" s="7"/>
      <c r="Z480" s="7">
        <v>470</v>
      </c>
      <c r="AA480" s="5">
        <f t="shared" si="121"/>
        <v>51215.979598049074</v>
      </c>
      <c r="AB480" s="5"/>
      <c r="AC480" s="7">
        <v>373</v>
      </c>
      <c r="AD480" s="5">
        <v>117625.56361940876</v>
      </c>
      <c r="AE480" s="7"/>
    </row>
    <row r="481" spans="1:31">
      <c r="A481" s="28">
        <v>39671</v>
      </c>
      <c r="B481" s="14">
        <v>11782.35</v>
      </c>
      <c r="C481" s="14">
        <v>5541.8</v>
      </c>
      <c r="D481" s="14">
        <v>4538.49</v>
      </c>
      <c r="E481" s="14">
        <v>13430.91</v>
      </c>
      <c r="F481" s="29">
        <v>1.9176</v>
      </c>
      <c r="G481" s="30">
        <v>0.66669999999999996</v>
      </c>
      <c r="H481" s="30">
        <v>109.9</v>
      </c>
      <c r="I481" s="7"/>
      <c r="J481" s="7">
        <f t="shared" si="107"/>
        <v>1.0040931217147651</v>
      </c>
      <c r="K481" s="7">
        <f t="shared" si="108"/>
        <v>1.0095824528164397</v>
      </c>
      <c r="L481" s="7">
        <f t="shared" si="109"/>
        <v>1.010383249663279</v>
      </c>
      <c r="M481" s="7">
        <f t="shared" si="110"/>
        <v>1.0199340694890271</v>
      </c>
      <c r="N481" s="7">
        <f t="shared" si="111"/>
        <v>1.0008873114463177</v>
      </c>
      <c r="O481" s="7">
        <f t="shared" si="112"/>
        <v>1.0021043138433789</v>
      </c>
      <c r="P481" s="7">
        <f t="shared" si="113"/>
        <v>0.99745870393900893</v>
      </c>
      <c r="Q481" s="7"/>
      <c r="R481" s="7">
        <f t="shared" si="114"/>
        <v>11067.174633127443</v>
      </c>
      <c r="S481" s="7">
        <f t="shared" si="115"/>
        <v>5246.8000072870373</v>
      </c>
      <c r="T481" s="7">
        <f t="shared" si="116"/>
        <v>4270.6980235092442</v>
      </c>
      <c r="U481" s="7">
        <f t="shared" si="117"/>
        <v>12245.86900334209</v>
      </c>
      <c r="V481" s="7">
        <f t="shared" si="118"/>
        <v>1.848839041703638</v>
      </c>
      <c r="W481" s="7">
        <f t="shared" si="119"/>
        <v>0.68313451074703135</v>
      </c>
      <c r="X481" s="7">
        <f t="shared" si="120"/>
        <v>106.14955527318934</v>
      </c>
      <c r="Y481" s="7"/>
      <c r="Z481" s="7">
        <v>471</v>
      </c>
      <c r="AA481" s="5">
        <f t="shared" si="121"/>
        <v>97319.130222322419</v>
      </c>
      <c r="AB481" s="5"/>
      <c r="AC481" s="7">
        <v>136</v>
      </c>
      <c r="AD481" s="5">
        <v>117722.55533736385</v>
      </c>
      <c r="AE481" s="7"/>
    </row>
    <row r="482" spans="1:31">
      <c r="A482" s="28">
        <v>39672</v>
      </c>
      <c r="B482" s="14">
        <v>11642.47</v>
      </c>
      <c r="C482" s="14">
        <v>5534.5</v>
      </c>
      <c r="D482" s="14">
        <v>4518.4799999999996</v>
      </c>
      <c r="E482" s="14">
        <v>13303.6</v>
      </c>
      <c r="F482" s="29">
        <v>1.9013</v>
      </c>
      <c r="G482" s="30">
        <v>0.67069999999999996</v>
      </c>
      <c r="H482" s="30">
        <v>109.73</v>
      </c>
      <c r="I482" s="7"/>
      <c r="J482" s="7">
        <f t="shared" si="107"/>
        <v>0.98812800502446452</v>
      </c>
      <c r="K482" s="7">
        <f t="shared" si="108"/>
        <v>0.99868273846042799</v>
      </c>
      <c r="L482" s="7">
        <f t="shared" si="109"/>
        <v>0.99559104459853387</v>
      </c>
      <c r="M482" s="7">
        <f t="shared" si="110"/>
        <v>0.99052111882217964</v>
      </c>
      <c r="N482" s="7">
        <f t="shared" si="111"/>
        <v>0.99149979140592404</v>
      </c>
      <c r="O482" s="7">
        <f t="shared" si="112"/>
        <v>1.0059997000149992</v>
      </c>
      <c r="P482" s="7">
        <f t="shared" si="113"/>
        <v>0.99845313921747036</v>
      </c>
      <c r="Q482" s="7"/>
      <c r="R482" s="7">
        <f t="shared" si="114"/>
        <v>10891.20615905995</v>
      </c>
      <c r="S482" s="7">
        <f t="shared" si="115"/>
        <v>5190.1541917788445</v>
      </c>
      <c r="T482" s="7">
        <f t="shared" si="116"/>
        <v>4208.1741832195294</v>
      </c>
      <c r="U482" s="7">
        <f t="shared" si="117"/>
        <v>11892.721528772065</v>
      </c>
      <c r="V482" s="7">
        <f t="shared" si="118"/>
        <v>1.8314984146850228</v>
      </c>
      <c r="W482" s="7">
        <f t="shared" si="119"/>
        <v>0.6857899955002249</v>
      </c>
      <c r="X482" s="7">
        <f t="shared" si="120"/>
        <v>106.2553830755232</v>
      </c>
      <c r="Y482" s="7"/>
      <c r="Z482" s="7">
        <v>472</v>
      </c>
      <c r="AA482" s="5">
        <f t="shared" si="121"/>
        <v>-100209.07824352756</v>
      </c>
      <c r="AB482" s="5"/>
      <c r="AC482" s="7">
        <v>288</v>
      </c>
      <c r="AD482" s="5">
        <v>118794.85174985044</v>
      </c>
      <c r="AE482" s="7"/>
    </row>
    <row r="483" spans="1:31">
      <c r="A483" s="28">
        <v>39673</v>
      </c>
      <c r="B483" s="14">
        <v>11532.96</v>
      </c>
      <c r="C483" s="14">
        <v>5448.6</v>
      </c>
      <c r="D483" s="14">
        <v>4402.97</v>
      </c>
      <c r="E483" s="14">
        <v>13023.05</v>
      </c>
      <c r="F483" s="29">
        <v>1.8651</v>
      </c>
      <c r="G483" s="30">
        <v>0.67259999999999998</v>
      </c>
      <c r="H483" s="30">
        <v>108.64</v>
      </c>
      <c r="I483" s="7"/>
      <c r="J483" s="7">
        <f t="shared" si="107"/>
        <v>0.99059392036225991</v>
      </c>
      <c r="K483" s="7">
        <f t="shared" si="108"/>
        <v>0.98447917607733315</v>
      </c>
      <c r="L483" s="7">
        <f t="shared" si="109"/>
        <v>0.97443609355358451</v>
      </c>
      <c r="M483" s="7">
        <f t="shared" si="110"/>
        <v>0.97891172314260788</v>
      </c>
      <c r="N483" s="7">
        <f t="shared" si="111"/>
        <v>0.9809603955188555</v>
      </c>
      <c r="O483" s="7">
        <f t="shared" si="112"/>
        <v>1.0028328611898016</v>
      </c>
      <c r="P483" s="7">
        <f t="shared" si="113"/>
        <v>0.99006652692973662</v>
      </c>
      <c r="Q483" s="7"/>
      <c r="R483" s="7">
        <f t="shared" si="114"/>
        <v>10918.38562586805</v>
      </c>
      <c r="S483" s="7">
        <f t="shared" si="115"/>
        <v>5116.3382780739003</v>
      </c>
      <c r="T483" s="7">
        <f t="shared" si="116"/>
        <v>4118.7562245932268</v>
      </c>
      <c r="U483" s="7">
        <f t="shared" si="117"/>
        <v>11753.332971263417</v>
      </c>
      <c r="V483" s="7">
        <f t="shared" si="118"/>
        <v>1.8120300426024298</v>
      </c>
      <c r="W483" s="7">
        <f t="shared" si="119"/>
        <v>0.68363116147308778</v>
      </c>
      <c r="X483" s="7">
        <f t="shared" si="120"/>
        <v>105.36287979586257</v>
      </c>
      <c r="Y483" s="7"/>
      <c r="Z483" s="7">
        <v>473</v>
      </c>
      <c r="AA483" s="5">
        <f t="shared" si="121"/>
        <v>-183950.07060371526</v>
      </c>
      <c r="AB483" s="5"/>
      <c r="AC483" s="7">
        <v>500</v>
      </c>
      <c r="AD483" s="5">
        <v>122907.40028563142</v>
      </c>
      <c r="AE483" s="7"/>
    </row>
    <row r="484" spans="1:31">
      <c r="A484" s="28">
        <v>39674</v>
      </c>
      <c r="B484" s="14">
        <v>11615.93</v>
      </c>
      <c r="C484" s="14">
        <v>5497.4</v>
      </c>
      <c r="D484" s="14">
        <v>4420.91</v>
      </c>
      <c r="E484" s="14">
        <v>12956.8</v>
      </c>
      <c r="F484" s="29">
        <v>1.8752</v>
      </c>
      <c r="G484" s="30">
        <v>0.67130000000000001</v>
      </c>
      <c r="H484" s="30">
        <v>109.58</v>
      </c>
      <c r="I484" s="7"/>
      <c r="J484" s="7">
        <f t="shared" si="107"/>
        <v>1.0071941635104953</v>
      </c>
      <c r="K484" s="7">
        <f t="shared" si="108"/>
        <v>1.0089564291744666</v>
      </c>
      <c r="L484" s="7">
        <f t="shared" si="109"/>
        <v>1.0040745224246359</v>
      </c>
      <c r="M484" s="7">
        <f t="shared" si="110"/>
        <v>0.99491286603368645</v>
      </c>
      <c r="N484" s="7">
        <f t="shared" si="111"/>
        <v>1.0054152592354297</v>
      </c>
      <c r="O484" s="7">
        <f t="shared" si="112"/>
        <v>0.99806720190306275</v>
      </c>
      <c r="P484" s="7">
        <f t="shared" si="113"/>
        <v>1.0086524300441826</v>
      </c>
      <c r="Q484" s="7"/>
      <c r="R484" s="7">
        <f t="shared" si="114"/>
        <v>11101.35450186249</v>
      </c>
      <c r="S484" s="7">
        <f t="shared" si="115"/>
        <v>5243.5465624197032</v>
      </c>
      <c r="T484" s="7">
        <f t="shared" si="116"/>
        <v>4244.0322321296753</v>
      </c>
      <c r="U484" s="7">
        <f t="shared" si="117"/>
        <v>11945.451173419438</v>
      </c>
      <c r="V484" s="7">
        <f t="shared" si="118"/>
        <v>1.8572030668596857</v>
      </c>
      <c r="W484" s="7">
        <f t="shared" si="119"/>
        <v>0.68038241153731782</v>
      </c>
      <c r="X484" s="7">
        <f t="shared" si="120"/>
        <v>107.34079160530192</v>
      </c>
      <c r="Y484" s="7"/>
      <c r="Z484" s="7">
        <v>474</v>
      </c>
      <c r="AA484" s="5">
        <f t="shared" si="121"/>
        <v>49547.612216547132</v>
      </c>
      <c r="AB484" s="5"/>
      <c r="AC484" s="7">
        <v>483</v>
      </c>
      <c r="AD484" s="5">
        <v>124558.03065377288</v>
      </c>
      <c r="AE484" s="7"/>
    </row>
    <row r="485" spans="1:31">
      <c r="A485" s="28">
        <v>39675</v>
      </c>
      <c r="B485" s="14">
        <v>11659.9</v>
      </c>
      <c r="C485" s="14">
        <v>5454.8</v>
      </c>
      <c r="D485" s="14">
        <v>4453.62</v>
      </c>
      <c r="E485" s="14">
        <v>13019.41</v>
      </c>
      <c r="F485" s="29">
        <v>1.8632</v>
      </c>
      <c r="G485" s="30">
        <v>0.68089999999999995</v>
      </c>
      <c r="H485" s="30">
        <v>110.45</v>
      </c>
      <c r="I485" s="7"/>
      <c r="J485" s="7">
        <f t="shared" si="107"/>
        <v>1.0037853189542292</v>
      </c>
      <c r="K485" s="7">
        <f t="shared" si="108"/>
        <v>0.99225088223523861</v>
      </c>
      <c r="L485" s="7">
        <f t="shared" si="109"/>
        <v>1.0073989291797389</v>
      </c>
      <c r="M485" s="7">
        <f t="shared" si="110"/>
        <v>1.0048322116571993</v>
      </c>
      <c r="N485" s="7">
        <f t="shared" si="111"/>
        <v>0.9936006825938567</v>
      </c>
      <c r="O485" s="7">
        <f t="shared" si="112"/>
        <v>1.014300610755251</v>
      </c>
      <c r="P485" s="7">
        <f t="shared" si="113"/>
        <v>1.0079394050009127</v>
      </c>
      <c r="Q485" s="7"/>
      <c r="R485" s="7">
        <f t="shared" si="114"/>
        <v>11063.782012632651</v>
      </c>
      <c r="S485" s="7">
        <f t="shared" si="115"/>
        <v>5156.7278349765347</v>
      </c>
      <c r="T485" s="7">
        <f t="shared" si="116"/>
        <v>4258.0838678462123</v>
      </c>
      <c r="U485" s="7">
        <f t="shared" si="117"/>
        <v>12064.548094228514</v>
      </c>
      <c r="V485" s="7">
        <f t="shared" si="118"/>
        <v>1.8353791808873721</v>
      </c>
      <c r="W485" s="7">
        <f t="shared" si="119"/>
        <v>0.69144872635185461</v>
      </c>
      <c r="X485" s="7">
        <f t="shared" si="120"/>
        <v>107.26491148019713</v>
      </c>
      <c r="Y485" s="7"/>
      <c r="Z485" s="7">
        <v>475</v>
      </c>
      <c r="AA485" s="5">
        <f t="shared" si="121"/>
        <v>-37825.375388158485</v>
      </c>
      <c r="AB485" s="5"/>
      <c r="AC485" s="7">
        <v>236</v>
      </c>
      <c r="AD485" s="5">
        <v>126417.86903081834</v>
      </c>
      <c r="AE485" s="7"/>
    </row>
    <row r="486" spans="1:31">
      <c r="A486" s="28">
        <v>39678</v>
      </c>
      <c r="B486" s="14">
        <v>11479.39</v>
      </c>
      <c r="C486" s="14">
        <v>5450.2</v>
      </c>
      <c r="D486" s="14">
        <v>4448.84</v>
      </c>
      <c r="E486" s="14">
        <v>13165.45</v>
      </c>
      <c r="F486" s="29">
        <v>1.8657999999999999</v>
      </c>
      <c r="G486" s="30">
        <v>0.68010000000000004</v>
      </c>
      <c r="H486" s="30">
        <v>110.27</v>
      </c>
      <c r="I486" s="7"/>
      <c r="J486" s="7">
        <f t="shared" si="107"/>
        <v>0.98451873515210253</v>
      </c>
      <c r="K486" s="7">
        <f t="shared" si="108"/>
        <v>0.99915670602038564</v>
      </c>
      <c r="L486" s="7">
        <f t="shared" si="109"/>
        <v>0.99892671579524073</v>
      </c>
      <c r="M486" s="7">
        <f t="shared" si="110"/>
        <v>1.0112170981634345</v>
      </c>
      <c r="N486" s="7">
        <f t="shared" si="111"/>
        <v>1.0013954486904251</v>
      </c>
      <c r="O486" s="7">
        <f t="shared" si="112"/>
        <v>0.99882508444705553</v>
      </c>
      <c r="P486" s="7">
        <f t="shared" si="113"/>
        <v>0.9983703033046627</v>
      </c>
      <c r="Q486" s="7"/>
      <c r="R486" s="7">
        <f t="shared" si="114"/>
        <v>10851.424569970583</v>
      </c>
      <c r="S486" s="7">
        <f t="shared" si="115"/>
        <v>5192.6174011879439</v>
      </c>
      <c r="T486" s="7">
        <f t="shared" si="116"/>
        <v>4222.2734315904818</v>
      </c>
      <c r="U486" s="7">
        <f t="shared" si="117"/>
        <v>12141.208425612222</v>
      </c>
      <c r="V486" s="7">
        <f t="shared" si="118"/>
        <v>1.8497776728209532</v>
      </c>
      <c r="W486" s="7">
        <f t="shared" si="119"/>
        <v>0.68089906006755774</v>
      </c>
      <c r="X486" s="7">
        <f t="shared" si="120"/>
        <v>106.24656767768221</v>
      </c>
      <c r="Y486" s="7"/>
      <c r="Z486" s="7">
        <v>476</v>
      </c>
      <c r="AA486" s="5">
        <f t="shared" si="121"/>
        <v>-35067.255035579205</v>
      </c>
      <c r="AB486" s="5"/>
      <c r="AC486" s="7">
        <v>305</v>
      </c>
      <c r="AD486" s="5">
        <v>126502.82310831361</v>
      </c>
      <c r="AE486" s="7"/>
    </row>
    <row r="487" spans="1:31">
      <c r="A487" s="28">
        <v>39679</v>
      </c>
      <c r="B487" s="14">
        <v>11348.55</v>
      </c>
      <c r="C487" s="14">
        <v>5320.4</v>
      </c>
      <c r="D487" s="14">
        <v>4332.79</v>
      </c>
      <c r="E487" s="14">
        <v>12865.05</v>
      </c>
      <c r="F487" s="29">
        <v>1.8621000000000001</v>
      </c>
      <c r="G487" s="30">
        <v>0.68010000000000004</v>
      </c>
      <c r="H487" s="30">
        <v>109.74</v>
      </c>
      <c r="I487" s="7"/>
      <c r="J487" s="7">
        <f t="shared" si="107"/>
        <v>0.98860218182325021</v>
      </c>
      <c r="K487" s="7">
        <f t="shared" si="108"/>
        <v>0.97618436020696486</v>
      </c>
      <c r="L487" s="7">
        <f t="shared" si="109"/>
        <v>0.97391454851152204</v>
      </c>
      <c r="M487" s="7">
        <f t="shared" si="110"/>
        <v>0.97718270169268795</v>
      </c>
      <c r="N487" s="7">
        <f t="shared" si="111"/>
        <v>0.99801693643477341</v>
      </c>
      <c r="O487" s="7">
        <f t="shared" si="112"/>
        <v>1</v>
      </c>
      <c r="P487" s="7">
        <f t="shared" si="113"/>
        <v>0.99519361567062659</v>
      </c>
      <c r="Q487" s="7"/>
      <c r="R487" s="7">
        <f t="shared" si="114"/>
        <v>10896.432564186773</v>
      </c>
      <c r="S487" s="7">
        <f t="shared" si="115"/>
        <v>5073.2301199955964</v>
      </c>
      <c r="T487" s="7">
        <f t="shared" si="116"/>
        <v>4116.5517527939865</v>
      </c>
      <c r="U487" s="7">
        <f t="shared" si="117"/>
        <v>11732.57342335431</v>
      </c>
      <c r="V487" s="7">
        <f t="shared" si="118"/>
        <v>1.8435368849823135</v>
      </c>
      <c r="W487" s="7">
        <f t="shared" si="119"/>
        <v>0.68169999999999997</v>
      </c>
      <c r="X487" s="7">
        <f t="shared" si="120"/>
        <v>105.90850457966808</v>
      </c>
      <c r="Y487" s="7"/>
      <c r="Z487" s="7">
        <v>477</v>
      </c>
      <c r="AA487" s="5">
        <f t="shared" si="121"/>
        <v>-178361.69832366146</v>
      </c>
      <c r="AB487" s="5"/>
      <c r="AC487" s="7">
        <v>496</v>
      </c>
      <c r="AD487" s="5">
        <v>129513.97089735977</v>
      </c>
      <c r="AE487" s="7"/>
    </row>
    <row r="488" spans="1:31">
      <c r="A488" s="28">
        <v>39680</v>
      </c>
      <c r="B488" s="14">
        <v>11417.43</v>
      </c>
      <c r="C488" s="14">
        <v>5371.8</v>
      </c>
      <c r="D488" s="14">
        <v>4365.87</v>
      </c>
      <c r="E488" s="14">
        <v>12851.69</v>
      </c>
      <c r="F488" s="29">
        <v>1.8586</v>
      </c>
      <c r="G488" s="30">
        <v>0.67900000000000005</v>
      </c>
      <c r="H488" s="30">
        <v>109.9</v>
      </c>
      <c r="I488" s="7"/>
      <c r="J488" s="7">
        <f t="shared" si="107"/>
        <v>1.0060694978653661</v>
      </c>
      <c r="K488" s="7">
        <f t="shared" si="108"/>
        <v>1.0096609277497934</v>
      </c>
      <c r="L488" s="7">
        <f t="shared" si="109"/>
        <v>1.0076348034407392</v>
      </c>
      <c r="M488" s="7">
        <f t="shared" si="110"/>
        <v>0.99896152754944612</v>
      </c>
      <c r="N488" s="7">
        <f t="shared" si="111"/>
        <v>0.99812040169700877</v>
      </c>
      <c r="O488" s="7">
        <f t="shared" si="112"/>
        <v>0.99838259079547131</v>
      </c>
      <c r="P488" s="7">
        <f t="shared" si="113"/>
        <v>1.0014579916165482</v>
      </c>
      <c r="Q488" s="7"/>
      <c r="R488" s="7">
        <f t="shared" si="114"/>
        <v>11088.958369641938</v>
      </c>
      <c r="S488" s="7">
        <f t="shared" si="115"/>
        <v>5247.2078415156766</v>
      </c>
      <c r="T488" s="7">
        <f t="shared" si="116"/>
        <v>4259.0808635313515</v>
      </c>
      <c r="U488" s="7">
        <f t="shared" si="117"/>
        <v>11994.061549368253</v>
      </c>
      <c r="V488" s="7">
        <f t="shared" si="118"/>
        <v>1.8437280060147145</v>
      </c>
      <c r="W488" s="7">
        <f t="shared" si="119"/>
        <v>0.68059741214527281</v>
      </c>
      <c r="X488" s="7">
        <f t="shared" si="120"/>
        <v>106.57515946783306</v>
      </c>
      <c r="Y488" s="7"/>
      <c r="Z488" s="7">
        <v>478</v>
      </c>
      <c r="AA488" s="5">
        <f t="shared" si="121"/>
        <v>50278.968939930201</v>
      </c>
      <c r="AB488" s="5"/>
      <c r="AC488" s="7">
        <v>326</v>
      </c>
      <c r="AD488" s="5">
        <v>134520.08927518688</v>
      </c>
      <c r="AE488" s="7"/>
    </row>
    <row r="489" spans="1:31">
      <c r="A489" s="28">
        <v>39681</v>
      </c>
      <c r="B489" s="14">
        <v>11430.21</v>
      </c>
      <c r="C489" s="14">
        <v>5370.2</v>
      </c>
      <c r="D489" s="14">
        <v>4304.6099999999997</v>
      </c>
      <c r="E489" s="14">
        <v>12752.21</v>
      </c>
      <c r="F489" s="29">
        <v>1.8761000000000001</v>
      </c>
      <c r="G489" s="30">
        <v>0.67200000000000004</v>
      </c>
      <c r="H489" s="30">
        <v>108.26</v>
      </c>
      <c r="I489" s="7"/>
      <c r="J489" s="7">
        <f t="shared" si="107"/>
        <v>1.0011193412177695</v>
      </c>
      <c r="K489" s="7">
        <f t="shared" si="108"/>
        <v>0.99970214825570569</v>
      </c>
      <c r="L489" s="7">
        <f t="shared" si="109"/>
        <v>0.98596843240866072</v>
      </c>
      <c r="M489" s="7">
        <f t="shared" si="110"/>
        <v>0.99225938378532308</v>
      </c>
      <c r="N489" s="7">
        <f t="shared" si="111"/>
        <v>1.0094156892284516</v>
      </c>
      <c r="O489" s="7">
        <f t="shared" si="112"/>
        <v>0.98969072164948457</v>
      </c>
      <c r="P489" s="7">
        <f t="shared" si="113"/>
        <v>0.98507734303912653</v>
      </c>
      <c r="Q489" s="7"/>
      <c r="R489" s="7">
        <f t="shared" si="114"/>
        <v>11034.397446062727</v>
      </c>
      <c r="S489" s="7">
        <f t="shared" si="115"/>
        <v>5195.4520644849026</v>
      </c>
      <c r="T489" s="7">
        <f t="shared" si="116"/>
        <v>4167.5012297892517</v>
      </c>
      <c r="U489" s="7">
        <f t="shared" si="117"/>
        <v>11913.592059199997</v>
      </c>
      <c r="V489" s="7">
        <f t="shared" si="118"/>
        <v>1.8645926611427956</v>
      </c>
      <c r="W489" s="7">
        <f t="shared" si="119"/>
        <v>0.67467216494845361</v>
      </c>
      <c r="X489" s="7">
        <f t="shared" si="120"/>
        <v>104.83193084622384</v>
      </c>
      <c r="Y489" s="7"/>
      <c r="Z489" s="7">
        <v>479</v>
      </c>
      <c r="AA489" s="5">
        <f t="shared" si="121"/>
        <v>41178.141042456031</v>
      </c>
      <c r="AB489" s="5"/>
      <c r="AC489" s="7">
        <v>252</v>
      </c>
      <c r="AD489" s="5">
        <v>139016.57229853608</v>
      </c>
      <c r="AE489" s="7"/>
    </row>
    <row r="490" spans="1:31">
      <c r="A490" s="28">
        <v>39682</v>
      </c>
      <c r="B490" s="14">
        <v>11628.06</v>
      </c>
      <c r="C490" s="14">
        <v>5505.6</v>
      </c>
      <c r="D490" s="14">
        <v>4400.45</v>
      </c>
      <c r="E490" s="14">
        <v>12666.04</v>
      </c>
      <c r="F490" s="29">
        <v>1.8582000000000001</v>
      </c>
      <c r="G490" s="30">
        <v>0.67500000000000004</v>
      </c>
      <c r="H490" s="30">
        <v>109.93</v>
      </c>
      <c r="I490" s="7"/>
      <c r="J490" s="7">
        <f t="shared" si="107"/>
        <v>1.0173093932657407</v>
      </c>
      <c r="K490" s="7">
        <f t="shared" si="108"/>
        <v>1.0252132136605714</v>
      </c>
      <c r="L490" s="7">
        <f t="shared" si="109"/>
        <v>1.0222645024752532</v>
      </c>
      <c r="M490" s="7">
        <f t="shared" si="110"/>
        <v>0.99324273988587086</v>
      </c>
      <c r="N490" s="7">
        <f t="shared" si="111"/>
        <v>0.99045893076062042</v>
      </c>
      <c r="O490" s="7">
        <f t="shared" si="112"/>
        <v>1.0044642857142858</v>
      </c>
      <c r="P490" s="7">
        <f t="shared" si="113"/>
        <v>1.0154258267134675</v>
      </c>
      <c r="Q490" s="7"/>
      <c r="R490" s="7">
        <f t="shared" si="114"/>
        <v>11212.84517113859</v>
      </c>
      <c r="S490" s="7">
        <f t="shared" si="115"/>
        <v>5328.0330713939893</v>
      </c>
      <c r="T490" s="7">
        <f t="shared" si="116"/>
        <v>4320.9178217074259</v>
      </c>
      <c r="U490" s="7">
        <f t="shared" si="117"/>
        <v>11925.398753721905</v>
      </c>
      <c r="V490" s="7">
        <f t="shared" si="118"/>
        <v>1.8295757369010179</v>
      </c>
      <c r="W490" s="7">
        <f t="shared" si="119"/>
        <v>0.68474330357142865</v>
      </c>
      <c r="X490" s="7">
        <f t="shared" si="120"/>
        <v>108.06161647884721</v>
      </c>
      <c r="Y490" s="7"/>
      <c r="Z490" s="7">
        <v>480</v>
      </c>
      <c r="AA490" s="5">
        <f t="shared" si="121"/>
        <v>87706.549138309434</v>
      </c>
      <c r="AB490" s="5"/>
      <c r="AC490" s="7">
        <v>346</v>
      </c>
      <c r="AD490" s="5">
        <v>141715.73912757449</v>
      </c>
      <c r="AE490" s="7"/>
    </row>
    <row r="491" spans="1:31">
      <c r="A491" s="28">
        <v>39686</v>
      </c>
      <c r="B491" s="14">
        <v>11412.87</v>
      </c>
      <c r="C491" s="14">
        <v>5470.7</v>
      </c>
      <c r="D491" s="14">
        <v>4368.55</v>
      </c>
      <c r="E491" s="14">
        <v>12778.71</v>
      </c>
      <c r="F491" s="29">
        <v>1.8386</v>
      </c>
      <c r="G491" s="30">
        <v>0.68259999999999998</v>
      </c>
      <c r="H491" s="30">
        <v>109.84</v>
      </c>
      <c r="I491" s="7"/>
      <c r="J491" s="7">
        <f t="shared" si="107"/>
        <v>0.98149390354022947</v>
      </c>
      <c r="K491" s="7">
        <f t="shared" si="108"/>
        <v>0.99366099970938671</v>
      </c>
      <c r="L491" s="7">
        <f t="shared" si="109"/>
        <v>0.9927507414014477</v>
      </c>
      <c r="M491" s="7">
        <f t="shared" si="110"/>
        <v>1.0088954400901937</v>
      </c>
      <c r="N491" s="7">
        <f t="shared" si="111"/>
        <v>0.98945215800236785</v>
      </c>
      <c r="O491" s="7">
        <f t="shared" si="112"/>
        <v>1.0112592592592591</v>
      </c>
      <c r="P491" s="7">
        <f t="shared" si="113"/>
        <v>0.9991812971891203</v>
      </c>
      <c r="Q491" s="7"/>
      <c r="R491" s="7">
        <f t="shared" si="114"/>
        <v>10818.084694454621</v>
      </c>
      <c r="S491" s="7">
        <f t="shared" si="115"/>
        <v>5164.0562154896825</v>
      </c>
      <c r="T491" s="7">
        <f t="shared" si="116"/>
        <v>4196.168761263054</v>
      </c>
      <c r="U491" s="7">
        <f t="shared" si="117"/>
        <v>12113.333368306114</v>
      </c>
      <c r="V491" s="7">
        <f t="shared" si="118"/>
        <v>1.8277160262619738</v>
      </c>
      <c r="W491" s="7">
        <f t="shared" si="119"/>
        <v>0.68937543703703685</v>
      </c>
      <c r="X491" s="7">
        <f t="shared" si="120"/>
        <v>106.33287364686619</v>
      </c>
      <c r="Y491" s="7"/>
      <c r="Z491" s="7">
        <v>481</v>
      </c>
      <c r="AA491" s="5">
        <f t="shared" si="121"/>
        <v>-120247.74087137543</v>
      </c>
      <c r="AB491" s="5"/>
      <c r="AC491" s="7">
        <v>405</v>
      </c>
      <c r="AD491" s="5">
        <v>142688.15943352133</v>
      </c>
      <c r="AE491" s="7"/>
    </row>
    <row r="492" spans="1:31">
      <c r="A492" s="28">
        <v>39687</v>
      </c>
      <c r="B492" s="14">
        <v>11502.51</v>
      </c>
      <c r="C492" s="14">
        <v>5528.1</v>
      </c>
      <c r="D492" s="14">
        <v>4373.08</v>
      </c>
      <c r="E492" s="14">
        <v>12752.96</v>
      </c>
      <c r="F492" s="29">
        <v>1.8383</v>
      </c>
      <c r="G492" s="30">
        <v>0.67989999999999995</v>
      </c>
      <c r="H492" s="30">
        <v>109.73</v>
      </c>
      <c r="I492" s="7"/>
      <c r="J492" s="7">
        <f t="shared" si="107"/>
        <v>1.0078542908137917</v>
      </c>
      <c r="K492" s="7">
        <f t="shared" si="108"/>
        <v>1.0104922587603049</v>
      </c>
      <c r="L492" s="7">
        <f t="shared" si="109"/>
        <v>1.0010369573428253</v>
      </c>
      <c r="M492" s="7">
        <f t="shared" si="110"/>
        <v>0.99798492962122154</v>
      </c>
      <c r="N492" s="7">
        <f t="shared" si="111"/>
        <v>0.99983683237245735</v>
      </c>
      <c r="O492" s="7">
        <f t="shared" si="112"/>
        <v>0.9960445355991796</v>
      </c>
      <c r="P492" s="7">
        <f t="shared" si="113"/>
        <v>0.9989985433357611</v>
      </c>
      <c r="Q492" s="7"/>
      <c r="R492" s="7">
        <f t="shared" si="114"/>
        <v>11108.63046460706</v>
      </c>
      <c r="S492" s="7">
        <f t="shared" si="115"/>
        <v>5251.5282687773042</v>
      </c>
      <c r="T492" s="7">
        <f t="shared" si="116"/>
        <v>4231.1930216662277</v>
      </c>
      <c r="U492" s="7">
        <f t="shared" si="117"/>
        <v>11982.335997045086</v>
      </c>
      <c r="V492" s="7">
        <f t="shared" si="118"/>
        <v>1.8468985967584031</v>
      </c>
      <c r="W492" s="7">
        <f t="shared" si="119"/>
        <v>0.67900355991796069</v>
      </c>
      <c r="X492" s="7">
        <f t="shared" si="120"/>
        <v>106.3134249817917</v>
      </c>
      <c r="Y492" s="7"/>
      <c r="Z492" s="7">
        <v>482</v>
      </c>
      <c r="AA492" s="5">
        <f t="shared" si="121"/>
        <v>63623.556667726487</v>
      </c>
      <c r="AB492" s="5"/>
      <c r="AC492" s="7">
        <v>258</v>
      </c>
      <c r="AD492" s="5">
        <v>144720.00934878737</v>
      </c>
      <c r="AE492" s="7"/>
    </row>
    <row r="493" spans="1:31">
      <c r="A493" s="28">
        <v>39688</v>
      </c>
      <c r="B493" s="14">
        <v>11715.18</v>
      </c>
      <c r="C493" s="14">
        <v>5601.2</v>
      </c>
      <c r="D493" s="14">
        <v>4461.49</v>
      </c>
      <c r="E493" s="14">
        <v>12768.25</v>
      </c>
      <c r="F493" s="29">
        <v>1.8291999999999999</v>
      </c>
      <c r="G493" s="30">
        <v>0.67930000000000001</v>
      </c>
      <c r="H493" s="30">
        <v>109.41</v>
      </c>
      <c r="I493" s="7"/>
      <c r="J493" s="7">
        <f t="shared" si="107"/>
        <v>1.0184890080512863</v>
      </c>
      <c r="K493" s="7">
        <f t="shared" si="108"/>
        <v>1.0132233497946852</v>
      </c>
      <c r="L493" s="7">
        <f t="shared" si="109"/>
        <v>1.0202168723188234</v>
      </c>
      <c r="M493" s="7">
        <f t="shared" si="110"/>
        <v>1.0011989373447421</v>
      </c>
      <c r="N493" s="7">
        <f t="shared" si="111"/>
        <v>0.99504977424794638</v>
      </c>
      <c r="O493" s="7">
        <f t="shared" si="112"/>
        <v>0.9991175172819533</v>
      </c>
      <c r="P493" s="7">
        <f t="shared" si="113"/>
        <v>0.99708375102524371</v>
      </c>
      <c r="Q493" s="7"/>
      <c r="R493" s="7">
        <f t="shared" si="114"/>
        <v>11225.846956081759</v>
      </c>
      <c r="S493" s="7">
        <f t="shared" si="115"/>
        <v>5265.7217488829792</v>
      </c>
      <c r="T493" s="7">
        <f t="shared" si="116"/>
        <v>4312.2628780859268</v>
      </c>
      <c r="U493" s="7">
        <f t="shared" si="117"/>
        <v>12020.925077197768</v>
      </c>
      <c r="V493" s="7">
        <f t="shared" si="118"/>
        <v>1.8380559429908065</v>
      </c>
      <c r="W493" s="7">
        <f t="shared" si="119"/>
        <v>0.68109841153110751</v>
      </c>
      <c r="X493" s="7">
        <f t="shared" si="120"/>
        <v>106.10965278410644</v>
      </c>
      <c r="Y493" s="7"/>
      <c r="Z493" s="7">
        <v>483</v>
      </c>
      <c r="AA493" s="5">
        <f t="shared" si="121"/>
        <v>124558.03065377288</v>
      </c>
      <c r="AB493" s="5"/>
      <c r="AC493" s="7">
        <v>493</v>
      </c>
      <c r="AD493" s="5">
        <v>147542.13985562883</v>
      </c>
      <c r="AE493" s="7"/>
    </row>
    <row r="494" spans="1:31">
      <c r="A494" s="28">
        <v>39689</v>
      </c>
      <c r="B494" s="14">
        <v>11543.55</v>
      </c>
      <c r="C494" s="14">
        <v>5636.6</v>
      </c>
      <c r="D494" s="14">
        <v>4482.6000000000004</v>
      </c>
      <c r="E494" s="14">
        <v>13072.87</v>
      </c>
      <c r="F494" s="29">
        <v>1.8237000000000001</v>
      </c>
      <c r="G494" s="30">
        <v>0.67930000000000001</v>
      </c>
      <c r="H494" s="30">
        <v>108.52</v>
      </c>
      <c r="I494" s="7"/>
      <c r="J494" s="7">
        <f t="shared" si="107"/>
        <v>0.98534977695605186</v>
      </c>
      <c r="K494" s="7">
        <f t="shared" si="108"/>
        <v>1.0063200742697995</v>
      </c>
      <c r="L494" s="7">
        <f t="shared" si="109"/>
        <v>1.0047316031191376</v>
      </c>
      <c r="M494" s="7">
        <f t="shared" si="110"/>
        <v>1.0238576155698706</v>
      </c>
      <c r="N494" s="7">
        <f t="shared" si="111"/>
        <v>0.99699322108025379</v>
      </c>
      <c r="O494" s="7">
        <f t="shared" si="112"/>
        <v>1</v>
      </c>
      <c r="P494" s="7">
        <f t="shared" si="113"/>
        <v>0.99186546019559452</v>
      </c>
      <c r="Q494" s="7"/>
      <c r="R494" s="7">
        <f t="shared" si="114"/>
        <v>10860.584362596221</v>
      </c>
      <c r="S494" s="7">
        <f t="shared" si="115"/>
        <v>5229.8454259801483</v>
      </c>
      <c r="T494" s="7">
        <f t="shared" si="116"/>
        <v>4246.8095873800021</v>
      </c>
      <c r="U494" s="7">
        <f t="shared" si="117"/>
        <v>12292.97717706812</v>
      </c>
      <c r="V494" s="7">
        <f t="shared" si="118"/>
        <v>1.8416458779794447</v>
      </c>
      <c r="W494" s="7">
        <f t="shared" si="119"/>
        <v>0.68169999999999997</v>
      </c>
      <c r="X494" s="7">
        <f t="shared" si="120"/>
        <v>105.55432227401516</v>
      </c>
      <c r="Y494" s="7"/>
      <c r="Z494" s="7">
        <v>484</v>
      </c>
      <c r="AA494" s="5">
        <f t="shared" si="121"/>
        <v>17620.321766857058</v>
      </c>
      <c r="AB494" s="5"/>
      <c r="AC494" s="7">
        <v>344</v>
      </c>
      <c r="AD494" s="5">
        <v>149739.80069600046</v>
      </c>
      <c r="AE494" s="7"/>
    </row>
    <row r="495" spans="1:31">
      <c r="A495" s="28">
        <v>39693</v>
      </c>
      <c r="B495" s="14">
        <v>11516.92</v>
      </c>
      <c r="C495" s="14">
        <v>5620.7</v>
      </c>
      <c r="D495" s="14">
        <v>4539.07</v>
      </c>
      <c r="E495" s="14">
        <v>12609.47</v>
      </c>
      <c r="F495" s="29">
        <v>1.7863</v>
      </c>
      <c r="G495" s="30">
        <v>0.68869999999999998</v>
      </c>
      <c r="H495" s="30">
        <v>108.84</v>
      </c>
      <c r="I495" s="7"/>
      <c r="J495" s="7">
        <f t="shared" si="107"/>
        <v>0.99769308401661538</v>
      </c>
      <c r="K495" s="7">
        <f t="shared" si="108"/>
        <v>0.99717915055175099</v>
      </c>
      <c r="L495" s="7">
        <f t="shared" si="109"/>
        <v>1.0125975996073706</v>
      </c>
      <c r="M495" s="7">
        <f t="shared" si="110"/>
        <v>0.96455254278517255</v>
      </c>
      <c r="N495" s="7">
        <f t="shared" si="111"/>
        <v>0.97949224104841803</v>
      </c>
      <c r="O495" s="7">
        <f t="shared" si="112"/>
        <v>1.0138377741793021</v>
      </c>
      <c r="P495" s="7">
        <f t="shared" si="113"/>
        <v>1.0029487652045705</v>
      </c>
      <c r="Q495" s="7"/>
      <c r="R495" s="7">
        <f t="shared" si="114"/>
        <v>10996.633033616175</v>
      </c>
      <c r="S495" s="7">
        <f t="shared" si="115"/>
        <v>5182.3400454174498</v>
      </c>
      <c r="T495" s="7">
        <f t="shared" si="116"/>
        <v>4280.0576599964306</v>
      </c>
      <c r="U495" s="7">
        <f t="shared" si="117"/>
        <v>11580.929041526459</v>
      </c>
      <c r="V495" s="7">
        <f t="shared" si="118"/>
        <v>1.8093180676646377</v>
      </c>
      <c r="W495" s="7">
        <f t="shared" si="119"/>
        <v>0.69113321065803024</v>
      </c>
      <c r="X495" s="7">
        <f t="shared" si="120"/>
        <v>106.7338075930704</v>
      </c>
      <c r="Y495" s="7"/>
      <c r="Z495" s="7">
        <v>485</v>
      </c>
      <c r="AA495" s="5">
        <f t="shared" si="121"/>
        <v>-150736.99470982328</v>
      </c>
      <c r="AB495" s="5"/>
      <c r="AC495" s="7">
        <v>147</v>
      </c>
      <c r="AD495" s="5">
        <v>157529.5509280283</v>
      </c>
      <c r="AE495" s="7"/>
    </row>
    <row r="496" spans="1:31">
      <c r="A496" s="28">
        <v>39694</v>
      </c>
      <c r="B496" s="14">
        <v>11532.88</v>
      </c>
      <c r="C496" s="14">
        <v>5499.7</v>
      </c>
      <c r="D496" s="14">
        <v>4447.13</v>
      </c>
      <c r="E496" s="14">
        <v>12689.59</v>
      </c>
      <c r="F496" s="29">
        <v>1.7764</v>
      </c>
      <c r="G496" s="30">
        <v>0.69159999999999999</v>
      </c>
      <c r="H496" s="30">
        <v>108.43</v>
      </c>
      <c r="I496" s="7"/>
      <c r="J496" s="7">
        <f t="shared" si="107"/>
        <v>1.0013857871722647</v>
      </c>
      <c r="K496" s="7">
        <f t="shared" si="108"/>
        <v>0.97847243225932712</v>
      </c>
      <c r="L496" s="7">
        <f t="shared" si="109"/>
        <v>0.97974474947511281</v>
      </c>
      <c r="M496" s="7">
        <f t="shared" si="110"/>
        <v>1.0063539546071327</v>
      </c>
      <c r="N496" s="7">
        <f t="shared" si="111"/>
        <v>0.99445781783574982</v>
      </c>
      <c r="O496" s="7">
        <f t="shared" si="112"/>
        <v>1.0042108320023233</v>
      </c>
      <c r="P496" s="7">
        <f t="shared" si="113"/>
        <v>0.99623300257258363</v>
      </c>
      <c r="Q496" s="7"/>
      <c r="R496" s="7">
        <f t="shared" si="114"/>
        <v>11037.334229359931</v>
      </c>
      <c r="S496" s="7">
        <f t="shared" si="115"/>
        <v>5085.121230451723</v>
      </c>
      <c r="T496" s="7">
        <f t="shared" si="116"/>
        <v>4141.194904528902</v>
      </c>
      <c r="U496" s="7">
        <f t="shared" si="117"/>
        <v>12082.818946609177</v>
      </c>
      <c r="V496" s="7">
        <f t="shared" si="118"/>
        <v>1.8369624811061971</v>
      </c>
      <c r="W496" s="7">
        <f t="shared" si="119"/>
        <v>0.68457052417598374</v>
      </c>
      <c r="X496" s="7">
        <f t="shared" si="120"/>
        <v>106.01911613377435</v>
      </c>
      <c r="Y496" s="7"/>
      <c r="Z496" s="7">
        <v>486</v>
      </c>
      <c r="AA496" s="5">
        <f t="shared" si="121"/>
        <v>-75292.074751855806</v>
      </c>
      <c r="AB496" s="5"/>
      <c r="AC496" s="7">
        <v>372</v>
      </c>
      <c r="AD496" s="5">
        <v>162669.35911520757</v>
      </c>
      <c r="AE496" s="7"/>
    </row>
    <row r="497" spans="1:31">
      <c r="A497" s="28">
        <v>39695</v>
      </c>
      <c r="B497" s="14">
        <v>11188.23</v>
      </c>
      <c r="C497" s="14">
        <v>5362.1</v>
      </c>
      <c r="D497" s="14">
        <v>4304.01</v>
      </c>
      <c r="E497" s="14">
        <v>12557.66</v>
      </c>
      <c r="F497" s="29">
        <v>1.7723</v>
      </c>
      <c r="G497" s="30">
        <v>0.69540000000000002</v>
      </c>
      <c r="H497" s="30">
        <v>108.09</v>
      </c>
      <c r="I497" s="7"/>
      <c r="J497" s="7">
        <f t="shared" si="107"/>
        <v>0.97011587738708804</v>
      </c>
      <c r="K497" s="7">
        <f t="shared" si="108"/>
        <v>0.97498045347928075</v>
      </c>
      <c r="L497" s="7">
        <f t="shared" si="109"/>
        <v>0.96781744630806843</v>
      </c>
      <c r="M497" s="7">
        <f t="shared" si="110"/>
        <v>0.98960328899515271</v>
      </c>
      <c r="N497" s="7">
        <f t="shared" si="111"/>
        <v>0.99769196126998427</v>
      </c>
      <c r="O497" s="7">
        <f t="shared" si="112"/>
        <v>1.0054945054945055</v>
      </c>
      <c r="P497" s="7">
        <f t="shared" si="113"/>
        <v>0.99686433643825512</v>
      </c>
      <c r="Q497" s="7"/>
      <c r="R497" s="7">
        <f t="shared" si="114"/>
        <v>10692.675407513127</v>
      </c>
      <c r="S497" s="7">
        <f t="shared" si="115"/>
        <v>5066.973416731822</v>
      </c>
      <c r="T497" s="7">
        <f t="shared" si="116"/>
        <v>4090.7804602294073</v>
      </c>
      <c r="U497" s="7">
        <f t="shared" si="117"/>
        <v>11881.701577418971</v>
      </c>
      <c r="V497" s="7">
        <f t="shared" si="118"/>
        <v>1.8429365908579149</v>
      </c>
      <c r="W497" s="7">
        <f t="shared" si="119"/>
        <v>0.68544560439560431</v>
      </c>
      <c r="X497" s="7">
        <f t="shared" si="120"/>
        <v>106.08630268375911</v>
      </c>
      <c r="Y497" s="7"/>
      <c r="Z497" s="7">
        <v>487</v>
      </c>
      <c r="AA497" s="5">
        <f t="shared" si="121"/>
        <v>-245935.49778930098</v>
      </c>
      <c r="AB497" s="5"/>
      <c r="AC497" s="7">
        <v>463</v>
      </c>
      <c r="AD497" s="5">
        <v>162740.3993582204</v>
      </c>
      <c r="AE497" s="7"/>
    </row>
    <row r="498" spans="1:31">
      <c r="A498" s="28">
        <v>39696</v>
      </c>
      <c r="B498" s="14">
        <v>11220.96</v>
      </c>
      <c r="C498" s="14">
        <v>5240.7</v>
      </c>
      <c r="D498" s="14">
        <v>4196.66</v>
      </c>
      <c r="E498" s="14">
        <v>12212.23</v>
      </c>
      <c r="F498" s="29">
        <v>1.7667999999999999</v>
      </c>
      <c r="G498" s="30">
        <v>0.70099999999999996</v>
      </c>
      <c r="H498" s="30">
        <v>106.45</v>
      </c>
      <c r="I498" s="7"/>
      <c r="J498" s="7">
        <f t="shared" si="107"/>
        <v>1.0029253957060231</v>
      </c>
      <c r="K498" s="7">
        <f t="shared" si="108"/>
        <v>0.97735961656813553</v>
      </c>
      <c r="L498" s="7">
        <f t="shared" si="109"/>
        <v>0.97505814345226882</v>
      </c>
      <c r="M498" s="7">
        <f t="shared" si="110"/>
        <v>0.97249248665754606</v>
      </c>
      <c r="N498" s="7">
        <f t="shared" si="111"/>
        <v>0.99689668791965236</v>
      </c>
      <c r="O498" s="7">
        <f t="shared" si="112"/>
        <v>1.0080529191832037</v>
      </c>
      <c r="P498" s="7">
        <f t="shared" si="113"/>
        <v>0.98482745859931542</v>
      </c>
      <c r="Q498" s="7"/>
      <c r="R498" s="7">
        <f t="shared" si="114"/>
        <v>11054.303886995529</v>
      </c>
      <c r="S498" s="7">
        <f t="shared" si="115"/>
        <v>5079.3379273046003</v>
      </c>
      <c r="T498" s="7">
        <f t="shared" si="116"/>
        <v>4121.3855113254849</v>
      </c>
      <c r="U498" s="7">
        <f t="shared" si="117"/>
        <v>11676.260215828428</v>
      </c>
      <c r="V498" s="7">
        <f t="shared" si="118"/>
        <v>1.8414675619251817</v>
      </c>
      <c r="W498" s="7">
        <f t="shared" si="119"/>
        <v>0.68718967500718997</v>
      </c>
      <c r="X498" s="7">
        <f t="shared" si="120"/>
        <v>104.80533814413914</v>
      </c>
      <c r="Y498" s="7"/>
      <c r="Z498" s="7">
        <v>488</v>
      </c>
      <c r="AA498" s="5">
        <f t="shared" si="121"/>
        <v>-116795.53248549625</v>
      </c>
      <c r="AB498" s="5"/>
      <c r="AC498" s="7">
        <v>309</v>
      </c>
      <c r="AD498" s="5">
        <v>163280.0532697849</v>
      </c>
      <c r="AE498" s="7"/>
    </row>
    <row r="499" spans="1:31">
      <c r="A499" s="28">
        <v>39699</v>
      </c>
      <c r="B499" s="14">
        <v>11510.74</v>
      </c>
      <c r="C499" s="14">
        <v>5446.3</v>
      </c>
      <c r="D499" s="14">
        <v>4340.18</v>
      </c>
      <c r="E499" s="14">
        <v>12624.46</v>
      </c>
      <c r="F499" s="29">
        <v>1.7643</v>
      </c>
      <c r="G499" s="30">
        <v>0.70389999999999997</v>
      </c>
      <c r="H499" s="30">
        <v>107.97</v>
      </c>
      <c r="I499" s="7"/>
      <c r="J499" s="7">
        <f t="shared" si="107"/>
        <v>1.0258248848583367</v>
      </c>
      <c r="K499" s="7">
        <f t="shared" si="108"/>
        <v>1.0392314003854448</v>
      </c>
      <c r="L499" s="7">
        <f t="shared" si="109"/>
        <v>1.0341986246205317</v>
      </c>
      <c r="M499" s="7">
        <f t="shared" si="110"/>
        <v>1.0337555057512018</v>
      </c>
      <c r="N499" s="7">
        <f t="shared" si="111"/>
        <v>0.99858501245189046</v>
      </c>
      <c r="O499" s="7">
        <f t="shared" si="112"/>
        <v>1.0041369472182597</v>
      </c>
      <c r="P499" s="7">
        <f t="shared" si="113"/>
        <v>1.0142790042273366</v>
      </c>
      <c r="Q499" s="7"/>
      <c r="R499" s="7">
        <f t="shared" si="114"/>
        <v>11306.703430401678</v>
      </c>
      <c r="S499" s="7">
        <f t="shared" si="115"/>
        <v>5400.8855878031563</v>
      </c>
      <c r="T499" s="7">
        <f t="shared" si="116"/>
        <v>4371.3610885323096</v>
      </c>
      <c r="U499" s="7">
        <f t="shared" si="117"/>
        <v>12411.816492466978</v>
      </c>
      <c r="V499" s="7">
        <f t="shared" si="118"/>
        <v>1.8445862350011319</v>
      </c>
      <c r="W499" s="7">
        <f t="shared" si="119"/>
        <v>0.68452015691868762</v>
      </c>
      <c r="X499" s="7">
        <f t="shared" si="120"/>
        <v>107.93957162987317</v>
      </c>
      <c r="Y499" s="7"/>
      <c r="Z499" s="7">
        <v>489</v>
      </c>
      <c r="AA499" s="5">
        <f t="shared" si="121"/>
        <v>275895.40914124064</v>
      </c>
      <c r="AB499" s="5"/>
      <c r="AC499" s="7">
        <v>361</v>
      </c>
      <c r="AD499" s="5">
        <v>173973.1250778418</v>
      </c>
      <c r="AE499" s="7"/>
    </row>
    <row r="500" spans="1:31">
      <c r="A500" s="28">
        <v>39700</v>
      </c>
      <c r="B500" s="14">
        <v>11230.73</v>
      </c>
      <c r="C500" s="14">
        <v>5415.6</v>
      </c>
      <c r="D500" s="14">
        <v>4293.34</v>
      </c>
      <c r="E500" s="14">
        <v>12400.65</v>
      </c>
      <c r="F500" s="29">
        <v>1.7641</v>
      </c>
      <c r="G500" s="30">
        <v>0.70750000000000002</v>
      </c>
      <c r="H500" s="30">
        <v>107.46</v>
      </c>
      <c r="I500" s="7"/>
      <c r="J500" s="7">
        <f t="shared" si="107"/>
        <v>0.97567402269532622</v>
      </c>
      <c r="K500" s="7">
        <f t="shared" si="108"/>
        <v>0.99436314562179828</v>
      </c>
      <c r="L500" s="7">
        <f t="shared" si="109"/>
        <v>0.98920782087378856</v>
      </c>
      <c r="M500" s="7">
        <f t="shared" si="110"/>
        <v>0.98227171696848825</v>
      </c>
      <c r="N500" s="7">
        <f t="shared" si="111"/>
        <v>0.99988664059400334</v>
      </c>
      <c r="O500" s="7">
        <f t="shared" si="112"/>
        <v>1.00511436283563</v>
      </c>
      <c r="P500" s="7">
        <f t="shared" si="113"/>
        <v>0.99527646568491246</v>
      </c>
      <c r="Q500" s="7"/>
      <c r="R500" s="7">
        <f t="shared" si="114"/>
        <v>10753.937618589247</v>
      </c>
      <c r="S500" s="7">
        <f t="shared" si="115"/>
        <v>5167.7052677964857</v>
      </c>
      <c r="T500" s="7">
        <f t="shared" si="116"/>
        <v>4181.1935093475386</v>
      </c>
      <c r="U500" s="7">
        <f t="shared" si="117"/>
        <v>11793.674837933664</v>
      </c>
      <c r="V500" s="7">
        <f t="shared" si="118"/>
        <v>1.8469906025052429</v>
      </c>
      <c r="W500" s="7">
        <f t="shared" si="119"/>
        <v>0.685186461145049</v>
      </c>
      <c r="X500" s="7">
        <f t="shared" si="120"/>
        <v>105.91732147818838</v>
      </c>
      <c r="Y500" s="7"/>
      <c r="Z500" s="7">
        <v>490</v>
      </c>
      <c r="AA500" s="5">
        <f t="shared" si="121"/>
        <v>-152862.58320232294</v>
      </c>
      <c r="AB500" s="5"/>
      <c r="AC500" s="7">
        <v>384</v>
      </c>
      <c r="AD500" s="5">
        <v>176612.49720293842</v>
      </c>
      <c r="AE500" s="7"/>
    </row>
    <row r="501" spans="1:31">
      <c r="A501" s="28">
        <v>39701</v>
      </c>
      <c r="B501" s="14">
        <v>11268.92</v>
      </c>
      <c r="C501" s="14">
        <v>5366.2</v>
      </c>
      <c r="D501" s="14">
        <v>4283.66</v>
      </c>
      <c r="E501" s="14">
        <v>12346.63</v>
      </c>
      <c r="F501" s="29">
        <v>1.7552000000000001</v>
      </c>
      <c r="G501" s="30">
        <v>0.71140000000000003</v>
      </c>
      <c r="H501" s="30">
        <v>107.56</v>
      </c>
      <c r="I501" s="7"/>
      <c r="J501" s="7">
        <f t="shared" si="107"/>
        <v>1.0034004913304835</v>
      </c>
      <c r="K501" s="7">
        <f t="shared" si="108"/>
        <v>0.99087820370780699</v>
      </c>
      <c r="L501" s="7">
        <f t="shared" si="109"/>
        <v>0.99774534511592372</v>
      </c>
      <c r="M501" s="7">
        <f t="shared" si="110"/>
        <v>0.9956437767375097</v>
      </c>
      <c r="N501" s="7">
        <f t="shared" si="111"/>
        <v>0.99495493452752115</v>
      </c>
      <c r="O501" s="7">
        <f t="shared" si="112"/>
        <v>1.0055123674911661</v>
      </c>
      <c r="P501" s="7">
        <f t="shared" si="113"/>
        <v>1.0009305788200262</v>
      </c>
      <c r="Q501" s="7"/>
      <c r="R501" s="7">
        <f t="shared" si="114"/>
        <v>11059.540419474068</v>
      </c>
      <c r="S501" s="7">
        <f t="shared" si="115"/>
        <v>5149.5940246694727</v>
      </c>
      <c r="T501" s="7">
        <f t="shared" si="116"/>
        <v>4217.2800021894382</v>
      </c>
      <c r="U501" s="7">
        <f t="shared" si="117"/>
        <v>11954.226874712213</v>
      </c>
      <c r="V501" s="7">
        <f t="shared" si="118"/>
        <v>1.8378807550592371</v>
      </c>
      <c r="W501" s="7">
        <f t="shared" si="119"/>
        <v>0.68545778091872789</v>
      </c>
      <c r="X501" s="7">
        <f t="shared" si="120"/>
        <v>106.51903219802719</v>
      </c>
      <c r="Y501" s="7"/>
      <c r="Z501" s="7">
        <v>491</v>
      </c>
      <c r="AA501" s="5">
        <f t="shared" si="121"/>
        <v>-44489.365504419431</v>
      </c>
      <c r="AB501" s="5"/>
      <c r="AC501" s="7">
        <v>353</v>
      </c>
      <c r="AD501" s="5">
        <v>179418.97787373699</v>
      </c>
      <c r="AE501" s="7"/>
    </row>
    <row r="502" spans="1:31">
      <c r="A502" s="28">
        <v>39702</v>
      </c>
      <c r="B502" s="14">
        <v>11433.71</v>
      </c>
      <c r="C502" s="14">
        <v>5318.4</v>
      </c>
      <c r="D502" s="14">
        <v>4249.07</v>
      </c>
      <c r="E502" s="14">
        <v>12102.5</v>
      </c>
      <c r="F502" s="29">
        <v>1.7506999999999999</v>
      </c>
      <c r="G502" s="30">
        <v>0.71819999999999995</v>
      </c>
      <c r="H502" s="30">
        <v>106.52</v>
      </c>
      <c r="I502" s="7"/>
      <c r="J502" s="7">
        <f t="shared" si="107"/>
        <v>1.0146234066796107</v>
      </c>
      <c r="K502" s="7">
        <f t="shared" si="108"/>
        <v>0.99109239312735264</v>
      </c>
      <c r="L502" s="7">
        <f t="shared" si="109"/>
        <v>0.9919251294453808</v>
      </c>
      <c r="M502" s="7">
        <f t="shared" si="110"/>
        <v>0.98022699311472039</v>
      </c>
      <c r="N502" s="7">
        <f t="shared" si="111"/>
        <v>0.99743618960802183</v>
      </c>
      <c r="O502" s="7">
        <f t="shared" si="112"/>
        <v>1.0095586168119199</v>
      </c>
      <c r="P502" s="7">
        <f t="shared" si="113"/>
        <v>0.9903309780587578</v>
      </c>
      <c r="Q502" s="7"/>
      <c r="R502" s="7">
        <f t="shared" si="114"/>
        <v>11183.240065827069</v>
      </c>
      <c r="S502" s="7">
        <f t="shared" si="115"/>
        <v>5150.7071670828518</v>
      </c>
      <c r="T502" s="7">
        <f t="shared" si="116"/>
        <v>4192.6790563910308</v>
      </c>
      <c r="U502" s="7">
        <f t="shared" si="117"/>
        <v>11769.124799641684</v>
      </c>
      <c r="V502" s="7">
        <f t="shared" si="118"/>
        <v>1.8424641294439379</v>
      </c>
      <c r="W502" s="7">
        <f t="shared" si="119"/>
        <v>0.68821610908068576</v>
      </c>
      <c r="X502" s="7">
        <f t="shared" si="120"/>
        <v>105.39102268501301</v>
      </c>
      <c r="Y502" s="7"/>
      <c r="Z502" s="7">
        <v>492</v>
      </c>
      <c r="AA502" s="5">
        <f t="shared" si="121"/>
        <v>-10760.05767361261</v>
      </c>
      <c r="AB502" s="5"/>
      <c r="AC502" s="7">
        <v>467</v>
      </c>
      <c r="AD502" s="5">
        <v>184693.46202539653</v>
      </c>
      <c r="AE502" s="7"/>
    </row>
    <row r="503" spans="1:31">
      <c r="A503" s="28">
        <v>39703</v>
      </c>
      <c r="B503" s="14">
        <v>11421.99</v>
      </c>
      <c r="C503" s="14">
        <v>5416.7</v>
      </c>
      <c r="D503" s="14">
        <v>4332.66</v>
      </c>
      <c r="E503" s="14">
        <v>12214.76</v>
      </c>
      <c r="F503" s="29">
        <v>1.7859</v>
      </c>
      <c r="G503" s="30">
        <v>0.70540000000000003</v>
      </c>
      <c r="H503" s="30">
        <v>107.29</v>
      </c>
      <c r="I503" s="7"/>
      <c r="J503" s="7">
        <f t="shared" si="107"/>
        <v>0.99897496088321291</v>
      </c>
      <c r="K503" s="7">
        <f t="shared" si="108"/>
        <v>1.0184830024067388</v>
      </c>
      <c r="L503" s="7">
        <f t="shared" si="109"/>
        <v>1.0196725401087767</v>
      </c>
      <c r="M503" s="7">
        <f t="shared" si="110"/>
        <v>1.0092757694691179</v>
      </c>
      <c r="N503" s="7">
        <f t="shared" si="111"/>
        <v>1.0201062432169989</v>
      </c>
      <c r="O503" s="7">
        <f t="shared" si="112"/>
        <v>0.98217766638819282</v>
      </c>
      <c r="P503" s="7">
        <f t="shared" si="113"/>
        <v>1.0072286894479912</v>
      </c>
      <c r="Q503" s="7"/>
      <c r="R503" s="7">
        <f t="shared" si="114"/>
        <v>11010.761957352424</v>
      </c>
      <c r="S503" s="7">
        <f t="shared" si="115"/>
        <v>5293.056163507822</v>
      </c>
      <c r="T503" s="7">
        <f t="shared" si="116"/>
        <v>4309.9620892571793</v>
      </c>
      <c r="U503" s="7">
        <f t="shared" si="117"/>
        <v>12117.899804404049</v>
      </c>
      <c r="V503" s="7">
        <f t="shared" si="118"/>
        <v>1.8843402524704405</v>
      </c>
      <c r="W503" s="7">
        <f t="shared" si="119"/>
        <v>0.66955051517683106</v>
      </c>
      <c r="X503" s="7">
        <f t="shared" si="120"/>
        <v>107.18927713105522</v>
      </c>
      <c r="Y503" s="7"/>
      <c r="Z503" s="7">
        <v>493</v>
      </c>
      <c r="AA503" s="5">
        <f t="shared" si="121"/>
        <v>147542.13985562883</v>
      </c>
      <c r="AB503" s="5"/>
      <c r="AC503" s="7">
        <v>455</v>
      </c>
      <c r="AD503" s="5">
        <v>198696.19472608157</v>
      </c>
      <c r="AE503" s="7"/>
    </row>
    <row r="504" spans="1:31">
      <c r="A504" s="28">
        <v>39707</v>
      </c>
      <c r="B504" s="14">
        <v>11059.02</v>
      </c>
      <c r="C504" s="14">
        <v>5025.6000000000004</v>
      </c>
      <c r="D504" s="14">
        <v>4087.4</v>
      </c>
      <c r="E504" s="14">
        <v>11609.72</v>
      </c>
      <c r="F504" s="29">
        <v>1.7743</v>
      </c>
      <c r="G504" s="30">
        <v>0.70830000000000004</v>
      </c>
      <c r="H504" s="30">
        <v>104.89</v>
      </c>
      <c r="I504" s="7"/>
      <c r="J504" s="7">
        <f t="shared" si="107"/>
        <v>0.96822182474332408</v>
      </c>
      <c r="K504" s="7">
        <f t="shared" si="108"/>
        <v>0.92779736740081609</v>
      </c>
      <c r="L504" s="7">
        <f t="shared" si="109"/>
        <v>0.94339274256461392</v>
      </c>
      <c r="M504" s="7">
        <f t="shared" si="110"/>
        <v>0.95046648481018037</v>
      </c>
      <c r="N504" s="7">
        <f t="shared" si="111"/>
        <v>0.99350467551374655</v>
      </c>
      <c r="O504" s="7">
        <f t="shared" si="112"/>
        <v>1.0041111426141196</v>
      </c>
      <c r="P504" s="7">
        <f t="shared" si="113"/>
        <v>0.97763072047721122</v>
      </c>
      <c r="Q504" s="7"/>
      <c r="R504" s="7">
        <f t="shared" si="114"/>
        <v>10671.799045630401</v>
      </c>
      <c r="S504" s="7">
        <f t="shared" si="115"/>
        <v>4821.7629183820409</v>
      </c>
      <c r="T504" s="7">
        <f t="shared" si="116"/>
        <v>3987.5418781995363</v>
      </c>
      <c r="U504" s="7">
        <f t="shared" si="117"/>
        <v>11411.804363867976</v>
      </c>
      <c r="V504" s="7">
        <f t="shared" si="118"/>
        <v>1.8352018366089926</v>
      </c>
      <c r="W504" s="7">
        <f t="shared" si="119"/>
        <v>0.68450256592004532</v>
      </c>
      <c r="X504" s="7">
        <f t="shared" si="120"/>
        <v>104.03946127318483</v>
      </c>
      <c r="Y504" s="7"/>
      <c r="Z504" s="7">
        <v>494</v>
      </c>
      <c r="AA504" s="5">
        <f t="shared" si="121"/>
        <v>-460923.98832614534</v>
      </c>
      <c r="AB504" s="5"/>
      <c r="AC504" s="7">
        <v>263</v>
      </c>
      <c r="AD504" s="5">
        <v>205777.86120266281</v>
      </c>
      <c r="AE504" s="7"/>
    </row>
    <row r="505" spans="1:31">
      <c r="A505" s="28">
        <v>39708</v>
      </c>
      <c r="B505" s="14">
        <v>10609.66</v>
      </c>
      <c r="C505" s="14">
        <v>4912.3999999999996</v>
      </c>
      <c r="D505" s="14">
        <v>4000.11</v>
      </c>
      <c r="E505" s="14">
        <v>11749.79</v>
      </c>
      <c r="F505" s="29">
        <v>1.7955000000000001</v>
      </c>
      <c r="G505" s="30">
        <v>0.7046</v>
      </c>
      <c r="H505" s="30">
        <v>104.75</v>
      </c>
      <c r="I505" s="7"/>
      <c r="J505" s="7">
        <f t="shared" si="107"/>
        <v>0.95936710486100929</v>
      </c>
      <c r="K505" s="7">
        <f t="shared" si="108"/>
        <v>0.97747532632919443</v>
      </c>
      <c r="L505" s="7">
        <f t="shared" si="109"/>
        <v>0.97864412585017369</v>
      </c>
      <c r="M505" s="7">
        <f t="shared" si="110"/>
        <v>1.0120648904538612</v>
      </c>
      <c r="N505" s="7">
        <f t="shared" si="111"/>
        <v>1.0119483740066506</v>
      </c>
      <c r="O505" s="7">
        <f t="shared" si="112"/>
        <v>0.99477622476351824</v>
      </c>
      <c r="P505" s="7">
        <f t="shared" si="113"/>
        <v>0.99866526837639435</v>
      </c>
      <c r="Q505" s="7"/>
      <c r="R505" s="7">
        <f t="shared" si="114"/>
        <v>10574.201791804335</v>
      </c>
      <c r="S505" s="7">
        <f t="shared" si="115"/>
        <v>5079.9392709328231</v>
      </c>
      <c r="T505" s="7">
        <f t="shared" si="116"/>
        <v>4136.5427775847729</v>
      </c>
      <c r="U505" s="7">
        <f t="shared" si="117"/>
        <v>12151.387469180998</v>
      </c>
      <c r="V505" s="7">
        <f t="shared" si="118"/>
        <v>1.8692710364650849</v>
      </c>
      <c r="W505" s="7">
        <f t="shared" si="119"/>
        <v>0.67813895242129041</v>
      </c>
      <c r="X505" s="7">
        <f t="shared" si="120"/>
        <v>106.27795786061589</v>
      </c>
      <c r="Y505" s="7"/>
      <c r="Z505" s="7">
        <v>495</v>
      </c>
      <c r="AA505" s="5">
        <f t="shared" si="121"/>
        <v>-181811.56688836776</v>
      </c>
      <c r="AB505" s="5"/>
      <c r="AC505" s="7">
        <v>395</v>
      </c>
      <c r="AD505" s="5">
        <v>217418.38666031323</v>
      </c>
      <c r="AE505" s="7"/>
    </row>
    <row r="506" spans="1:31">
      <c r="A506" s="28">
        <v>39709</v>
      </c>
      <c r="B506" s="14">
        <v>11019.69</v>
      </c>
      <c r="C506" s="14">
        <v>4880</v>
      </c>
      <c r="D506" s="14">
        <v>3957.86</v>
      </c>
      <c r="E506" s="14">
        <v>11489.3</v>
      </c>
      <c r="F506" s="29">
        <v>1.8192999999999999</v>
      </c>
      <c r="G506" s="30">
        <v>0.6956</v>
      </c>
      <c r="H506" s="30">
        <v>104.88</v>
      </c>
      <c r="I506" s="7"/>
      <c r="J506" s="7">
        <f t="shared" si="107"/>
        <v>1.0386468557899122</v>
      </c>
      <c r="K506" s="7">
        <f t="shared" si="108"/>
        <v>0.99340444589202836</v>
      </c>
      <c r="L506" s="7">
        <f t="shared" si="109"/>
        <v>0.9894377904607623</v>
      </c>
      <c r="M506" s="7">
        <f t="shared" si="110"/>
        <v>0.97783024207241143</v>
      </c>
      <c r="N506" s="7">
        <f t="shared" si="111"/>
        <v>1.0132553606237815</v>
      </c>
      <c r="O506" s="7">
        <f t="shared" si="112"/>
        <v>0.98722679534487656</v>
      </c>
      <c r="P506" s="7">
        <f t="shared" si="113"/>
        <v>1.0012410501193316</v>
      </c>
      <c r="Q506" s="7"/>
      <c r="R506" s="7">
        <f t="shared" si="114"/>
        <v>11448.027963327759</v>
      </c>
      <c r="S506" s="7">
        <f t="shared" si="115"/>
        <v>5162.7229053008714</v>
      </c>
      <c r="T506" s="7">
        <f t="shared" si="116"/>
        <v>4182.1655470974547</v>
      </c>
      <c r="U506" s="7">
        <f t="shared" si="117"/>
        <v>11740.34813634967</v>
      </c>
      <c r="V506" s="7">
        <f t="shared" si="118"/>
        <v>1.8716853021442492</v>
      </c>
      <c r="W506" s="7">
        <f t="shared" si="119"/>
        <v>0.67299250638660235</v>
      </c>
      <c r="X506" s="7">
        <f t="shared" si="120"/>
        <v>106.55207255369928</v>
      </c>
      <c r="Y506" s="7"/>
      <c r="Z506" s="7">
        <v>496</v>
      </c>
      <c r="AA506" s="5">
        <f t="shared" si="121"/>
        <v>129513.97089735977</v>
      </c>
      <c r="AB506" s="5"/>
      <c r="AC506" s="7">
        <v>489</v>
      </c>
      <c r="AD506" s="5">
        <v>275895.40914124064</v>
      </c>
      <c r="AE506" s="7"/>
    </row>
    <row r="507" spans="1:31">
      <c r="A507" s="28">
        <v>39710</v>
      </c>
      <c r="B507" s="14">
        <v>11388.44</v>
      </c>
      <c r="C507" s="14">
        <v>5311.3</v>
      </c>
      <c r="D507" s="14">
        <v>4324.87</v>
      </c>
      <c r="E507" s="14">
        <v>11920.86</v>
      </c>
      <c r="F507" s="29">
        <v>1.8327</v>
      </c>
      <c r="G507" s="30">
        <v>0.69420000000000004</v>
      </c>
      <c r="H507" s="30">
        <v>106.8</v>
      </c>
      <c r="I507" s="7"/>
      <c r="J507" s="7">
        <f t="shared" si="107"/>
        <v>1.033462828809159</v>
      </c>
      <c r="K507" s="7">
        <f t="shared" si="108"/>
        <v>1.0883811475409837</v>
      </c>
      <c r="L507" s="7">
        <f t="shared" si="109"/>
        <v>1.0927294042740268</v>
      </c>
      <c r="M507" s="7">
        <f t="shared" si="110"/>
        <v>1.0375619054250478</v>
      </c>
      <c r="N507" s="7">
        <f t="shared" si="111"/>
        <v>1.007365470235805</v>
      </c>
      <c r="O507" s="7">
        <f t="shared" si="112"/>
        <v>0.99798734905117892</v>
      </c>
      <c r="P507" s="7">
        <f t="shared" si="113"/>
        <v>1.0183066361556063</v>
      </c>
      <c r="Q507" s="7"/>
      <c r="R507" s="7">
        <f t="shared" si="114"/>
        <v>11390.889306904279</v>
      </c>
      <c r="S507" s="7">
        <f t="shared" si="115"/>
        <v>5656.3168237704922</v>
      </c>
      <c r="T507" s="7">
        <f t="shared" si="116"/>
        <v>4618.7595732794998</v>
      </c>
      <c r="U507" s="7">
        <f t="shared" si="117"/>
        <v>12457.518144342999</v>
      </c>
      <c r="V507" s="7">
        <f t="shared" si="118"/>
        <v>1.8608054966195791</v>
      </c>
      <c r="W507" s="7">
        <f t="shared" si="119"/>
        <v>0.6803279758481886</v>
      </c>
      <c r="X507" s="7">
        <f t="shared" si="120"/>
        <v>108.36819221967963</v>
      </c>
      <c r="Y507" s="7"/>
      <c r="Z507" s="7">
        <v>497</v>
      </c>
      <c r="AA507" s="5">
        <f t="shared" si="121"/>
        <v>534961.31964096241</v>
      </c>
      <c r="AB507" s="5"/>
      <c r="AC507" s="7">
        <v>341</v>
      </c>
      <c r="AD507" s="5">
        <v>294583.71559272148</v>
      </c>
      <c r="AE507" s="7"/>
    </row>
    <row r="508" spans="1:31">
      <c r="A508" s="28">
        <v>39713</v>
      </c>
      <c r="B508" s="14">
        <v>11015.69</v>
      </c>
      <c r="C508" s="14">
        <v>5236.3</v>
      </c>
      <c r="D508" s="14">
        <v>4223.51</v>
      </c>
      <c r="E508" s="14">
        <v>12090.59</v>
      </c>
      <c r="F508" s="29">
        <v>1.8441000000000001</v>
      </c>
      <c r="G508" s="30">
        <v>0.68320000000000003</v>
      </c>
      <c r="H508" s="30">
        <v>106.78</v>
      </c>
      <c r="I508" s="7"/>
      <c r="J508" s="7">
        <f t="shared" si="107"/>
        <v>0.96726944164433404</v>
      </c>
      <c r="K508" s="7">
        <f t="shared" si="108"/>
        <v>0.98587916329335568</v>
      </c>
      <c r="L508" s="7">
        <f t="shared" si="109"/>
        <v>0.97656345739871953</v>
      </c>
      <c r="M508" s="7">
        <f t="shared" si="110"/>
        <v>1.0142380667166631</v>
      </c>
      <c r="N508" s="7">
        <f t="shared" si="111"/>
        <v>1.0062203306596824</v>
      </c>
      <c r="O508" s="7">
        <f t="shared" si="112"/>
        <v>0.9841544223566695</v>
      </c>
      <c r="P508" s="7">
        <f t="shared" si="113"/>
        <v>0.99981273408239701</v>
      </c>
      <c r="Q508" s="7"/>
      <c r="R508" s="7">
        <f t="shared" si="114"/>
        <v>10661.301821970348</v>
      </c>
      <c r="S508" s="7">
        <f t="shared" si="115"/>
        <v>5123.6140116355691</v>
      </c>
      <c r="T508" s="7">
        <f t="shared" si="116"/>
        <v>4127.7481873674824</v>
      </c>
      <c r="U508" s="7">
        <f t="shared" si="117"/>
        <v>12177.479775175618</v>
      </c>
      <c r="V508" s="7">
        <f t="shared" si="118"/>
        <v>1.8586901947945653</v>
      </c>
      <c r="W508" s="7">
        <f t="shared" si="119"/>
        <v>0.67089806972054156</v>
      </c>
      <c r="X508" s="7">
        <f t="shared" si="120"/>
        <v>106.40007116104869</v>
      </c>
      <c r="Y508" s="7"/>
      <c r="Z508" s="7">
        <v>498</v>
      </c>
      <c r="AA508" s="5">
        <f t="shared" si="121"/>
        <v>-132380.22214366682</v>
      </c>
      <c r="AB508" s="5"/>
      <c r="AC508" s="7">
        <v>377</v>
      </c>
      <c r="AD508" s="5">
        <v>307255.43802767061</v>
      </c>
      <c r="AE508" s="7"/>
    </row>
    <row r="509" spans="1:31">
      <c r="A509" s="28">
        <v>39715</v>
      </c>
      <c r="B509" s="14">
        <v>10825.17</v>
      </c>
      <c r="C509" s="14">
        <v>5095.6000000000004</v>
      </c>
      <c r="D509" s="14">
        <v>4114.54</v>
      </c>
      <c r="E509" s="14">
        <v>12115.03</v>
      </c>
      <c r="F509" s="29">
        <v>1.8523000000000001</v>
      </c>
      <c r="G509" s="30">
        <v>0.68189999999999995</v>
      </c>
      <c r="H509" s="30">
        <v>106.03</v>
      </c>
      <c r="I509" s="7"/>
      <c r="J509" s="7">
        <f t="shared" si="107"/>
        <v>0.98270466943060308</v>
      </c>
      <c r="K509" s="7">
        <f t="shared" si="108"/>
        <v>0.97312988178675786</v>
      </c>
      <c r="L509" s="7">
        <f t="shared" si="109"/>
        <v>0.97419918503803704</v>
      </c>
      <c r="M509" s="7">
        <f t="shared" si="110"/>
        <v>1.0020214067303581</v>
      </c>
      <c r="N509" s="7">
        <f t="shared" si="111"/>
        <v>1.0044466135242123</v>
      </c>
      <c r="O509" s="7">
        <f t="shared" si="112"/>
        <v>0.99809718969555028</v>
      </c>
      <c r="P509" s="7">
        <f t="shared" si="113"/>
        <v>0.99297621277392767</v>
      </c>
      <c r="Q509" s="7"/>
      <c r="R509" s="7">
        <f t="shared" si="114"/>
        <v>10831.429828744273</v>
      </c>
      <c r="S509" s="7">
        <f t="shared" si="115"/>
        <v>5057.3559956457802</v>
      </c>
      <c r="T509" s="7">
        <f t="shared" si="116"/>
        <v>4117.754857310626</v>
      </c>
      <c r="U509" s="7">
        <f t="shared" si="117"/>
        <v>12030.800080550247</v>
      </c>
      <c r="V509" s="7">
        <f t="shared" si="118"/>
        <v>1.855413784501925</v>
      </c>
      <c r="W509" s="7">
        <f t="shared" si="119"/>
        <v>0.68040285421545665</v>
      </c>
      <c r="X509" s="7">
        <f t="shared" si="120"/>
        <v>105.67252856340139</v>
      </c>
      <c r="Y509" s="7"/>
      <c r="Z509" s="7">
        <v>499</v>
      </c>
      <c r="AA509" s="5">
        <f t="shared" si="121"/>
        <v>-138347.73198356852</v>
      </c>
      <c r="AB509" s="5"/>
      <c r="AC509" s="7">
        <v>379</v>
      </c>
      <c r="AD509" s="5">
        <v>323410.46020327322</v>
      </c>
      <c r="AE509" s="7"/>
    </row>
    <row r="510" spans="1:31">
      <c r="A510" s="28">
        <v>39716</v>
      </c>
      <c r="B510" s="14">
        <v>11022.06</v>
      </c>
      <c r="C510" s="14">
        <v>5197</v>
      </c>
      <c r="D510" s="14">
        <v>4226.8100000000004</v>
      </c>
      <c r="E510" s="14">
        <v>12006.53</v>
      </c>
      <c r="F510" s="29">
        <v>1.8472</v>
      </c>
      <c r="G510" s="30">
        <v>0.68169999999999997</v>
      </c>
      <c r="H510" s="30">
        <v>106.42</v>
      </c>
      <c r="I510" s="7"/>
      <c r="J510" s="7">
        <f t="shared" si="107"/>
        <v>1.0181881670218573</v>
      </c>
      <c r="K510" s="7">
        <f t="shared" si="108"/>
        <v>1.0198995211555066</v>
      </c>
      <c r="L510" s="7">
        <f t="shared" si="109"/>
        <v>1.0272861607858961</v>
      </c>
      <c r="M510" s="7">
        <f t="shared" si="110"/>
        <v>0.9910441823090822</v>
      </c>
      <c r="N510" s="7">
        <f t="shared" si="111"/>
        <v>0.99724666630675374</v>
      </c>
      <c r="O510" s="7">
        <f t="shared" si="112"/>
        <v>0.99970670186244326</v>
      </c>
      <c r="P510" s="7">
        <f t="shared" si="113"/>
        <v>1.0036782042818071</v>
      </c>
      <c r="Q510" s="7"/>
      <c r="R510" s="7">
        <f t="shared" si="114"/>
        <v>11222.531068204933</v>
      </c>
      <c r="S510" s="7">
        <f t="shared" si="115"/>
        <v>5300.4178114451679</v>
      </c>
      <c r="T510" s="7">
        <f t="shared" si="116"/>
        <v>4342.1434172714335</v>
      </c>
      <c r="U510" s="7">
        <f t="shared" si="117"/>
        <v>11899.001706219466</v>
      </c>
      <c r="V510" s="7">
        <f t="shared" si="118"/>
        <v>1.8421140420018354</v>
      </c>
      <c r="W510" s="7">
        <f t="shared" si="119"/>
        <v>0.68150005865962759</v>
      </c>
      <c r="X510" s="7">
        <f t="shared" si="120"/>
        <v>106.81143449966991</v>
      </c>
      <c r="Y510" s="7"/>
      <c r="Z510" s="7">
        <v>500</v>
      </c>
      <c r="AA510" s="5">
        <f t="shared" si="121"/>
        <v>122907.40028563142</v>
      </c>
      <c r="AB510" s="5"/>
      <c r="AC510" s="7">
        <v>497</v>
      </c>
      <c r="AD510" s="5">
        <v>534961.31964096241</v>
      </c>
      <c r="AE510" s="7"/>
    </row>
  </sheetData>
  <sortState ref="AC11:AD510">
    <sortCondition ref="AD11:AD510"/>
  </sortState>
  <mergeCells count="3">
    <mergeCell ref="B7:H7"/>
    <mergeCell ref="J7:P7"/>
    <mergeCell ref="R7:X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W45" sqref="W45"/>
    </sheetView>
  </sheetViews>
  <sheetFormatPr baseColWidth="10" defaultRowHeight="15" x14ac:dyDescent="0"/>
  <cols>
    <col min="1" max="1" width="11.83203125" customWidth="1"/>
  </cols>
  <sheetData>
    <row r="1" spans="1:2">
      <c r="A1" s="25" t="s">
        <v>51</v>
      </c>
      <c r="B1" s="25" t="s">
        <v>53</v>
      </c>
    </row>
    <row r="2" spans="1:2">
      <c r="A2" s="22">
        <v>-500000</v>
      </c>
      <c r="B2" s="23">
        <v>0</v>
      </c>
    </row>
    <row r="3" spans="1:2">
      <c r="A3" s="22">
        <v>-450000</v>
      </c>
      <c r="B3" s="23">
        <v>1</v>
      </c>
    </row>
    <row r="4" spans="1:2">
      <c r="A4" s="22">
        <v>-400000</v>
      </c>
      <c r="B4" s="23">
        <v>0</v>
      </c>
    </row>
    <row r="5" spans="1:2">
      <c r="A5" s="22">
        <v>-350000</v>
      </c>
      <c r="B5" s="23">
        <v>0</v>
      </c>
    </row>
    <row r="6" spans="1:2">
      <c r="A6" s="22">
        <v>-300000</v>
      </c>
      <c r="B6" s="23">
        <v>1</v>
      </c>
    </row>
    <row r="7" spans="1:2">
      <c r="A7" s="22">
        <v>-250000</v>
      </c>
      <c r="B7" s="23">
        <v>2</v>
      </c>
    </row>
    <row r="8" spans="1:2">
      <c r="A8" s="22">
        <v>-200000</v>
      </c>
      <c r="B8" s="23">
        <v>2</v>
      </c>
    </row>
    <row r="9" spans="1:2">
      <c r="A9" s="22">
        <v>-150000</v>
      </c>
      <c r="B9" s="23">
        <v>19</v>
      </c>
    </row>
    <row r="10" spans="1:2">
      <c r="A10" s="22">
        <v>-100000</v>
      </c>
      <c r="B10" s="23">
        <v>42</v>
      </c>
    </row>
    <row r="11" spans="1:2">
      <c r="A11" s="22">
        <v>-50000</v>
      </c>
      <c r="B11" s="23">
        <v>56</v>
      </c>
    </row>
    <row r="12" spans="1:2">
      <c r="A12" s="22">
        <v>0</v>
      </c>
      <c r="B12" s="23">
        <v>105</v>
      </c>
    </row>
    <row r="13" spans="1:2">
      <c r="A13" s="22">
        <v>50000</v>
      </c>
      <c r="B13" s="23">
        <v>149</v>
      </c>
    </row>
    <row r="14" spans="1:2">
      <c r="A14" s="22">
        <v>100000</v>
      </c>
      <c r="B14" s="23">
        <v>75</v>
      </c>
    </row>
    <row r="15" spans="1:2">
      <c r="A15" s="22">
        <v>150000</v>
      </c>
      <c r="B15" s="23">
        <v>32</v>
      </c>
    </row>
    <row r="16" spans="1:2">
      <c r="A16" s="22">
        <v>200000</v>
      </c>
      <c r="B16" s="23">
        <v>9</v>
      </c>
    </row>
    <row r="17" spans="1:2">
      <c r="A17" s="22">
        <v>250000</v>
      </c>
      <c r="B17" s="23">
        <v>2</v>
      </c>
    </row>
    <row r="18" spans="1:2">
      <c r="A18" s="22">
        <v>300000</v>
      </c>
      <c r="B18" s="23">
        <v>2</v>
      </c>
    </row>
    <row r="19" spans="1:2">
      <c r="A19" s="22">
        <v>350000</v>
      </c>
      <c r="B19" s="23">
        <v>2</v>
      </c>
    </row>
    <row r="20" spans="1:2">
      <c r="A20" s="22">
        <v>400000</v>
      </c>
      <c r="B20" s="23">
        <v>0</v>
      </c>
    </row>
    <row r="21" spans="1:2">
      <c r="A21" s="22">
        <v>450000</v>
      </c>
      <c r="B21" s="23">
        <v>0</v>
      </c>
    </row>
    <row r="22" spans="1:2">
      <c r="A22" s="22">
        <v>500000</v>
      </c>
      <c r="B22" s="23">
        <v>0</v>
      </c>
    </row>
    <row r="23" spans="1:2">
      <c r="A23" s="22">
        <v>550000</v>
      </c>
      <c r="B23" s="23">
        <v>1</v>
      </c>
    </row>
    <row r="24" spans="1:2">
      <c r="A24" s="22">
        <v>600000</v>
      </c>
      <c r="B24" s="23">
        <v>0</v>
      </c>
    </row>
    <row r="25" spans="1:2" ht="17" thickBot="1">
      <c r="A25" s="24" t="s">
        <v>52</v>
      </c>
      <c r="B25" s="24">
        <v>0</v>
      </c>
    </row>
    <row r="41" spans="1:1">
      <c r="A41" s="3">
        <f>MIN('VaR Example'!AA11:AA510)</f>
        <v>-460923.98832614534</v>
      </c>
    </row>
    <row r="42" spans="1:1">
      <c r="A42" s="3">
        <f>MAX('VaR Example'!AA11:AA510)</f>
        <v>534961.31964096241</v>
      </c>
    </row>
    <row r="44" spans="1:1">
      <c r="A44" t="s">
        <v>50</v>
      </c>
    </row>
    <row r="45" spans="1:1">
      <c r="A45">
        <v>-500000</v>
      </c>
    </row>
    <row r="46" spans="1:1">
      <c r="A46">
        <f t="shared" ref="A46:A67" si="0">A45+50000</f>
        <v>-450000</v>
      </c>
    </row>
    <row r="47" spans="1:1">
      <c r="A47">
        <f t="shared" si="0"/>
        <v>-400000</v>
      </c>
    </row>
    <row r="48" spans="1:1">
      <c r="A48">
        <f t="shared" si="0"/>
        <v>-350000</v>
      </c>
    </row>
    <row r="49" spans="1:1">
      <c r="A49">
        <f t="shared" si="0"/>
        <v>-300000</v>
      </c>
    </row>
    <row r="50" spans="1:1">
      <c r="A50">
        <f t="shared" si="0"/>
        <v>-250000</v>
      </c>
    </row>
    <row r="51" spans="1:1">
      <c r="A51">
        <f t="shared" si="0"/>
        <v>-200000</v>
      </c>
    </row>
    <row r="52" spans="1:1">
      <c r="A52">
        <f t="shared" si="0"/>
        <v>-150000</v>
      </c>
    </row>
    <row r="53" spans="1:1">
      <c r="A53">
        <f t="shared" si="0"/>
        <v>-100000</v>
      </c>
    </row>
    <row r="54" spans="1:1">
      <c r="A54">
        <f t="shared" si="0"/>
        <v>-50000</v>
      </c>
    </row>
    <row r="55" spans="1:1">
      <c r="A55">
        <f t="shared" si="0"/>
        <v>0</v>
      </c>
    </row>
    <row r="56" spans="1:1">
      <c r="A56">
        <f t="shared" si="0"/>
        <v>50000</v>
      </c>
    </row>
    <row r="57" spans="1:1">
      <c r="A57">
        <f t="shared" si="0"/>
        <v>100000</v>
      </c>
    </row>
    <row r="58" spans="1:1">
      <c r="A58">
        <f t="shared" si="0"/>
        <v>150000</v>
      </c>
    </row>
    <row r="59" spans="1:1">
      <c r="A59">
        <f t="shared" si="0"/>
        <v>200000</v>
      </c>
    </row>
    <row r="60" spans="1:1">
      <c r="A60">
        <f t="shared" si="0"/>
        <v>250000</v>
      </c>
    </row>
    <row r="61" spans="1:1">
      <c r="A61">
        <f t="shared" si="0"/>
        <v>300000</v>
      </c>
    </row>
    <row r="62" spans="1:1">
      <c r="A62">
        <f t="shared" si="0"/>
        <v>350000</v>
      </c>
    </row>
    <row r="63" spans="1:1">
      <c r="A63">
        <f t="shared" si="0"/>
        <v>400000</v>
      </c>
    </row>
    <row r="64" spans="1:1">
      <c r="A64">
        <f t="shared" si="0"/>
        <v>450000</v>
      </c>
    </row>
    <row r="65" spans="1:1">
      <c r="A65">
        <f t="shared" si="0"/>
        <v>500000</v>
      </c>
    </row>
    <row r="66" spans="1:1">
      <c r="A66">
        <f t="shared" si="0"/>
        <v>550000</v>
      </c>
    </row>
    <row r="67" spans="1:1">
      <c r="A67">
        <f t="shared" si="0"/>
        <v>600000</v>
      </c>
    </row>
  </sheetData>
  <sortState ref="A2:A24">
    <sortCondition ref="A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3"/>
  <sheetViews>
    <sheetView topLeftCell="J1" workbookViewId="0">
      <selection activeCell="S102" sqref="S102"/>
    </sheetView>
  </sheetViews>
  <sheetFormatPr baseColWidth="10" defaultRowHeight="15" x14ac:dyDescent="0"/>
  <cols>
    <col min="1" max="1" width="30.33203125" bestFit="1" customWidth="1"/>
    <col min="2" max="2" width="10.33203125" bestFit="1" customWidth="1"/>
    <col min="3" max="22" width="11" bestFit="1" customWidth="1"/>
  </cols>
  <sheetData>
    <row r="1" spans="1:44">
      <c r="A1" t="s">
        <v>0</v>
      </c>
      <c r="B1" s="1">
        <v>42543</v>
      </c>
    </row>
    <row r="2" spans="1:44">
      <c r="A2" t="s">
        <v>1</v>
      </c>
      <c r="B2" s="1">
        <f>B1+365</f>
        <v>42908</v>
      </c>
    </row>
    <row r="3" spans="1:44">
      <c r="A3" t="s">
        <v>4</v>
      </c>
      <c r="B3" s="2">
        <f>(B2-B1)/365</f>
        <v>1</v>
      </c>
    </row>
    <row r="4" spans="1:44">
      <c r="A4" t="s">
        <v>5</v>
      </c>
      <c r="B4" s="3">
        <v>100</v>
      </c>
    </row>
    <row r="5" spans="1:44">
      <c r="A5" t="s">
        <v>2</v>
      </c>
      <c r="B5" s="4">
        <v>0.25</v>
      </c>
    </row>
    <row r="6" spans="1:44">
      <c r="A6" t="s">
        <v>3</v>
      </c>
      <c r="B6" s="4">
        <v>1.4999999999999999E-2</v>
      </c>
    </row>
    <row r="7" spans="1:44">
      <c r="A7" t="s">
        <v>24</v>
      </c>
      <c r="B7" s="10">
        <f>2*ASIN(1)</f>
        <v>3.1415926535897931</v>
      </c>
    </row>
    <row r="8" spans="1:44">
      <c r="B8" s="10"/>
    </row>
    <row r="9" spans="1:44">
      <c r="A9" t="s">
        <v>9</v>
      </c>
      <c r="B9" s="8"/>
      <c r="C9" s="8"/>
      <c r="D9" s="8"/>
      <c r="E9" s="8"/>
      <c r="F9" s="8"/>
      <c r="G9" s="8"/>
      <c r="H9" s="8"/>
      <c r="I9" s="8"/>
      <c r="L9" s="9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spans="1:44">
      <c r="A10" t="s">
        <v>57</v>
      </c>
      <c r="B10" s="7">
        <v>5</v>
      </c>
      <c r="C10" s="7">
        <f>B10+5</f>
        <v>10</v>
      </c>
      <c r="D10" s="7">
        <f t="shared" ref="D10:AO10" si="0">C10+5</f>
        <v>15</v>
      </c>
      <c r="E10" s="7">
        <f t="shared" si="0"/>
        <v>20</v>
      </c>
      <c r="F10" s="7">
        <f t="shared" si="0"/>
        <v>25</v>
      </c>
      <c r="G10" s="7">
        <f t="shared" si="0"/>
        <v>30</v>
      </c>
      <c r="H10" s="7">
        <f t="shared" si="0"/>
        <v>35</v>
      </c>
      <c r="I10" s="7">
        <f t="shared" si="0"/>
        <v>40</v>
      </c>
      <c r="J10" s="7">
        <f t="shared" si="0"/>
        <v>45</v>
      </c>
      <c r="K10" s="7">
        <f t="shared" si="0"/>
        <v>50</v>
      </c>
      <c r="L10" s="7">
        <f t="shared" si="0"/>
        <v>55</v>
      </c>
      <c r="M10" s="7">
        <f t="shared" si="0"/>
        <v>60</v>
      </c>
      <c r="N10" s="7">
        <f t="shared" si="0"/>
        <v>65</v>
      </c>
      <c r="O10" s="7">
        <f t="shared" si="0"/>
        <v>70</v>
      </c>
      <c r="P10" s="7">
        <f t="shared" si="0"/>
        <v>75</v>
      </c>
      <c r="Q10" s="7">
        <f t="shared" si="0"/>
        <v>80</v>
      </c>
      <c r="R10" s="7">
        <f t="shared" si="0"/>
        <v>85</v>
      </c>
      <c r="S10" s="7">
        <f t="shared" si="0"/>
        <v>90</v>
      </c>
      <c r="T10" s="7">
        <f>S10+5</f>
        <v>95</v>
      </c>
      <c r="U10" s="7">
        <f t="shared" si="0"/>
        <v>100</v>
      </c>
      <c r="V10" s="7">
        <f t="shared" si="0"/>
        <v>105</v>
      </c>
      <c r="W10" s="7">
        <f t="shared" si="0"/>
        <v>110</v>
      </c>
      <c r="X10" s="7">
        <f t="shared" si="0"/>
        <v>115</v>
      </c>
      <c r="Y10" s="7">
        <f t="shared" si="0"/>
        <v>120</v>
      </c>
      <c r="Z10" s="7">
        <f t="shared" si="0"/>
        <v>125</v>
      </c>
      <c r="AA10" s="7">
        <f t="shared" si="0"/>
        <v>130</v>
      </c>
      <c r="AB10" s="7">
        <f t="shared" si="0"/>
        <v>135</v>
      </c>
      <c r="AC10" s="7">
        <f t="shared" si="0"/>
        <v>140</v>
      </c>
      <c r="AD10" s="7">
        <f t="shared" si="0"/>
        <v>145</v>
      </c>
      <c r="AE10" s="7">
        <f t="shared" si="0"/>
        <v>150</v>
      </c>
      <c r="AF10" s="7">
        <f t="shared" si="0"/>
        <v>155</v>
      </c>
      <c r="AG10" s="7">
        <f t="shared" si="0"/>
        <v>160</v>
      </c>
      <c r="AH10" s="7">
        <f t="shared" si="0"/>
        <v>165</v>
      </c>
      <c r="AI10" s="7">
        <f t="shared" si="0"/>
        <v>170</v>
      </c>
      <c r="AJ10" s="7">
        <f t="shared" si="0"/>
        <v>175</v>
      </c>
      <c r="AK10" s="7">
        <f t="shared" si="0"/>
        <v>180</v>
      </c>
      <c r="AL10" s="7">
        <f t="shared" si="0"/>
        <v>185</v>
      </c>
      <c r="AM10" s="7">
        <f t="shared" si="0"/>
        <v>190</v>
      </c>
      <c r="AN10" s="7">
        <f t="shared" si="0"/>
        <v>195</v>
      </c>
      <c r="AO10" s="7">
        <f t="shared" si="0"/>
        <v>200</v>
      </c>
      <c r="AP10" s="7"/>
      <c r="AQ10" s="7"/>
      <c r="AR10" s="7"/>
    </row>
    <row r="11" spans="1:44">
      <c r="A11" s="35">
        <v>0.05</v>
      </c>
      <c r="B11" s="37">
        <f>(LN(B$10/$B$4)+($B$6+0.5*$A11^2)*$B$3)/($A11*SQRT($B$3))</f>
        <v>-59.58964547107982</v>
      </c>
      <c r="C11" s="37">
        <f t="shared" ref="C11:AO17" si="1">(LN(C$10/$B$4)+($B$6+0.5*$A11^2)*$B$3)/($A11*SQRT($B$3))</f>
        <v>-45.726701859880912</v>
      </c>
      <c r="D11" s="37">
        <f t="shared" si="1"/>
        <v>-37.617399697717623</v>
      </c>
      <c r="E11" s="37">
        <f t="shared" si="1"/>
        <v>-31.863758248682004</v>
      </c>
      <c r="F11" s="37">
        <f t="shared" si="1"/>
        <v>-27.400887222397809</v>
      </c>
      <c r="G11" s="37">
        <f t="shared" si="1"/>
        <v>-23.754456086518719</v>
      </c>
      <c r="H11" s="37">
        <f t="shared" si="1"/>
        <v>-20.671442489973554</v>
      </c>
      <c r="I11" s="37">
        <f t="shared" si="1"/>
        <v>-18.000814637483099</v>
      </c>
      <c r="J11" s="37">
        <f t="shared" si="1"/>
        <v>-15.645153924355432</v>
      </c>
      <c r="K11" s="37">
        <f t="shared" si="1"/>
        <v>-13.537943611198905</v>
      </c>
      <c r="L11" s="37">
        <f t="shared" si="1"/>
        <v>-11.631740015112408</v>
      </c>
      <c r="M11" s="37">
        <f t="shared" si="1"/>
        <v>-9.8915124753198143</v>
      </c>
      <c r="N11" s="37">
        <f t="shared" si="1"/>
        <v>-8.2906583218490848</v>
      </c>
      <c r="O11" s="37">
        <f t="shared" si="1"/>
        <v>-6.8084988787746488</v>
      </c>
      <c r="P11" s="37">
        <f t="shared" si="1"/>
        <v>-5.4286414490356183</v>
      </c>
      <c r="Q11" s="37">
        <f t="shared" si="1"/>
        <v>-4.137871026284194</v>
      </c>
      <c r="R11" s="37">
        <f t="shared" si="1"/>
        <v>-2.9253785899554985</v>
      </c>
      <c r="S11" s="37">
        <f t="shared" si="1"/>
        <v>-1.7822103131565254</v>
      </c>
      <c r="T11" s="37">
        <f t="shared" si="1"/>
        <v>-0.70086588775101155</v>
      </c>
      <c r="U11" s="37">
        <f t="shared" si="1"/>
        <v>0.32500000000000001</v>
      </c>
      <c r="V11" s="37">
        <f t="shared" si="1"/>
        <v>1.3008032833886409</v>
      </c>
      <c r="W11" s="37">
        <f t="shared" si="1"/>
        <v>2.2312035960864987</v>
      </c>
      <c r="X11" s="37">
        <f t="shared" si="1"/>
        <v>3.1202388475031726</v>
      </c>
      <c r="Y11" s="37">
        <f t="shared" si="1"/>
        <v>3.9714311358790919</v>
      </c>
      <c r="Z11" s="37">
        <f t="shared" si="1"/>
        <v>4.7878710262841944</v>
      </c>
      <c r="AA11" s="37">
        <f t="shared" si="1"/>
        <v>5.5722852893498205</v>
      </c>
      <c r="AB11" s="37">
        <f t="shared" si="1"/>
        <v>6.3270918490067629</v>
      </c>
      <c r="AC11" s="37">
        <f t="shared" si="1"/>
        <v>7.0544447324242574</v>
      </c>
      <c r="AD11" s="37">
        <f t="shared" si="1"/>
        <v>7.7562711286496597</v>
      </c>
      <c r="AE11" s="37">
        <f t="shared" si="1"/>
        <v>8.4343021621632861</v>
      </c>
      <c r="AF11" s="37">
        <f t="shared" si="1"/>
        <v>9.0900986186231059</v>
      </c>
      <c r="AG11" s="37">
        <f t="shared" si="1"/>
        <v>9.7250725849147113</v>
      </c>
      <c r="AH11" s="37">
        <f t="shared" si="1"/>
        <v>10.340505758249781</v>
      </c>
      <c r="AI11" s="37">
        <f t="shared" si="1"/>
        <v>10.937565021243406</v>
      </c>
      <c r="AJ11" s="37">
        <f t="shared" si="1"/>
        <v>11.517315758708452</v>
      </c>
      <c r="AK11" s="37">
        <f t="shared" si="1"/>
        <v>12.08073329804238</v>
      </c>
      <c r="AL11" s="37">
        <f t="shared" si="1"/>
        <v>12.628712781804669</v>
      </c>
      <c r="AM11" s="37">
        <f t="shared" si="1"/>
        <v>13.162077723447894</v>
      </c>
      <c r="AN11" s="37">
        <f t="shared" si="1"/>
        <v>13.681587451513108</v>
      </c>
      <c r="AO11" s="37">
        <f t="shared" si="1"/>
        <v>14.187943611198905</v>
      </c>
      <c r="AP11" s="7"/>
      <c r="AQ11" s="7"/>
      <c r="AR11" s="7"/>
    </row>
    <row r="12" spans="1:44">
      <c r="A12" s="36">
        <f>A11+0.05</f>
        <v>0.1</v>
      </c>
      <c r="B12" s="37">
        <f t="shared" ref="B12:Q18" si="2">(LN(B$10/$B$4)+($B$6+0.5*$A12^2)*$B$3)/($A12*SQRT($B$3))</f>
        <v>-29.757322735539908</v>
      </c>
      <c r="C12" s="37">
        <f t="shared" si="2"/>
        <v>-22.825850929940454</v>
      </c>
      <c r="D12" s="37">
        <f t="shared" si="2"/>
        <v>-18.77119984885881</v>
      </c>
      <c r="E12" s="37">
        <f t="shared" si="2"/>
        <v>-15.894379124341002</v>
      </c>
      <c r="F12" s="37">
        <f t="shared" si="2"/>
        <v>-13.662943611198905</v>
      </c>
      <c r="G12" s="37">
        <f t="shared" si="2"/>
        <v>-11.83972804325936</v>
      </c>
      <c r="H12" s="37">
        <f t="shared" si="2"/>
        <v>-10.298221244986777</v>
      </c>
      <c r="I12" s="37">
        <f t="shared" si="2"/>
        <v>-8.96290731874155</v>
      </c>
      <c r="J12" s="37">
        <f t="shared" si="2"/>
        <v>-7.7850769621777154</v>
      </c>
      <c r="K12" s="37">
        <f t="shared" si="2"/>
        <v>-6.731471805599452</v>
      </c>
      <c r="L12" s="37">
        <f t="shared" si="2"/>
        <v>-5.7783700075562034</v>
      </c>
      <c r="M12" s="37">
        <f t="shared" si="2"/>
        <v>-4.9082562376599066</v>
      </c>
      <c r="N12" s="37">
        <f t="shared" si="2"/>
        <v>-4.1078291609245419</v>
      </c>
      <c r="O12" s="37">
        <f t="shared" si="2"/>
        <v>-3.3667494393873243</v>
      </c>
      <c r="P12" s="37">
        <f t="shared" si="2"/>
        <v>-2.6768207245178086</v>
      </c>
      <c r="Q12" s="37">
        <f t="shared" si="2"/>
        <v>-2.0314355131420969</v>
      </c>
      <c r="R12" s="37">
        <f t="shared" si="1"/>
        <v>-1.4251892949777494</v>
      </c>
      <c r="S12" s="37">
        <f t="shared" si="1"/>
        <v>-0.85360515657826275</v>
      </c>
      <c r="T12" s="37">
        <f t="shared" si="1"/>
        <v>-0.31293294387550574</v>
      </c>
      <c r="U12" s="37">
        <f t="shared" si="1"/>
        <v>0.19999999999999998</v>
      </c>
      <c r="V12" s="37">
        <f t="shared" si="1"/>
        <v>0.68790164169432044</v>
      </c>
      <c r="W12" s="37">
        <f t="shared" si="1"/>
        <v>1.1531017980432494</v>
      </c>
      <c r="X12" s="37">
        <f t="shared" si="1"/>
        <v>1.5976194237515862</v>
      </c>
      <c r="Y12" s="37">
        <f t="shared" si="1"/>
        <v>2.0232155679395456</v>
      </c>
      <c r="Z12" s="37">
        <f t="shared" si="1"/>
        <v>2.4314355131420973</v>
      </c>
      <c r="AA12" s="37">
        <f t="shared" si="1"/>
        <v>2.8236426446749108</v>
      </c>
      <c r="AB12" s="37">
        <f t="shared" si="1"/>
        <v>3.2010459245033815</v>
      </c>
      <c r="AC12" s="37">
        <f t="shared" si="1"/>
        <v>3.5647223662121288</v>
      </c>
      <c r="AD12" s="37">
        <f t="shared" si="1"/>
        <v>3.91563556432483</v>
      </c>
      <c r="AE12" s="37">
        <f t="shared" si="1"/>
        <v>4.2546510810816436</v>
      </c>
      <c r="AF12" s="37">
        <f t="shared" si="1"/>
        <v>4.5825493093115526</v>
      </c>
      <c r="AG12" s="37">
        <f t="shared" si="1"/>
        <v>4.9000362924573562</v>
      </c>
      <c r="AH12" s="37">
        <f t="shared" si="1"/>
        <v>5.2077528791248913</v>
      </c>
      <c r="AI12" s="37">
        <f t="shared" si="1"/>
        <v>5.5062825106217037</v>
      </c>
      <c r="AJ12" s="37">
        <f t="shared" si="1"/>
        <v>5.7961578793542268</v>
      </c>
      <c r="AK12" s="37">
        <f t="shared" si="1"/>
        <v>6.0778666490211908</v>
      </c>
      <c r="AL12" s="37">
        <f t="shared" si="1"/>
        <v>6.3518563909023351</v>
      </c>
      <c r="AM12" s="37">
        <f t="shared" si="1"/>
        <v>6.6185388617239465</v>
      </c>
      <c r="AN12" s="37">
        <f t="shared" si="1"/>
        <v>6.8782937257565546</v>
      </c>
      <c r="AO12" s="37">
        <f t="shared" si="1"/>
        <v>7.1314718055994524</v>
      </c>
      <c r="AP12" s="7"/>
      <c r="AQ12" s="7"/>
      <c r="AR12" s="7"/>
    </row>
    <row r="13" spans="1:44">
      <c r="A13" s="36">
        <f t="shared" ref="A13:A19" si="3">A12+0.05</f>
        <v>0.15000000000000002</v>
      </c>
      <c r="B13" s="37">
        <f t="shared" si="2"/>
        <v>-19.796548490359935</v>
      </c>
      <c r="C13" s="37">
        <f t="shared" si="1"/>
        <v>-15.175567286626967</v>
      </c>
      <c r="D13" s="37">
        <f t="shared" si="1"/>
        <v>-12.472466565905872</v>
      </c>
      <c r="E13" s="37">
        <f t="shared" si="1"/>
        <v>-10.554586082894</v>
      </c>
      <c r="F13" s="37">
        <f t="shared" si="1"/>
        <v>-9.066962407465935</v>
      </c>
      <c r="G13" s="37">
        <f t="shared" si="1"/>
        <v>-7.8514853621729053</v>
      </c>
      <c r="H13" s="37">
        <f t="shared" si="1"/>
        <v>-6.8238141633245171</v>
      </c>
      <c r="I13" s="37">
        <f t="shared" si="1"/>
        <v>-5.9336048791610327</v>
      </c>
      <c r="J13" s="37">
        <f t="shared" si="1"/>
        <v>-5.14838464145181</v>
      </c>
      <c r="K13" s="37">
        <f t="shared" si="1"/>
        <v>-4.445981203732968</v>
      </c>
      <c r="L13" s="37">
        <f t="shared" si="1"/>
        <v>-3.810580005037469</v>
      </c>
      <c r="M13" s="37">
        <f t="shared" si="1"/>
        <v>-3.2305041584399379</v>
      </c>
      <c r="N13" s="37">
        <f t="shared" si="1"/>
        <v>-2.6968861072830279</v>
      </c>
      <c r="O13" s="37">
        <f t="shared" si="1"/>
        <v>-2.2028329595915492</v>
      </c>
      <c r="P13" s="37">
        <f t="shared" si="1"/>
        <v>-1.7428804830118725</v>
      </c>
      <c r="Q13" s="37">
        <f t="shared" si="1"/>
        <v>-1.3126236754280645</v>
      </c>
      <c r="R13" s="37">
        <f t="shared" si="1"/>
        <v>-0.9084595299851661</v>
      </c>
      <c r="S13" s="37">
        <f t="shared" si="1"/>
        <v>-0.52740343771884179</v>
      </c>
      <c r="T13" s="37">
        <f t="shared" si="1"/>
        <v>-0.16695529591700381</v>
      </c>
      <c r="U13" s="37">
        <f t="shared" si="1"/>
        <v>0.17499999999999999</v>
      </c>
      <c r="V13" s="37">
        <f t="shared" si="1"/>
        <v>0.50026776112954685</v>
      </c>
      <c r="W13" s="37">
        <f t="shared" si="1"/>
        <v>0.81040119869549943</v>
      </c>
      <c r="X13" s="37">
        <f t="shared" si="1"/>
        <v>1.1067462825010572</v>
      </c>
      <c r="Y13" s="37">
        <f t="shared" si="1"/>
        <v>1.3904770452930304</v>
      </c>
      <c r="Z13" s="37">
        <f t="shared" si="1"/>
        <v>1.6626236754280648</v>
      </c>
      <c r="AA13" s="37">
        <f t="shared" si="1"/>
        <v>1.9240950964499401</v>
      </c>
      <c r="AB13" s="37">
        <f t="shared" si="1"/>
        <v>2.1756972830022541</v>
      </c>
      <c r="AC13" s="37">
        <f t="shared" si="1"/>
        <v>2.418148244141419</v>
      </c>
      <c r="AD13" s="37">
        <f t="shared" si="1"/>
        <v>2.6520903762165529</v>
      </c>
      <c r="AE13" s="37">
        <f t="shared" si="1"/>
        <v>2.8781007207210956</v>
      </c>
      <c r="AF13" s="37">
        <f t="shared" si="1"/>
        <v>3.0966995395410351</v>
      </c>
      <c r="AG13" s="37">
        <f t="shared" si="1"/>
        <v>3.3083575283049038</v>
      </c>
      <c r="AH13" s="37">
        <f t="shared" si="1"/>
        <v>3.5135019194165937</v>
      </c>
      <c r="AI13" s="37">
        <f t="shared" si="1"/>
        <v>3.7125216737478017</v>
      </c>
      <c r="AJ13" s="37">
        <f t="shared" si="1"/>
        <v>3.9057719195694838</v>
      </c>
      <c r="AK13" s="37">
        <f t="shared" si="1"/>
        <v>4.0935777660141266</v>
      </c>
      <c r="AL13" s="37">
        <f t="shared" si="1"/>
        <v>4.2762375939348889</v>
      </c>
      <c r="AM13" s="37">
        <f t="shared" si="1"/>
        <v>4.4540259078159643</v>
      </c>
      <c r="AN13" s="37">
        <f t="shared" si="1"/>
        <v>4.6271958171710352</v>
      </c>
      <c r="AO13" s="37">
        <f t="shared" si="1"/>
        <v>4.7959812037329677</v>
      </c>
    </row>
    <row r="14" spans="1:44">
      <c r="A14" s="36">
        <f t="shared" si="3"/>
        <v>0.2</v>
      </c>
      <c r="B14" s="37">
        <f t="shared" si="2"/>
        <v>-14.803661367769953</v>
      </c>
      <c r="C14" s="37">
        <f t="shared" si="1"/>
        <v>-11.337925464970226</v>
      </c>
      <c r="D14" s="37">
        <f t="shared" si="1"/>
        <v>-9.3105999244294058</v>
      </c>
      <c r="E14" s="37">
        <f t="shared" si="1"/>
        <v>-7.8721895621705018</v>
      </c>
      <c r="F14" s="37">
        <f t="shared" si="1"/>
        <v>-6.7564718055994533</v>
      </c>
      <c r="G14" s="37">
        <f t="shared" si="1"/>
        <v>-5.8448640216296806</v>
      </c>
      <c r="H14" s="37">
        <f t="shared" si="1"/>
        <v>-5.0741106224933894</v>
      </c>
      <c r="I14" s="37">
        <f t="shared" si="1"/>
        <v>-4.4064536593707748</v>
      </c>
      <c r="J14" s="37">
        <f t="shared" si="1"/>
        <v>-3.817538481088858</v>
      </c>
      <c r="K14" s="37">
        <f t="shared" si="1"/>
        <v>-3.2907359027997263</v>
      </c>
      <c r="L14" s="37">
        <f t="shared" si="1"/>
        <v>-2.8141850037781015</v>
      </c>
      <c r="M14" s="37">
        <f t="shared" si="1"/>
        <v>-2.3791281188299531</v>
      </c>
      <c r="N14" s="37">
        <f t="shared" si="1"/>
        <v>-1.978914580462271</v>
      </c>
      <c r="O14" s="37">
        <f t="shared" si="1"/>
        <v>-1.608374719693662</v>
      </c>
      <c r="P14" s="37">
        <f t="shared" si="1"/>
        <v>-1.2634103622589044</v>
      </c>
      <c r="Q14" s="37">
        <f t="shared" si="1"/>
        <v>-0.9407177565710485</v>
      </c>
      <c r="R14" s="37">
        <f t="shared" si="1"/>
        <v>-0.63759464748887462</v>
      </c>
      <c r="S14" s="37">
        <f t="shared" si="1"/>
        <v>-0.35180257828913136</v>
      </c>
      <c r="T14" s="37">
        <f t="shared" si="1"/>
        <v>-8.1466471937752874E-2</v>
      </c>
      <c r="U14" s="37">
        <f t="shared" si="1"/>
        <v>0.17500000000000002</v>
      </c>
      <c r="V14" s="37">
        <f t="shared" si="1"/>
        <v>0.41895082084716023</v>
      </c>
      <c r="W14" s="37">
        <f t="shared" si="1"/>
        <v>0.65155089902162466</v>
      </c>
      <c r="X14" s="37">
        <f t="shared" si="1"/>
        <v>0.87380971187579315</v>
      </c>
      <c r="Y14" s="37">
        <f t="shared" si="1"/>
        <v>1.086607783969773</v>
      </c>
      <c r="Z14" s="37">
        <f t="shared" si="1"/>
        <v>1.2907177565710486</v>
      </c>
      <c r="AA14" s="37">
        <f t="shared" si="1"/>
        <v>1.4868213223374553</v>
      </c>
      <c r="AB14" s="37">
        <f t="shared" si="1"/>
        <v>1.675522962251691</v>
      </c>
      <c r="AC14" s="37">
        <f t="shared" si="1"/>
        <v>1.8573611831060644</v>
      </c>
      <c r="AD14" s="37">
        <f>(LN(AD$10/$B$4)+($B$6+0.5*$A14^2)*$B$3)/($A14*SQRT($B$3))</f>
        <v>2.0328177821624149</v>
      </c>
      <c r="AE14" s="37">
        <f t="shared" si="1"/>
        <v>2.202325540540822</v>
      </c>
      <c r="AF14" s="37">
        <f t="shared" si="1"/>
        <v>2.3662746546557765</v>
      </c>
      <c r="AG14" s="37">
        <f t="shared" si="1"/>
        <v>2.5250181462286778</v>
      </c>
      <c r="AH14" s="37">
        <f t="shared" si="1"/>
        <v>2.6788764395624458</v>
      </c>
      <c r="AI14" s="37">
        <f t="shared" si="1"/>
        <v>2.828141255310852</v>
      </c>
      <c r="AJ14" s="37">
        <f t="shared" si="1"/>
        <v>2.9730789396771131</v>
      </c>
      <c r="AK14" s="37">
        <f t="shared" si="1"/>
        <v>3.1139333245105951</v>
      </c>
      <c r="AL14" s="37">
        <f t="shared" si="1"/>
        <v>3.2509281954511673</v>
      </c>
      <c r="AM14" s="37">
        <f t="shared" si="1"/>
        <v>3.3842694308619734</v>
      </c>
      <c r="AN14" s="37">
        <f t="shared" si="1"/>
        <v>3.514146862878277</v>
      </c>
      <c r="AO14" s="37">
        <f t="shared" si="1"/>
        <v>3.6407359027997264</v>
      </c>
    </row>
    <row r="15" spans="1:44">
      <c r="A15" s="36">
        <f t="shared" si="3"/>
        <v>0.25</v>
      </c>
      <c r="B15" s="37">
        <f t="shared" si="2"/>
        <v>-11.797929094215963</v>
      </c>
      <c r="C15" s="37">
        <f t="shared" si="1"/>
        <v>-9.0253403719761813</v>
      </c>
      <c r="D15" s="37">
        <f t="shared" si="1"/>
        <v>-7.4034799395435256</v>
      </c>
      <c r="E15" s="37">
        <f t="shared" si="1"/>
        <v>-6.2527516497364015</v>
      </c>
      <c r="F15" s="37">
        <f t="shared" si="1"/>
        <v>-5.3601774444795627</v>
      </c>
      <c r="G15" s="37">
        <f t="shared" si="1"/>
        <v>-4.6308912173037449</v>
      </c>
      <c r="H15" s="37">
        <f t="shared" si="1"/>
        <v>-4.0142884979947118</v>
      </c>
      <c r="I15" s="37">
        <f t="shared" si="1"/>
        <v>-3.4801629274966199</v>
      </c>
      <c r="J15" s="37">
        <f t="shared" si="1"/>
        <v>-3.0090307848710864</v>
      </c>
      <c r="K15" s="37">
        <f t="shared" si="1"/>
        <v>-2.5875887222397811</v>
      </c>
      <c r="L15" s="37">
        <f t="shared" si="1"/>
        <v>-2.2063480030224816</v>
      </c>
      <c r="M15" s="37">
        <f t="shared" si="1"/>
        <v>-1.8583024950639628</v>
      </c>
      <c r="N15" s="37">
        <f t="shared" si="1"/>
        <v>-1.5381316643698169</v>
      </c>
      <c r="O15" s="37">
        <f t="shared" si="1"/>
        <v>-1.2416997757549297</v>
      </c>
      <c r="P15" s="37">
        <f t="shared" si="1"/>
        <v>-0.96572828980712355</v>
      </c>
      <c r="Q15" s="37">
        <f t="shared" si="1"/>
        <v>-0.70757420525683878</v>
      </c>
      <c r="R15" s="37">
        <f t="shared" si="1"/>
        <v>-0.46507571799109976</v>
      </c>
      <c r="S15" s="37">
        <f t="shared" si="1"/>
        <v>-0.23644206263130513</v>
      </c>
      <c r="T15" s="37">
        <f t="shared" si="1"/>
        <v>-2.0173177550202315E-2</v>
      </c>
      <c r="U15" s="37">
        <f t="shared" si="1"/>
        <v>0.185</v>
      </c>
      <c r="V15" s="37">
        <f t="shared" si="1"/>
        <v>0.38016065667772819</v>
      </c>
      <c r="W15" s="37">
        <f t="shared" si="1"/>
        <v>0.56624071921729979</v>
      </c>
      <c r="X15" s="37">
        <f t="shared" si="1"/>
        <v>0.74404776950063445</v>
      </c>
      <c r="Y15" s="37">
        <f t="shared" si="1"/>
        <v>0.91428622717581831</v>
      </c>
      <c r="Z15" s="37">
        <f t="shared" si="1"/>
        <v>1.0775742052568391</v>
      </c>
      <c r="AA15" s="37">
        <f t="shared" si="1"/>
        <v>1.2344570578699643</v>
      </c>
      <c r="AB15" s="37">
        <f t="shared" si="1"/>
        <v>1.3854183698013527</v>
      </c>
      <c r="AC15" s="37">
        <f t="shared" si="1"/>
        <v>1.5308889464848516</v>
      </c>
      <c r="AD15" s="37">
        <f t="shared" si="1"/>
        <v>1.6712542257299321</v>
      </c>
      <c r="AE15" s="37">
        <f t="shared" si="1"/>
        <v>1.8068604324326576</v>
      </c>
      <c r="AF15" s="37">
        <f t="shared" si="1"/>
        <v>1.9380197237246213</v>
      </c>
      <c r="AG15" s="37">
        <f t="shared" si="1"/>
        <v>2.0650145169829424</v>
      </c>
      <c r="AH15" s="37">
        <f t="shared" si="1"/>
        <v>2.1881011516499567</v>
      </c>
      <c r="AI15" s="37">
        <f t="shared" si="1"/>
        <v>2.3075130042486816</v>
      </c>
      <c r="AJ15" s="37">
        <f t="shared" si="1"/>
        <v>2.4234631517416907</v>
      </c>
      <c r="AK15" s="37">
        <f t="shared" si="1"/>
        <v>2.5361466596084763</v>
      </c>
      <c r="AL15" s="37">
        <f t="shared" si="1"/>
        <v>2.645742556360934</v>
      </c>
      <c r="AM15" s="37">
        <f t="shared" si="1"/>
        <v>2.7524155446895788</v>
      </c>
      <c r="AN15" s="37">
        <f t="shared" si="1"/>
        <v>2.8563174903026218</v>
      </c>
      <c r="AO15" s="37">
        <f t="shared" si="1"/>
        <v>2.9575887222397812</v>
      </c>
    </row>
    <row r="16" spans="1:44">
      <c r="A16" s="36">
        <f t="shared" si="3"/>
        <v>0.3</v>
      </c>
      <c r="B16" s="37">
        <f t="shared" si="2"/>
        <v>-9.7857742451799705</v>
      </c>
      <c r="C16" s="37">
        <f t="shared" si="1"/>
        <v>-7.4752836433134853</v>
      </c>
      <c r="D16" s="37">
        <f t="shared" si="1"/>
        <v>-6.1237332829529381</v>
      </c>
      <c r="E16" s="37">
        <f t="shared" si="1"/>
        <v>-5.1647930414470009</v>
      </c>
      <c r="F16" s="37">
        <f t="shared" si="1"/>
        <v>-4.4209812037329685</v>
      </c>
      <c r="G16" s="37">
        <f t="shared" si="1"/>
        <v>-3.8132426810864537</v>
      </c>
      <c r="H16" s="37">
        <f t="shared" si="1"/>
        <v>-3.2994070816622596</v>
      </c>
      <c r="I16" s="37">
        <f t="shared" si="1"/>
        <v>-2.854302439580517</v>
      </c>
      <c r="J16" s="37">
        <f t="shared" si="1"/>
        <v>-2.4616923207259056</v>
      </c>
      <c r="K16" s="37">
        <f t="shared" si="1"/>
        <v>-2.1104906018664846</v>
      </c>
      <c r="L16" s="37">
        <f t="shared" si="1"/>
        <v>-1.7927900025187347</v>
      </c>
      <c r="M16" s="37">
        <f t="shared" si="1"/>
        <v>-1.5027520792199691</v>
      </c>
      <c r="N16" s="37">
        <f t="shared" si="1"/>
        <v>-1.2359430536415141</v>
      </c>
      <c r="O16" s="37">
        <f t="shared" si="1"/>
        <v>-0.98891647979577491</v>
      </c>
      <c r="P16" s="37">
        <f t="shared" si="1"/>
        <v>-0.75894024150593642</v>
      </c>
      <c r="Q16" s="37">
        <f t="shared" si="1"/>
        <v>-0.54381183771403241</v>
      </c>
      <c r="R16" s="37">
        <f t="shared" si="1"/>
        <v>-0.34172976499258317</v>
      </c>
      <c r="S16" s="37">
        <f t="shared" si="1"/>
        <v>-0.15120171885942096</v>
      </c>
      <c r="T16" s="37">
        <f t="shared" si="1"/>
        <v>2.9022352041498067E-2</v>
      </c>
      <c r="U16" s="37">
        <f t="shared" si="1"/>
        <v>0.2</v>
      </c>
      <c r="V16" s="37">
        <f t="shared" si="1"/>
        <v>0.36263388056477353</v>
      </c>
      <c r="W16" s="37">
        <f t="shared" si="1"/>
        <v>0.51770059934774981</v>
      </c>
      <c r="X16" s="37">
        <f t="shared" si="1"/>
        <v>0.66587314125052877</v>
      </c>
      <c r="Y16" s="37">
        <f t="shared" si="1"/>
        <v>0.80773852264651536</v>
      </c>
      <c r="Z16" s="37">
        <f t="shared" si="1"/>
        <v>0.94381183771403254</v>
      </c>
      <c r="AA16" s="37">
        <f t="shared" si="1"/>
        <v>1.0745475482249702</v>
      </c>
      <c r="AB16" s="37">
        <f t="shared" si="1"/>
        <v>1.2003486415011273</v>
      </c>
      <c r="AC16" s="37">
        <f t="shared" si="1"/>
        <v>1.3215741220707098</v>
      </c>
      <c r="AD16" s="37">
        <f t="shared" si="1"/>
        <v>1.4385451881082767</v>
      </c>
      <c r="AE16" s="37">
        <f t="shared" si="1"/>
        <v>1.5515503603605481</v>
      </c>
      <c r="AF16" s="37">
        <f t="shared" si="1"/>
        <v>1.6608497697705178</v>
      </c>
      <c r="AG16" s="37">
        <f t="shared" si="1"/>
        <v>1.7666787641524522</v>
      </c>
      <c r="AH16" s="37">
        <f t="shared" si="1"/>
        <v>1.8692509597082974</v>
      </c>
      <c r="AI16" s="37">
        <f t="shared" si="1"/>
        <v>1.9687608368739011</v>
      </c>
      <c r="AJ16" s="37">
        <f t="shared" si="1"/>
        <v>2.0653859597847424</v>
      </c>
      <c r="AK16" s="37">
        <f t="shared" si="1"/>
        <v>2.159288883007064</v>
      </c>
      <c r="AL16" s="37">
        <f t="shared" si="1"/>
        <v>2.2506187969674452</v>
      </c>
      <c r="AM16" s="37">
        <f t="shared" si="1"/>
        <v>2.3395129539079824</v>
      </c>
      <c r="AN16" s="37">
        <f t="shared" si="1"/>
        <v>2.4260979085855183</v>
      </c>
      <c r="AO16" s="37">
        <f t="shared" si="1"/>
        <v>2.5104906018664841</v>
      </c>
    </row>
    <row r="17" spans="1:44">
      <c r="A17" s="36">
        <f t="shared" si="3"/>
        <v>0.35</v>
      </c>
      <c r="B17" s="37">
        <f t="shared" si="2"/>
        <v>-8.3413779244399748</v>
      </c>
      <c r="C17" s="37">
        <f t="shared" si="1"/>
        <v>-6.360957408554416</v>
      </c>
      <c r="D17" s="37">
        <f t="shared" si="1"/>
        <v>-5.2024856711025187</v>
      </c>
      <c r="E17" s="37">
        <f t="shared" si="1"/>
        <v>-4.3805368926688582</v>
      </c>
      <c r="F17" s="37">
        <f t="shared" si="1"/>
        <v>-3.7429838889139737</v>
      </c>
      <c r="G17" s="37">
        <f t="shared" si="1"/>
        <v>-3.2220651552169608</v>
      </c>
      <c r="H17" s="37">
        <f t="shared" si="1"/>
        <v>-2.7816346414247941</v>
      </c>
      <c r="I17" s="37">
        <f t="shared" si="1"/>
        <v>-2.4001163767832998</v>
      </c>
      <c r="J17" s="37">
        <f t="shared" si="1"/>
        <v>-2.0635934177650617</v>
      </c>
      <c r="K17" s="37">
        <f t="shared" si="1"/>
        <v>-1.7625633730284151</v>
      </c>
      <c r="L17" s="37">
        <f t="shared" si="1"/>
        <v>-1.4902485735874871</v>
      </c>
      <c r="M17" s="37">
        <f t="shared" si="1"/>
        <v>-1.2416446393314022</v>
      </c>
      <c r="N17" s="37">
        <f t="shared" si="1"/>
        <v>-1.0129511888355835</v>
      </c>
      <c r="O17" s="37">
        <f t="shared" si="1"/>
        <v>-0.80121412553923566</v>
      </c>
      <c r="P17" s="37">
        <f t="shared" si="1"/>
        <v>-0.60409163557651691</v>
      </c>
      <c r="Q17" s="37">
        <f t="shared" si="1"/>
        <v>-0.41969586089774208</v>
      </c>
      <c r="R17" s="37">
        <f t="shared" si="1"/>
        <v>-0.24648265570792846</v>
      </c>
      <c r="S17" s="37">
        <f t="shared" si="1"/>
        <v>-8.3172901879503713E-2</v>
      </c>
      <c r="T17" s="37">
        <f t="shared" si="1"/>
        <v>7.1304873178426875E-2</v>
      </c>
      <c r="U17" s="37">
        <f t="shared" si="1"/>
        <v>0.21785714285714283</v>
      </c>
      <c r="V17" s="37">
        <f t="shared" si="1"/>
        <v>0.35725761191266298</v>
      </c>
      <c r="W17" s="37">
        <f t="shared" si="1"/>
        <v>0.49017194229807121</v>
      </c>
      <c r="X17" s="37">
        <f t="shared" si="1"/>
        <v>0.61717697821473894</v>
      </c>
      <c r="Y17" s="37">
        <f t="shared" si="1"/>
        <v>0.73877587655415611</v>
      </c>
      <c r="Z17" s="37">
        <f t="shared" si="1"/>
        <v>0.85541014661202786</v>
      </c>
      <c r="AA17" s="37">
        <f t="shared" si="1"/>
        <v>0.96746932704997446</v>
      </c>
      <c r="AB17" s="37">
        <f t="shared" si="1"/>
        <v>1.0752988355723947</v>
      </c>
      <c r="AC17" s="37">
        <f t="shared" si="1"/>
        <v>1.1792063903463226</v>
      </c>
      <c r="AD17" s="37">
        <f t="shared" si="1"/>
        <v>1.2794673040928086</v>
      </c>
      <c r="AE17" s="37">
        <f t="shared" si="1"/>
        <v>1.3763288803090412</v>
      </c>
      <c r="AF17" s="37">
        <f t="shared" si="1"/>
        <v>1.4700140883747297</v>
      </c>
      <c r="AG17" s="37">
        <f t="shared" si="1"/>
        <v>1.5607246549878162</v>
      </c>
      <c r="AH17" s="37">
        <f t="shared" si="1"/>
        <v>1.6486436797499688</v>
      </c>
      <c r="AI17" s="37">
        <f t="shared" si="1"/>
        <v>1.7339378601776299</v>
      </c>
      <c r="AJ17" s="37">
        <f t="shared" si="1"/>
        <v>1.8167593941012075</v>
      </c>
      <c r="AK17" s="37">
        <f t="shared" si="1"/>
        <v>1.8972476140060544</v>
      </c>
      <c r="AL17" s="37">
        <f t="shared" si="1"/>
        <v>1.975530397400667</v>
      </c>
      <c r="AM17" s="37">
        <f t="shared" ref="C17:AO19" si="4">(LN(AM$10/$B$4)+($B$6+0.5*$A17^2)*$B$3)/($A17*SQRT($B$3))</f>
        <v>2.0517253890639853</v>
      </c>
      <c r="AN17" s="37">
        <f t="shared" si="4"/>
        <v>2.1259410645018728</v>
      </c>
      <c r="AO17" s="37">
        <f t="shared" si="4"/>
        <v>2.1982776587427009</v>
      </c>
    </row>
    <row r="18" spans="1:44">
      <c r="A18" s="36">
        <f t="shared" si="3"/>
        <v>0.39999999999999997</v>
      </c>
      <c r="B18" s="37">
        <f t="shared" si="2"/>
        <v>-7.2518306838849771</v>
      </c>
      <c r="C18" s="37">
        <f t="shared" si="4"/>
        <v>-5.5189627324851136</v>
      </c>
      <c r="D18" s="37">
        <f t="shared" si="4"/>
        <v>-4.5052999622147034</v>
      </c>
      <c r="E18" s="37">
        <f t="shared" si="4"/>
        <v>-3.786094781085251</v>
      </c>
      <c r="F18" s="37">
        <f t="shared" si="4"/>
        <v>-3.2282359027997267</v>
      </c>
      <c r="G18" s="37">
        <f t="shared" si="4"/>
        <v>-2.7724320108148408</v>
      </c>
      <c r="H18" s="37">
        <f t="shared" si="4"/>
        <v>-2.3870553112466948</v>
      </c>
      <c r="I18" s="37">
        <f t="shared" si="4"/>
        <v>-2.0532268296853879</v>
      </c>
      <c r="J18" s="37">
        <f t="shared" si="4"/>
        <v>-1.7587692405444293</v>
      </c>
      <c r="K18" s="37">
        <f t="shared" si="4"/>
        <v>-1.4953679513998634</v>
      </c>
      <c r="L18" s="37">
        <f t="shared" si="4"/>
        <v>-1.2570925018890511</v>
      </c>
      <c r="M18" s="37">
        <f t="shared" si="4"/>
        <v>-1.0395640594149769</v>
      </c>
      <c r="N18" s="37">
        <f t="shared" si="4"/>
        <v>-0.83945729023113569</v>
      </c>
      <c r="O18" s="37">
        <f t="shared" si="4"/>
        <v>-0.65418735984683118</v>
      </c>
      <c r="P18" s="37">
        <f t="shared" si="4"/>
        <v>-0.48170518112945238</v>
      </c>
      <c r="Q18" s="37">
        <f t="shared" si="4"/>
        <v>-0.32035887828552434</v>
      </c>
      <c r="R18" s="37">
        <f t="shared" si="4"/>
        <v>-0.1687973237444374</v>
      </c>
      <c r="S18" s="37">
        <f t="shared" si="4"/>
        <v>-2.5901289144565739E-2</v>
      </c>
      <c r="T18" s="37">
        <f t="shared" si="4"/>
        <v>0.10926676403112354</v>
      </c>
      <c r="U18" s="37">
        <f t="shared" si="4"/>
        <v>0.23749999999999999</v>
      </c>
      <c r="V18" s="37">
        <f t="shared" si="4"/>
        <v>0.35947541042358011</v>
      </c>
      <c r="W18" s="37">
        <f t="shared" si="4"/>
        <v>0.4757754495108123</v>
      </c>
      <c r="X18" s="37">
        <f t="shared" si="4"/>
        <v>0.58690485593789665</v>
      </c>
      <c r="Y18" s="37">
        <f t="shared" si="4"/>
        <v>0.69330389198488651</v>
      </c>
      <c r="Z18" s="37">
        <f t="shared" si="4"/>
        <v>0.79535887828552443</v>
      </c>
      <c r="AA18" s="37">
        <f t="shared" si="4"/>
        <v>0.89341066116872769</v>
      </c>
      <c r="AB18" s="37">
        <f t="shared" si="4"/>
        <v>0.98776148112584539</v>
      </c>
      <c r="AC18" s="37">
        <f t="shared" si="4"/>
        <v>1.0786805915530322</v>
      </c>
      <c r="AD18" s="37">
        <f t="shared" si="4"/>
        <v>1.1664088910812076</v>
      </c>
      <c r="AE18" s="37">
        <f t="shared" si="4"/>
        <v>1.2511627702704109</v>
      </c>
      <c r="AF18" s="37">
        <f t="shared" si="4"/>
        <v>1.3331373273278884</v>
      </c>
      <c r="AG18" s="37">
        <f t="shared" si="4"/>
        <v>1.4125090731143393</v>
      </c>
      <c r="AH18" s="37">
        <f t="shared" si="4"/>
        <v>1.489438219781223</v>
      </c>
      <c r="AI18" s="37">
        <f t="shared" si="4"/>
        <v>1.5640706276554259</v>
      </c>
      <c r="AJ18" s="37">
        <f t="shared" si="4"/>
        <v>1.6365394698385567</v>
      </c>
      <c r="AK18" s="37">
        <f t="shared" si="4"/>
        <v>1.7069666622552977</v>
      </c>
      <c r="AL18" s="37">
        <f t="shared" si="4"/>
        <v>1.7754640977255838</v>
      </c>
      <c r="AM18" s="37">
        <f t="shared" si="4"/>
        <v>1.8421347154309868</v>
      </c>
      <c r="AN18" s="37">
        <f t="shared" si="4"/>
        <v>1.9070734314391387</v>
      </c>
      <c r="AO18" s="37">
        <f t="shared" si="4"/>
        <v>1.9703679513998633</v>
      </c>
    </row>
    <row r="19" spans="1:44">
      <c r="A19" s="36">
        <f t="shared" si="3"/>
        <v>0.44999999999999996</v>
      </c>
      <c r="B19" s="37">
        <f>(LN(B$10/$B$4)+($B$6+0.5*$A19^2)*$B$3)/($A19*SQRT($B$3))</f>
        <v>-6.3988494967866467</v>
      </c>
      <c r="C19" s="37">
        <f t="shared" si="4"/>
        <v>-4.8585224288756574</v>
      </c>
      <c r="D19" s="37">
        <f t="shared" si="4"/>
        <v>-3.9574888553019587</v>
      </c>
      <c r="E19" s="37">
        <f t="shared" si="4"/>
        <v>-3.3181953609646677</v>
      </c>
      <c r="F19" s="37">
        <f t="shared" si="4"/>
        <v>-2.8223208024886461</v>
      </c>
      <c r="G19" s="37">
        <f t="shared" si="4"/>
        <v>-2.4171617873909694</v>
      </c>
      <c r="H19" s="37">
        <f t="shared" si="4"/>
        <v>-2.0746047211081731</v>
      </c>
      <c r="I19" s="37">
        <f t="shared" si="4"/>
        <v>-1.777868293053678</v>
      </c>
      <c r="J19" s="37">
        <f t="shared" si="4"/>
        <v>-1.5161282138172705</v>
      </c>
      <c r="K19" s="37">
        <f t="shared" si="4"/>
        <v>-1.2819937345776564</v>
      </c>
      <c r="L19" s="37">
        <f t="shared" si="4"/>
        <v>-1.0701933350124899</v>
      </c>
      <c r="M19" s="37">
        <f t="shared" si="4"/>
        <v>-0.8768347194799796</v>
      </c>
      <c r="N19" s="37">
        <f t="shared" si="4"/>
        <v>-0.69896203576100957</v>
      </c>
      <c r="O19" s="37">
        <f t="shared" si="4"/>
        <v>-0.53427765319718334</v>
      </c>
      <c r="P19" s="37">
        <f t="shared" si="4"/>
        <v>-0.38096016100395769</v>
      </c>
      <c r="Q19" s="37">
        <f t="shared" si="4"/>
        <v>-0.23754122514268833</v>
      </c>
      <c r="R19" s="37">
        <f t="shared" si="4"/>
        <v>-0.10281984332838881</v>
      </c>
      <c r="S19" s="37">
        <f t="shared" si="4"/>
        <v>2.419885409371933E-2</v>
      </c>
      <c r="T19" s="37">
        <f t="shared" si="4"/>
        <v>0.14434823469433203</v>
      </c>
      <c r="U19" s="37">
        <f t="shared" si="4"/>
        <v>0.2583333333333333</v>
      </c>
      <c r="V19" s="37">
        <f t="shared" si="4"/>
        <v>0.36675592037651561</v>
      </c>
      <c r="W19" s="37">
        <f t="shared" si="4"/>
        <v>0.4701337328984998</v>
      </c>
      <c r="X19" s="37">
        <f t="shared" si="4"/>
        <v>0.56891542750035251</v>
      </c>
      <c r="Y19" s="37">
        <f t="shared" si="4"/>
        <v>0.66349234843101024</v>
      </c>
      <c r="Z19" s="37">
        <f t="shared" si="4"/>
        <v>0.75420789180935499</v>
      </c>
      <c r="AA19" s="37">
        <f t="shared" si="4"/>
        <v>0.84136503214998015</v>
      </c>
      <c r="AB19" s="37">
        <f t="shared" si="4"/>
        <v>0.92523242766741809</v>
      </c>
      <c r="AC19" s="37">
        <f t="shared" si="4"/>
        <v>1.0060494147138064</v>
      </c>
      <c r="AD19" s="37">
        <f t="shared" si="4"/>
        <v>1.0840301254055178</v>
      </c>
      <c r="AE19" s="37">
        <f t="shared" si="4"/>
        <v>1.159366906907032</v>
      </c>
      <c r="AF19" s="37">
        <f t="shared" si="4"/>
        <v>1.2322331798470119</v>
      </c>
      <c r="AG19" s="37">
        <f t="shared" si="4"/>
        <v>1.3027858427683017</v>
      </c>
      <c r="AH19" s="37">
        <f t="shared" si="4"/>
        <v>1.3711673064721981</v>
      </c>
      <c r="AI19" s="37">
        <f t="shared" si="4"/>
        <v>1.4375072245826008</v>
      </c>
      <c r="AJ19" s="37">
        <f t="shared" si="4"/>
        <v>1.5019239731898282</v>
      </c>
      <c r="AK19" s="37">
        <f t="shared" si="4"/>
        <v>1.5645259220047092</v>
      </c>
      <c r="AL19" s="37">
        <f t="shared" si="4"/>
        <v>1.6254125313116301</v>
      </c>
      <c r="AM19" s="37">
        <f t="shared" si="4"/>
        <v>1.6846753026053216</v>
      </c>
      <c r="AN19" s="37">
        <f t="shared" si="4"/>
        <v>1.7423986057236789</v>
      </c>
      <c r="AO19" s="37">
        <f t="shared" si="4"/>
        <v>1.798660401244323</v>
      </c>
    </row>
    <row r="20" spans="1:44">
      <c r="A20" s="3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</row>
    <row r="21" spans="1:44">
      <c r="A21" t="s">
        <v>10</v>
      </c>
      <c r="B21" s="8"/>
      <c r="C21" s="8"/>
      <c r="D21" s="8"/>
      <c r="E21" s="8"/>
      <c r="F21" s="8"/>
      <c r="G21" s="8"/>
      <c r="H21" s="8"/>
      <c r="I21" s="8"/>
      <c r="L21" s="9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4">
      <c r="A22" t="s">
        <v>57</v>
      </c>
      <c r="B22" s="7">
        <v>5</v>
      </c>
      <c r="C22" s="7">
        <f>B22+5</f>
        <v>10</v>
      </c>
      <c r="D22" s="7">
        <f t="shared" ref="D22:S22" si="5">C22+5</f>
        <v>15</v>
      </c>
      <c r="E22" s="7">
        <f t="shared" si="5"/>
        <v>20</v>
      </c>
      <c r="F22" s="7">
        <f t="shared" si="5"/>
        <v>25</v>
      </c>
      <c r="G22" s="7">
        <f t="shared" si="5"/>
        <v>30</v>
      </c>
      <c r="H22" s="7">
        <f t="shared" si="5"/>
        <v>35</v>
      </c>
      <c r="I22" s="7">
        <f t="shared" si="5"/>
        <v>40</v>
      </c>
      <c r="J22" s="7">
        <f t="shared" si="5"/>
        <v>45</v>
      </c>
      <c r="K22" s="7">
        <f t="shared" si="5"/>
        <v>50</v>
      </c>
      <c r="L22" s="7">
        <f t="shared" si="5"/>
        <v>55</v>
      </c>
      <c r="M22" s="7">
        <f t="shared" si="5"/>
        <v>60</v>
      </c>
      <c r="N22" s="7">
        <f t="shared" si="5"/>
        <v>65</v>
      </c>
      <c r="O22" s="7">
        <f t="shared" si="5"/>
        <v>70</v>
      </c>
      <c r="P22" s="7">
        <f t="shared" si="5"/>
        <v>75</v>
      </c>
      <c r="Q22" s="7">
        <f t="shared" si="5"/>
        <v>80</v>
      </c>
      <c r="R22" s="7">
        <f t="shared" si="5"/>
        <v>85</v>
      </c>
      <c r="S22" s="7">
        <f t="shared" si="5"/>
        <v>90</v>
      </c>
      <c r="T22" s="7">
        <f>S22+5</f>
        <v>95</v>
      </c>
      <c r="U22" s="7">
        <f t="shared" ref="U22:AO22" si="6">T22+5</f>
        <v>100</v>
      </c>
      <c r="V22" s="7">
        <f t="shared" si="6"/>
        <v>105</v>
      </c>
      <c r="W22" s="7">
        <f t="shared" si="6"/>
        <v>110</v>
      </c>
      <c r="X22" s="7">
        <f t="shared" si="6"/>
        <v>115</v>
      </c>
      <c r="Y22" s="7">
        <f t="shared" si="6"/>
        <v>120</v>
      </c>
      <c r="Z22" s="7">
        <f t="shared" si="6"/>
        <v>125</v>
      </c>
      <c r="AA22" s="7">
        <f t="shared" si="6"/>
        <v>130</v>
      </c>
      <c r="AB22" s="7">
        <f t="shared" si="6"/>
        <v>135</v>
      </c>
      <c r="AC22" s="7">
        <f t="shared" si="6"/>
        <v>140</v>
      </c>
      <c r="AD22" s="7">
        <f t="shared" si="6"/>
        <v>145</v>
      </c>
      <c r="AE22" s="7">
        <f t="shared" si="6"/>
        <v>150</v>
      </c>
      <c r="AF22" s="7">
        <f t="shared" si="6"/>
        <v>155</v>
      </c>
      <c r="AG22" s="7">
        <f t="shared" si="6"/>
        <v>160</v>
      </c>
      <c r="AH22" s="7">
        <f t="shared" si="6"/>
        <v>165</v>
      </c>
      <c r="AI22" s="7">
        <f t="shared" si="6"/>
        <v>170</v>
      </c>
      <c r="AJ22" s="7">
        <f t="shared" si="6"/>
        <v>175</v>
      </c>
      <c r="AK22" s="7">
        <f t="shared" si="6"/>
        <v>180</v>
      </c>
      <c r="AL22" s="7">
        <f t="shared" si="6"/>
        <v>185</v>
      </c>
      <c r="AM22" s="7">
        <f t="shared" si="6"/>
        <v>190</v>
      </c>
      <c r="AN22" s="7">
        <f t="shared" si="6"/>
        <v>195</v>
      </c>
      <c r="AO22" s="7">
        <f t="shared" si="6"/>
        <v>200</v>
      </c>
      <c r="AP22" s="7"/>
      <c r="AQ22" s="7"/>
      <c r="AR22" s="7"/>
    </row>
    <row r="23" spans="1:44">
      <c r="A23" s="35">
        <v>0.05</v>
      </c>
      <c r="B23" s="37">
        <f>B11-$A23*SQRT($B$3)</f>
        <v>-59.639645471079817</v>
      </c>
      <c r="C23" s="37">
        <f t="shared" ref="C23:AO29" si="7">C11-$A23*SQRT($B$3)</f>
        <v>-45.776701859880909</v>
      </c>
      <c r="D23" s="37">
        <f t="shared" si="7"/>
        <v>-37.66739969771762</v>
      </c>
      <c r="E23" s="37">
        <f t="shared" si="7"/>
        <v>-31.913758248682004</v>
      </c>
      <c r="F23" s="37">
        <f t="shared" si="7"/>
        <v>-27.45088722239781</v>
      </c>
      <c r="G23" s="37">
        <f t="shared" si="7"/>
        <v>-23.804456086518719</v>
      </c>
      <c r="H23" s="37">
        <f t="shared" si="7"/>
        <v>-20.721442489973555</v>
      </c>
      <c r="I23" s="37">
        <f t="shared" si="7"/>
        <v>-18.0508146374831</v>
      </c>
      <c r="J23" s="37">
        <f t="shared" si="7"/>
        <v>-15.695153924355433</v>
      </c>
      <c r="K23" s="37">
        <f t="shared" si="7"/>
        <v>-13.587943611198906</v>
      </c>
      <c r="L23" s="37">
        <f t="shared" si="7"/>
        <v>-11.681740015112409</v>
      </c>
      <c r="M23" s="37">
        <f t="shared" si="7"/>
        <v>-9.941512475319815</v>
      </c>
      <c r="N23" s="37">
        <f t="shared" si="7"/>
        <v>-8.3406583218490855</v>
      </c>
      <c r="O23" s="37">
        <f t="shared" si="7"/>
        <v>-6.8584988787746486</v>
      </c>
      <c r="P23" s="37">
        <f t="shared" si="7"/>
        <v>-5.4786414490356181</v>
      </c>
      <c r="Q23" s="37">
        <f t="shared" si="7"/>
        <v>-4.1878710262841938</v>
      </c>
      <c r="R23" s="37">
        <f t="shared" si="7"/>
        <v>-2.9753785899554983</v>
      </c>
      <c r="S23" s="37">
        <f t="shared" si="7"/>
        <v>-1.8322103131565255</v>
      </c>
      <c r="T23" s="37">
        <f t="shared" si="7"/>
        <v>-0.7508658877510116</v>
      </c>
      <c r="U23" s="37">
        <f t="shared" si="7"/>
        <v>0.27500000000000002</v>
      </c>
      <c r="V23" s="37">
        <f t="shared" si="7"/>
        <v>1.2508032833886409</v>
      </c>
      <c r="W23" s="37">
        <f t="shared" si="7"/>
        <v>2.1812035960864988</v>
      </c>
      <c r="X23" s="37">
        <f t="shared" si="7"/>
        <v>3.0702388475031728</v>
      </c>
      <c r="Y23" s="37">
        <f t="shared" si="7"/>
        <v>3.9214311358790921</v>
      </c>
      <c r="Z23" s="37">
        <f t="shared" si="7"/>
        <v>4.7378710262841945</v>
      </c>
      <c r="AA23" s="37">
        <f t="shared" si="7"/>
        <v>5.5222852893498207</v>
      </c>
      <c r="AB23" s="37">
        <f t="shared" si="7"/>
        <v>6.2770918490067631</v>
      </c>
      <c r="AC23" s="37">
        <f t="shared" si="7"/>
        <v>7.0044447324242576</v>
      </c>
      <c r="AD23" s="37">
        <f t="shared" si="7"/>
        <v>7.7062711286496599</v>
      </c>
      <c r="AE23" s="37">
        <f t="shared" si="7"/>
        <v>8.3843021621632854</v>
      </c>
      <c r="AF23" s="37">
        <f t="shared" si="7"/>
        <v>9.0400986186231052</v>
      </c>
      <c r="AG23" s="37">
        <f t="shared" si="7"/>
        <v>9.6750725849147106</v>
      </c>
      <c r="AH23" s="37">
        <f t="shared" si="7"/>
        <v>10.290505758249781</v>
      </c>
      <c r="AI23" s="37">
        <f t="shared" si="7"/>
        <v>10.887565021243406</v>
      </c>
      <c r="AJ23" s="37">
        <f t="shared" si="7"/>
        <v>11.467315758708452</v>
      </c>
      <c r="AK23" s="37">
        <f t="shared" si="7"/>
        <v>12.03073329804238</v>
      </c>
      <c r="AL23" s="37">
        <f t="shared" si="7"/>
        <v>12.578712781804668</v>
      </c>
      <c r="AM23" s="37">
        <f t="shared" si="7"/>
        <v>13.112077723447893</v>
      </c>
      <c r="AN23" s="37">
        <f t="shared" si="7"/>
        <v>13.631587451513107</v>
      </c>
      <c r="AO23" s="37">
        <f t="shared" si="7"/>
        <v>14.137943611198905</v>
      </c>
      <c r="AP23" s="7"/>
      <c r="AQ23" s="7"/>
      <c r="AR23" s="7"/>
    </row>
    <row r="24" spans="1:44">
      <c r="A24" s="36">
        <f>A23+0.05</f>
        <v>0.1</v>
      </c>
      <c r="B24" s="37">
        <f t="shared" ref="B24:Q31" si="8">B12-$A24*SQRT($B$3)</f>
        <v>-29.85732273553991</v>
      </c>
      <c r="C24" s="37">
        <f t="shared" si="8"/>
        <v>-22.925850929940456</v>
      </c>
      <c r="D24" s="37">
        <f t="shared" si="8"/>
        <v>-18.871199848858812</v>
      </c>
      <c r="E24" s="37">
        <f t="shared" si="8"/>
        <v>-15.994379124341002</v>
      </c>
      <c r="F24" s="37">
        <f t="shared" si="8"/>
        <v>-13.762943611198905</v>
      </c>
      <c r="G24" s="37">
        <f t="shared" si="8"/>
        <v>-11.939728043259359</v>
      </c>
      <c r="H24" s="37">
        <f t="shared" si="8"/>
        <v>-10.398221244986777</v>
      </c>
      <c r="I24" s="37">
        <f t="shared" si="8"/>
        <v>-9.0629073187415496</v>
      </c>
      <c r="J24" s="37">
        <f t="shared" si="8"/>
        <v>-7.885076962177715</v>
      </c>
      <c r="K24" s="37">
        <f t="shared" si="8"/>
        <v>-6.8314718055994517</v>
      </c>
      <c r="L24" s="37">
        <f t="shared" si="8"/>
        <v>-5.8783700075562031</v>
      </c>
      <c r="M24" s="37">
        <f t="shared" si="8"/>
        <v>-5.0082562376599062</v>
      </c>
      <c r="N24" s="37">
        <f t="shared" si="8"/>
        <v>-4.2078291609245415</v>
      </c>
      <c r="O24" s="37">
        <f t="shared" si="8"/>
        <v>-3.4667494393873244</v>
      </c>
      <c r="P24" s="37">
        <f t="shared" si="8"/>
        <v>-2.7768207245178087</v>
      </c>
      <c r="Q24" s="37">
        <f t="shared" si="8"/>
        <v>-2.131435513142097</v>
      </c>
      <c r="R24" s="37">
        <f t="shared" si="7"/>
        <v>-1.5251892949777495</v>
      </c>
      <c r="S24" s="37">
        <f t="shared" si="7"/>
        <v>-0.95360515657826272</v>
      </c>
      <c r="T24" s="37">
        <f t="shared" si="7"/>
        <v>-0.41293294387550572</v>
      </c>
      <c r="U24" s="37">
        <f t="shared" si="7"/>
        <v>9.9999999999999978E-2</v>
      </c>
      <c r="V24" s="37">
        <f t="shared" si="7"/>
        <v>0.58790164169432046</v>
      </c>
      <c r="W24" s="37">
        <f t="shared" si="7"/>
        <v>1.0531017980432493</v>
      </c>
      <c r="X24" s="37">
        <f t="shared" si="7"/>
        <v>1.4976194237515861</v>
      </c>
      <c r="Y24" s="37">
        <f t="shared" si="7"/>
        <v>1.9232155679395455</v>
      </c>
      <c r="Z24" s="37">
        <f t="shared" si="7"/>
        <v>2.3314355131420972</v>
      </c>
      <c r="AA24" s="37">
        <f t="shared" si="7"/>
        <v>2.7236426446749107</v>
      </c>
      <c r="AB24" s="37">
        <f t="shared" si="7"/>
        <v>3.1010459245033815</v>
      </c>
      <c r="AC24" s="37">
        <f t="shared" si="7"/>
        <v>3.4647223662121287</v>
      </c>
      <c r="AD24" s="37">
        <f t="shared" si="7"/>
        <v>3.8156355643248299</v>
      </c>
      <c r="AE24" s="37">
        <f t="shared" si="7"/>
        <v>4.1546510810816439</v>
      </c>
      <c r="AF24" s="37">
        <f t="shared" si="7"/>
        <v>4.4825493093115529</v>
      </c>
      <c r="AG24" s="37">
        <f t="shared" si="7"/>
        <v>4.8000362924573565</v>
      </c>
      <c r="AH24" s="37">
        <f t="shared" si="7"/>
        <v>5.1077528791248916</v>
      </c>
      <c r="AI24" s="37">
        <f t="shared" si="7"/>
        <v>5.4062825106217041</v>
      </c>
      <c r="AJ24" s="37">
        <f t="shared" si="7"/>
        <v>5.6961578793542271</v>
      </c>
      <c r="AK24" s="37">
        <f t="shared" si="7"/>
        <v>5.9778666490211911</v>
      </c>
      <c r="AL24" s="37">
        <f t="shared" si="7"/>
        <v>6.2518563909023355</v>
      </c>
      <c r="AM24" s="37">
        <f t="shared" si="7"/>
        <v>6.5185388617239468</v>
      </c>
      <c r="AN24" s="37">
        <f t="shared" si="7"/>
        <v>6.778293725756555</v>
      </c>
      <c r="AO24" s="37">
        <f t="shared" si="7"/>
        <v>7.0314718055994527</v>
      </c>
      <c r="AP24" s="7"/>
      <c r="AQ24" s="7"/>
      <c r="AR24" s="7"/>
    </row>
    <row r="25" spans="1:44">
      <c r="A25" s="36">
        <f t="shared" ref="A25:A31" si="9">A24+0.05</f>
        <v>0.15000000000000002</v>
      </c>
      <c r="B25" s="37">
        <f t="shared" si="8"/>
        <v>-19.946548490359934</v>
      </c>
      <c r="C25" s="37">
        <f t="shared" si="7"/>
        <v>-15.325567286626967</v>
      </c>
      <c r="D25" s="37">
        <f t="shared" si="7"/>
        <v>-12.622466565905873</v>
      </c>
      <c r="E25" s="37">
        <f t="shared" si="7"/>
        <v>-10.704586082894</v>
      </c>
      <c r="F25" s="37">
        <f t="shared" si="7"/>
        <v>-9.2169624074659353</v>
      </c>
      <c r="G25" s="37">
        <f t="shared" si="7"/>
        <v>-8.0014853621729056</v>
      </c>
      <c r="H25" s="37">
        <f t="shared" si="7"/>
        <v>-6.9738141633245174</v>
      </c>
      <c r="I25" s="37">
        <f t="shared" si="7"/>
        <v>-6.0836048791610331</v>
      </c>
      <c r="J25" s="37">
        <f t="shared" si="7"/>
        <v>-5.2983846414518103</v>
      </c>
      <c r="K25" s="37">
        <f t="shared" si="7"/>
        <v>-4.5959812037329684</v>
      </c>
      <c r="L25" s="37">
        <f t="shared" si="7"/>
        <v>-3.9605800050374689</v>
      </c>
      <c r="M25" s="37">
        <f t="shared" si="7"/>
        <v>-3.3805041584399378</v>
      </c>
      <c r="N25" s="37">
        <f t="shared" si="7"/>
        <v>-2.8468861072830278</v>
      </c>
      <c r="O25" s="37">
        <f t="shared" si="7"/>
        <v>-2.3528329595915491</v>
      </c>
      <c r="P25" s="37">
        <f t="shared" si="7"/>
        <v>-1.8928804830118726</v>
      </c>
      <c r="Q25" s="37">
        <f t="shared" si="7"/>
        <v>-1.4626236754280644</v>
      </c>
      <c r="R25" s="37">
        <f t="shared" si="7"/>
        <v>-1.058459529985166</v>
      </c>
      <c r="S25" s="37">
        <f t="shared" si="7"/>
        <v>-0.67740343771884182</v>
      </c>
      <c r="T25" s="37">
        <f t="shared" si="7"/>
        <v>-0.31695529591700383</v>
      </c>
      <c r="U25" s="37">
        <f t="shared" si="7"/>
        <v>2.4999999999999967E-2</v>
      </c>
      <c r="V25" s="37">
        <f t="shared" si="7"/>
        <v>0.35026776112954683</v>
      </c>
      <c r="W25" s="37">
        <f t="shared" si="7"/>
        <v>0.6604011986954994</v>
      </c>
      <c r="X25" s="37">
        <f t="shared" si="7"/>
        <v>0.9567462825010572</v>
      </c>
      <c r="Y25" s="37">
        <f t="shared" si="7"/>
        <v>1.2404770452930305</v>
      </c>
      <c r="Z25" s="37">
        <f t="shared" si="7"/>
        <v>1.5126236754280646</v>
      </c>
      <c r="AA25" s="37">
        <f t="shared" si="7"/>
        <v>1.77409509644994</v>
      </c>
      <c r="AB25" s="37">
        <f t="shared" si="7"/>
        <v>2.0256972830022542</v>
      </c>
      <c r="AC25" s="37">
        <f t="shared" si="7"/>
        <v>2.2681482441414191</v>
      </c>
      <c r="AD25" s="37">
        <f t="shared" si="7"/>
        <v>2.5020903762165529</v>
      </c>
      <c r="AE25" s="37">
        <f t="shared" si="7"/>
        <v>2.7281007207210957</v>
      </c>
      <c r="AF25" s="37">
        <f t="shared" si="7"/>
        <v>2.9466995395410351</v>
      </c>
      <c r="AG25" s="37">
        <f t="shared" si="7"/>
        <v>3.1583575283049039</v>
      </c>
      <c r="AH25" s="37">
        <f t="shared" si="7"/>
        <v>3.3635019194165938</v>
      </c>
      <c r="AI25" s="37">
        <f t="shared" si="7"/>
        <v>3.5625216737478018</v>
      </c>
      <c r="AJ25" s="37">
        <f t="shared" si="7"/>
        <v>3.7557719195694839</v>
      </c>
      <c r="AK25" s="37">
        <f t="shared" si="7"/>
        <v>3.9435777660141267</v>
      </c>
      <c r="AL25" s="37">
        <f t="shared" si="7"/>
        <v>4.1262375939348885</v>
      </c>
      <c r="AM25" s="37">
        <f t="shared" si="7"/>
        <v>4.3040259078159639</v>
      </c>
      <c r="AN25" s="37">
        <f t="shared" si="7"/>
        <v>4.4771958171710349</v>
      </c>
      <c r="AO25" s="37">
        <f t="shared" si="7"/>
        <v>4.6459812037329673</v>
      </c>
    </row>
    <row r="26" spans="1:44">
      <c r="A26" s="36">
        <f t="shared" si="9"/>
        <v>0.2</v>
      </c>
      <c r="B26" s="37">
        <f t="shared" si="8"/>
        <v>-15.003661367769952</v>
      </c>
      <c r="C26" s="37">
        <f t="shared" si="7"/>
        <v>-11.537925464970225</v>
      </c>
      <c r="D26" s="37">
        <f t="shared" si="7"/>
        <v>-9.510599924429405</v>
      </c>
      <c r="E26" s="37">
        <f t="shared" si="7"/>
        <v>-8.072189562170502</v>
      </c>
      <c r="F26" s="37">
        <f t="shared" si="7"/>
        <v>-6.9564718055994534</v>
      </c>
      <c r="G26" s="37">
        <f t="shared" si="7"/>
        <v>-6.0448640216296807</v>
      </c>
      <c r="H26" s="37">
        <f t="shared" si="7"/>
        <v>-5.2741106224933896</v>
      </c>
      <c r="I26" s="37">
        <f t="shared" si="7"/>
        <v>-4.606453659370775</v>
      </c>
      <c r="J26" s="37">
        <f t="shared" si="7"/>
        <v>-4.0175384810888577</v>
      </c>
      <c r="K26" s="37">
        <f t="shared" si="7"/>
        <v>-3.4907359027997265</v>
      </c>
      <c r="L26" s="37">
        <f t="shared" si="7"/>
        <v>-3.0141850037781017</v>
      </c>
      <c r="M26" s="37">
        <f t="shared" si="7"/>
        <v>-2.5791281188299533</v>
      </c>
      <c r="N26" s="37">
        <f t="shared" si="7"/>
        <v>-2.1789145804622709</v>
      </c>
      <c r="O26" s="37">
        <f t="shared" si="7"/>
        <v>-1.8083747196936619</v>
      </c>
      <c r="P26" s="37">
        <f t="shared" si="7"/>
        <v>-1.4634103622589043</v>
      </c>
      <c r="Q26" s="37">
        <f t="shared" si="7"/>
        <v>-1.1407177565710485</v>
      </c>
      <c r="R26" s="37">
        <f t="shared" si="7"/>
        <v>-0.83759464748887469</v>
      </c>
      <c r="S26" s="37">
        <f t="shared" si="7"/>
        <v>-0.55180257828913137</v>
      </c>
      <c r="T26" s="37">
        <f t="shared" si="7"/>
        <v>-0.28146647193775287</v>
      </c>
      <c r="U26" s="37">
        <f t="shared" si="7"/>
        <v>-2.4999999999999994E-2</v>
      </c>
      <c r="V26" s="37">
        <f t="shared" si="7"/>
        <v>0.21895082084716022</v>
      </c>
      <c r="W26" s="37">
        <f t="shared" si="7"/>
        <v>0.45155089902162465</v>
      </c>
      <c r="X26" s="37">
        <f t="shared" si="7"/>
        <v>0.67380971187579308</v>
      </c>
      <c r="Y26" s="37">
        <f t="shared" si="7"/>
        <v>0.88660778396977302</v>
      </c>
      <c r="Z26" s="37">
        <f t="shared" si="7"/>
        <v>1.0907177565710486</v>
      </c>
      <c r="AA26" s="37">
        <f t="shared" si="7"/>
        <v>1.2868213223374554</v>
      </c>
      <c r="AB26" s="37">
        <f t="shared" si="7"/>
        <v>1.475522962251691</v>
      </c>
      <c r="AC26" s="37">
        <f t="shared" si="7"/>
        <v>1.6573611831060644</v>
      </c>
      <c r="AD26" s="37">
        <f t="shared" si="7"/>
        <v>1.832817782162415</v>
      </c>
      <c r="AE26" s="37">
        <f t="shared" si="7"/>
        <v>2.0023255405408218</v>
      </c>
      <c r="AF26" s="37">
        <f t="shared" si="7"/>
        <v>2.1662746546557763</v>
      </c>
      <c r="AG26" s="37">
        <f t="shared" si="7"/>
        <v>2.3250181462286776</v>
      </c>
      <c r="AH26" s="37">
        <f t="shared" si="7"/>
        <v>2.4788764395624456</v>
      </c>
      <c r="AI26" s="37">
        <f t="shared" si="7"/>
        <v>2.6281412553108519</v>
      </c>
      <c r="AJ26" s="37">
        <f t="shared" si="7"/>
        <v>2.7730789396771129</v>
      </c>
      <c r="AK26" s="37">
        <f t="shared" si="7"/>
        <v>2.9139333245105949</v>
      </c>
      <c r="AL26" s="37">
        <f t="shared" si="7"/>
        <v>3.0509281954511671</v>
      </c>
      <c r="AM26" s="37">
        <f t="shared" si="7"/>
        <v>3.1842694308619732</v>
      </c>
      <c r="AN26" s="37">
        <f t="shared" si="7"/>
        <v>3.3141468628782769</v>
      </c>
      <c r="AO26" s="37">
        <f t="shared" si="7"/>
        <v>3.4407359027997262</v>
      </c>
    </row>
    <row r="27" spans="1:44">
      <c r="A27" s="36">
        <f t="shared" si="9"/>
        <v>0.25</v>
      </c>
      <c r="B27" s="37">
        <f t="shared" si="8"/>
        <v>-12.047929094215963</v>
      </c>
      <c r="C27" s="37">
        <f t="shared" si="7"/>
        <v>-9.2753403719761813</v>
      </c>
      <c r="D27" s="37">
        <f t="shared" si="7"/>
        <v>-7.6534799395435256</v>
      </c>
      <c r="E27" s="37">
        <f t="shared" si="7"/>
        <v>-6.5027516497364015</v>
      </c>
      <c r="F27" s="37">
        <f t="shared" si="7"/>
        <v>-5.6101774444795627</v>
      </c>
      <c r="G27" s="37">
        <f t="shared" si="7"/>
        <v>-4.8808912173037449</v>
      </c>
      <c r="H27" s="37">
        <f t="shared" si="7"/>
        <v>-4.2642884979947118</v>
      </c>
      <c r="I27" s="37">
        <f t="shared" si="7"/>
        <v>-3.7301629274966199</v>
      </c>
      <c r="J27" s="37">
        <f t="shared" si="7"/>
        <v>-3.2590307848710864</v>
      </c>
      <c r="K27" s="37">
        <f t="shared" si="7"/>
        <v>-2.8375887222397811</v>
      </c>
      <c r="L27" s="37">
        <f t="shared" si="7"/>
        <v>-2.4563480030224816</v>
      </c>
      <c r="M27" s="37">
        <f t="shared" si="7"/>
        <v>-2.1083024950639628</v>
      </c>
      <c r="N27" s="37">
        <f t="shared" si="7"/>
        <v>-1.7881316643698169</v>
      </c>
      <c r="O27" s="37">
        <f t="shared" si="7"/>
        <v>-1.4916997757549297</v>
      </c>
      <c r="P27" s="37">
        <f t="shared" si="7"/>
        <v>-1.2157282898071236</v>
      </c>
      <c r="Q27" s="37">
        <f t="shared" si="7"/>
        <v>-0.95757420525683878</v>
      </c>
      <c r="R27" s="37">
        <f t="shared" si="7"/>
        <v>-0.71507571799109981</v>
      </c>
      <c r="S27" s="37">
        <f t="shared" si="7"/>
        <v>-0.48644206263130513</v>
      </c>
      <c r="T27" s="37">
        <f t="shared" si="7"/>
        <v>-0.27017317755020231</v>
      </c>
      <c r="U27" s="37">
        <f t="shared" si="7"/>
        <v>-6.5000000000000002E-2</v>
      </c>
      <c r="V27" s="37">
        <f t="shared" si="7"/>
        <v>0.13016065667772819</v>
      </c>
      <c r="W27" s="37">
        <f t="shared" si="7"/>
        <v>0.31624071921729979</v>
      </c>
      <c r="X27" s="37">
        <f t="shared" si="7"/>
        <v>0.49404776950063445</v>
      </c>
      <c r="Y27" s="37">
        <f t="shared" si="7"/>
        <v>0.66428622717581831</v>
      </c>
      <c r="Z27" s="37">
        <f t="shared" si="7"/>
        <v>0.82757420525683911</v>
      </c>
      <c r="AA27" s="37">
        <f t="shared" si="7"/>
        <v>0.98445705786996429</v>
      </c>
      <c r="AB27" s="37">
        <f t="shared" si="7"/>
        <v>1.1354183698013527</v>
      </c>
      <c r="AC27" s="37">
        <f t="shared" si="7"/>
        <v>1.2808889464848516</v>
      </c>
      <c r="AD27" s="37">
        <f t="shared" si="7"/>
        <v>1.4212542257299321</v>
      </c>
      <c r="AE27" s="37">
        <f t="shared" si="7"/>
        <v>1.5568604324326576</v>
      </c>
      <c r="AF27" s="37">
        <f t="shared" si="7"/>
        <v>1.6880197237246213</v>
      </c>
      <c r="AG27" s="37">
        <f t="shared" si="7"/>
        <v>1.8150145169829424</v>
      </c>
      <c r="AH27" s="37">
        <f t="shared" si="7"/>
        <v>1.9381011516499567</v>
      </c>
      <c r="AI27" s="37">
        <f t="shared" si="7"/>
        <v>2.0575130042486816</v>
      </c>
      <c r="AJ27" s="37">
        <f t="shared" si="7"/>
        <v>2.1734631517416907</v>
      </c>
      <c r="AK27" s="37">
        <f t="shared" si="7"/>
        <v>2.2861466596084763</v>
      </c>
      <c r="AL27" s="37">
        <f t="shared" si="7"/>
        <v>2.395742556360934</v>
      </c>
      <c r="AM27" s="37">
        <f t="shared" si="7"/>
        <v>2.5024155446895788</v>
      </c>
      <c r="AN27" s="37">
        <f t="shared" si="7"/>
        <v>2.6063174903026218</v>
      </c>
      <c r="AO27" s="37">
        <f t="shared" si="7"/>
        <v>2.7075887222397812</v>
      </c>
    </row>
    <row r="28" spans="1:44">
      <c r="A28" s="36">
        <f t="shared" si="9"/>
        <v>0.3</v>
      </c>
      <c r="B28" s="37">
        <f t="shared" si="8"/>
        <v>-10.085774245179971</v>
      </c>
      <c r="C28" s="37">
        <f t="shared" si="7"/>
        <v>-7.7752836433134851</v>
      </c>
      <c r="D28" s="37">
        <f t="shared" si="7"/>
        <v>-6.4237332829529379</v>
      </c>
      <c r="E28" s="37">
        <f t="shared" si="7"/>
        <v>-5.4647930414470007</v>
      </c>
      <c r="F28" s="37">
        <f t="shared" si="7"/>
        <v>-4.7209812037329684</v>
      </c>
      <c r="G28" s="37">
        <f t="shared" si="7"/>
        <v>-4.1132426810864535</v>
      </c>
      <c r="H28" s="37">
        <f t="shared" si="7"/>
        <v>-3.5994070816622594</v>
      </c>
      <c r="I28" s="37">
        <f t="shared" si="7"/>
        <v>-3.1543024395805168</v>
      </c>
      <c r="J28" s="37">
        <f t="shared" si="7"/>
        <v>-2.7616923207259054</v>
      </c>
      <c r="K28" s="37">
        <f t="shared" si="7"/>
        <v>-2.4104906018664845</v>
      </c>
      <c r="L28" s="37">
        <f t="shared" si="7"/>
        <v>-2.0927900025187345</v>
      </c>
      <c r="M28" s="37">
        <f t="shared" si="7"/>
        <v>-1.8027520792199692</v>
      </c>
      <c r="N28" s="37">
        <f t="shared" si="7"/>
        <v>-1.5359430536415142</v>
      </c>
      <c r="O28" s="37">
        <f t="shared" si="7"/>
        <v>-1.2889164797957748</v>
      </c>
      <c r="P28" s="37">
        <f t="shared" si="7"/>
        <v>-1.0589402415059364</v>
      </c>
      <c r="Q28" s="37">
        <f t="shared" si="7"/>
        <v>-0.84381183771403245</v>
      </c>
      <c r="R28" s="37">
        <f t="shared" si="7"/>
        <v>-0.64172976499258316</v>
      </c>
      <c r="S28" s="37">
        <f t="shared" si="7"/>
        <v>-0.45120171885942095</v>
      </c>
      <c r="T28" s="37">
        <f t="shared" si="7"/>
        <v>-0.27097764795850193</v>
      </c>
      <c r="U28" s="37">
        <f t="shared" si="7"/>
        <v>-9.9999999999999978E-2</v>
      </c>
      <c r="V28" s="37">
        <f t="shared" si="7"/>
        <v>6.2633880564773536E-2</v>
      </c>
      <c r="W28" s="37">
        <f t="shared" si="7"/>
        <v>0.21770059934774982</v>
      </c>
      <c r="X28" s="37">
        <f t="shared" si="7"/>
        <v>0.36587314125052878</v>
      </c>
      <c r="Y28" s="37">
        <f t="shared" si="7"/>
        <v>0.50773852264651542</v>
      </c>
      <c r="Z28" s="37">
        <f t="shared" si="7"/>
        <v>0.6438118377140325</v>
      </c>
      <c r="AA28" s="37">
        <f t="shared" si="7"/>
        <v>0.77454754822497018</v>
      </c>
      <c r="AB28" s="37">
        <f t="shared" si="7"/>
        <v>0.90034864150112726</v>
      </c>
      <c r="AC28" s="37">
        <f t="shared" si="7"/>
        <v>1.0215741220707097</v>
      </c>
      <c r="AD28" s="37">
        <f t="shared" si="7"/>
        <v>1.1385451881082767</v>
      </c>
      <c r="AE28" s="37">
        <f t="shared" si="7"/>
        <v>1.251550360360548</v>
      </c>
      <c r="AF28" s="37">
        <f t="shared" si="7"/>
        <v>1.3608497697705177</v>
      </c>
      <c r="AG28" s="37">
        <f t="shared" si="7"/>
        <v>1.4666787641524521</v>
      </c>
      <c r="AH28" s="37">
        <f t="shared" si="7"/>
        <v>1.5692509597082973</v>
      </c>
      <c r="AI28" s="37">
        <f t="shared" si="7"/>
        <v>1.6687608368739011</v>
      </c>
      <c r="AJ28" s="37">
        <f t="shared" si="7"/>
        <v>1.7653859597847423</v>
      </c>
      <c r="AK28" s="37">
        <f t="shared" si="7"/>
        <v>1.859288883007064</v>
      </c>
      <c r="AL28" s="37">
        <f t="shared" si="7"/>
        <v>1.9506187969674451</v>
      </c>
      <c r="AM28" s="37">
        <f t="shared" si="7"/>
        <v>2.0395129539079826</v>
      </c>
      <c r="AN28" s="37">
        <f t="shared" si="7"/>
        <v>2.1260979085855185</v>
      </c>
      <c r="AO28" s="37">
        <f t="shared" si="7"/>
        <v>2.2104906018664843</v>
      </c>
    </row>
    <row r="29" spans="1:44">
      <c r="A29" s="36">
        <f t="shared" si="9"/>
        <v>0.35</v>
      </c>
      <c r="B29" s="37">
        <f t="shared" si="8"/>
        <v>-8.6913779244399745</v>
      </c>
      <c r="C29" s="37">
        <f t="shared" si="7"/>
        <v>-6.7109574085544157</v>
      </c>
      <c r="D29" s="37">
        <f t="shared" si="7"/>
        <v>-5.5524856711025183</v>
      </c>
      <c r="E29" s="37">
        <f t="shared" si="7"/>
        <v>-4.7305368926688578</v>
      </c>
      <c r="F29" s="37">
        <f t="shared" si="7"/>
        <v>-4.0929838889139738</v>
      </c>
      <c r="G29" s="37">
        <f t="shared" si="7"/>
        <v>-3.5720651552169609</v>
      </c>
      <c r="H29" s="37">
        <f t="shared" si="7"/>
        <v>-3.1316346414247942</v>
      </c>
      <c r="I29" s="37">
        <f t="shared" si="7"/>
        <v>-2.7501163767832999</v>
      </c>
      <c r="J29" s="37">
        <f t="shared" si="7"/>
        <v>-2.4135934177650618</v>
      </c>
      <c r="K29" s="37">
        <f t="shared" si="7"/>
        <v>-2.112563373028415</v>
      </c>
      <c r="L29" s="37">
        <f t="shared" si="7"/>
        <v>-1.8402485735874872</v>
      </c>
      <c r="M29" s="37">
        <f t="shared" si="7"/>
        <v>-1.5916446393314021</v>
      </c>
      <c r="N29" s="37">
        <f t="shared" si="7"/>
        <v>-1.3629511888355834</v>
      </c>
      <c r="O29" s="37">
        <f t="shared" si="7"/>
        <v>-1.1512141255392356</v>
      </c>
      <c r="P29" s="37">
        <f t="shared" si="7"/>
        <v>-0.95409163557651688</v>
      </c>
      <c r="Q29" s="37">
        <f t="shared" si="7"/>
        <v>-0.769695860897742</v>
      </c>
      <c r="R29" s="37">
        <f t="shared" si="7"/>
        <v>-0.59648265570792847</v>
      </c>
      <c r="S29" s="37">
        <f t="shared" si="7"/>
        <v>-0.43317290187950369</v>
      </c>
      <c r="T29" s="37">
        <f t="shared" si="7"/>
        <v>-0.2786951268215731</v>
      </c>
      <c r="U29" s="37">
        <f t="shared" si="7"/>
        <v>-0.13214285714285715</v>
      </c>
      <c r="V29" s="37">
        <f t="shared" si="7"/>
        <v>7.2576119126629979E-3</v>
      </c>
      <c r="W29" s="37">
        <f t="shared" si="7"/>
        <v>0.14017194229807123</v>
      </c>
      <c r="X29" s="37">
        <f t="shared" si="7"/>
        <v>0.26717697821473896</v>
      </c>
      <c r="Y29" s="37">
        <f t="shared" si="7"/>
        <v>0.38877587655415613</v>
      </c>
      <c r="Z29" s="37">
        <f t="shared" si="7"/>
        <v>0.50541014661202788</v>
      </c>
      <c r="AA29" s="37">
        <f t="shared" si="7"/>
        <v>0.61746932704997448</v>
      </c>
      <c r="AB29" s="37">
        <f t="shared" si="7"/>
        <v>0.72529883557239472</v>
      </c>
      <c r="AC29" s="37">
        <f t="shared" si="7"/>
        <v>0.8292063903463226</v>
      </c>
      <c r="AD29" s="37">
        <f t="shared" si="7"/>
        <v>0.92946730409280864</v>
      </c>
      <c r="AE29" s="37">
        <f t="shared" si="7"/>
        <v>1.0263288803090411</v>
      </c>
      <c r="AF29" s="37">
        <f t="shared" si="7"/>
        <v>1.1200140883747296</v>
      </c>
      <c r="AG29" s="37">
        <f t="shared" si="7"/>
        <v>1.2107246549878163</v>
      </c>
      <c r="AH29" s="37">
        <f t="shared" si="7"/>
        <v>1.298643679749969</v>
      </c>
      <c r="AI29" s="37">
        <f t="shared" si="7"/>
        <v>1.38393786017763</v>
      </c>
      <c r="AJ29" s="37">
        <f t="shared" si="7"/>
        <v>1.4667593941012074</v>
      </c>
      <c r="AK29" s="37">
        <f t="shared" si="7"/>
        <v>1.5472476140060545</v>
      </c>
      <c r="AL29" s="37">
        <f t="shared" si="7"/>
        <v>1.625530397400667</v>
      </c>
      <c r="AM29" s="37">
        <f t="shared" ref="C29:AO31" si="10">AM17-$A29*SQRT($B$3)</f>
        <v>1.7017253890639852</v>
      </c>
      <c r="AN29" s="37">
        <f t="shared" si="10"/>
        <v>1.7759410645018727</v>
      </c>
      <c r="AO29" s="37">
        <f t="shared" si="10"/>
        <v>1.8482776587427008</v>
      </c>
    </row>
    <row r="30" spans="1:44">
      <c r="A30" s="36">
        <f t="shared" si="9"/>
        <v>0.39999999999999997</v>
      </c>
      <c r="B30" s="37">
        <f t="shared" si="8"/>
        <v>-7.6518306838849774</v>
      </c>
      <c r="C30" s="37">
        <f t="shared" si="10"/>
        <v>-5.918962732485114</v>
      </c>
      <c r="D30" s="37">
        <f t="shared" si="10"/>
        <v>-4.9052999622147038</v>
      </c>
      <c r="E30" s="37">
        <f t="shared" si="10"/>
        <v>-4.1860947810852513</v>
      </c>
      <c r="F30" s="37">
        <f t="shared" si="10"/>
        <v>-3.6282359027997266</v>
      </c>
      <c r="G30" s="37">
        <f t="shared" si="10"/>
        <v>-3.1724320108148407</v>
      </c>
      <c r="H30" s="37">
        <f t="shared" si="10"/>
        <v>-2.7870553112466947</v>
      </c>
      <c r="I30" s="37">
        <f t="shared" si="10"/>
        <v>-2.4532268296853879</v>
      </c>
      <c r="J30" s="37">
        <f t="shared" si="10"/>
        <v>-2.1587692405444292</v>
      </c>
      <c r="K30" s="37">
        <f t="shared" si="10"/>
        <v>-1.8953679513998634</v>
      </c>
      <c r="L30" s="37">
        <f t="shared" si="10"/>
        <v>-1.657092501889051</v>
      </c>
      <c r="M30" s="37">
        <f t="shared" si="10"/>
        <v>-1.4395640594149768</v>
      </c>
      <c r="N30" s="37">
        <f t="shared" si="10"/>
        <v>-1.2394572902311356</v>
      </c>
      <c r="O30" s="37">
        <f t="shared" si="10"/>
        <v>-1.0541873598468312</v>
      </c>
      <c r="P30" s="37">
        <f t="shared" si="10"/>
        <v>-0.88170518112945229</v>
      </c>
      <c r="Q30" s="37">
        <f t="shared" si="10"/>
        <v>-0.72035887828552436</v>
      </c>
      <c r="R30" s="37">
        <f t="shared" si="10"/>
        <v>-0.56879732374443737</v>
      </c>
      <c r="S30" s="37">
        <f t="shared" si="10"/>
        <v>-0.42590128914456571</v>
      </c>
      <c r="T30" s="37">
        <f t="shared" si="10"/>
        <v>-0.29073323596887646</v>
      </c>
      <c r="U30" s="37">
        <f t="shared" si="10"/>
        <v>-0.16249999999999998</v>
      </c>
      <c r="V30" s="37">
        <f t="shared" si="10"/>
        <v>-4.0524589576419856E-2</v>
      </c>
      <c r="W30" s="37">
        <f t="shared" si="10"/>
        <v>7.5775449510812332E-2</v>
      </c>
      <c r="X30" s="37">
        <f t="shared" si="10"/>
        <v>0.18690485593789669</v>
      </c>
      <c r="Y30" s="37">
        <f t="shared" si="10"/>
        <v>0.29330389198488654</v>
      </c>
      <c r="Z30" s="37">
        <f t="shared" si="10"/>
        <v>0.39535887828552446</v>
      </c>
      <c r="AA30" s="37">
        <f t="shared" si="10"/>
        <v>0.49341066116872773</v>
      </c>
      <c r="AB30" s="37">
        <f t="shared" si="10"/>
        <v>0.58776148112584536</v>
      </c>
      <c r="AC30" s="37">
        <f t="shared" si="10"/>
        <v>0.67868059155303229</v>
      </c>
      <c r="AD30" s="37">
        <f t="shared" si="10"/>
        <v>0.76640889108120769</v>
      </c>
      <c r="AE30" s="37">
        <f t="shared" si="10"/>
        <v>0.85116277027041098</v>
      </c>
      <c r="AF30" s="37">
        <f t="shared" si="10"/>
        <v>0.93313732732788846</v>
      </c>
      <c r="AG30" s="37">
        <f t="shared" si="10"/>
        <v>1.0125090731143394</v>
      </c>
      <c r="AH30" s="37">
        <f t="shared" si="10"/>
        <v>1.0894382197812231</v>
      </c>
      <c r="AI30" s="37">
        <f t="shared" si="10"/>
        <v>1.164070627655426</v>
      </c>
      <c r="AJ30" s="37">
        <f t="shared" si="10"/>
        <v>1.2365394698385568</v>
      </c>
      <c r="AK30" s="37">
        <f t="shared" si="10"/>
        <v>1.3069666622552978</v>
      </c>
      <c r="AL30" s="37">
        <f t="shared" si="10"/>
        <v>1.3754640977255839</v>
      </c>
      <c r="AM30" s="37">
        <f t="shared" si="10"/>
        <v>1.4421347154309869</v>
      </c>
      <c r="AN30" s="37">
        <f t="shared" si="10"/>
        <v>1.5070734314391387</v>
      </c>
      <c r="AO30" s="37">
        <f t="shared" si="10"/>
        <v>1.5703679513998634</v>
      </c>
    </row>
    <row r="31" spans="1:44">
      <c r="A31" s="36">
        <f t="shared" si="9"/>
        <v>0.44999999999999996</v>
      </c>
      <c r="B31" s="37">
        <f t="shared" si="8"/>
        <v>-6.8488494967866469</v>
      </c>
      <c r="C31" s="37">
        <f t="shared" si="10"/>
        <v>-5.3085224288756576</v>
      </c>
      <c r="D31" s="37">
        <f t="shared" si="10"/>
        <v>-4.4074888553019589</v>
      </c>
      <c r="E31" s="37">
        <f t="shared" si="10"/>
        <v>-3.7681953609646675</v>
      </c>
      <c r="F31" s="37">
        <f t="shared" si="10"/>
        <v>-3.2723208024886459</v>
      </c>
      <c r="G31" s="37">
        <f t="shared" si="10"/>
        <v>-2.8671617873909696</v>
      </c>
      <c r="H31" s="37">
        <f t="shared" si="10"/>
        <v>-2.5246047211081732</v>
      </c>
      <c r="I31" s="37">
        <f t="shared" si="10"/>
        <v>-2.2278682930536782</v>
      </c>
      <c r="J31" s="37">
        <f t="shared" si="10"/>
        <v>-1.9661282138172704</v>
      </c>
      <c r="K31" s="37">
        <f t="shared" si="10"/>
        <v>-1.7319937345776564</v>
      </c>
      <c r="L31" s="37">
        <f t="shared" si="10"/>
        <v>-1.5201933350124899</v>
      </c>
      <c r="M31" s="37">
        <f t="shared" si="10"/>
        <v>-1.3268347194799794</v>
      </c>
      <c r="N31" s="37">
        <f t="shared" si="10"/>
        <v>-1.1489620357610095</v>
      </c>
      <c r="O31" s="37">
        <f t="shared" si="10"/>
        <v>-0.9842776531971833</v>
      </c>
      <c r="P31" s="37">
        <f t="shared" si="10"/>
        <v>-0.83096016100395764</v>
      </c>
      <c r="Q31" s="37">
        <f t="shared" si="10"/>
        <v>-0.68754122514268823</v>
      </c>
      <c r="R31" s="37">
        <f t="shared" si="10"/>
        <v>-0.55281984332838874</v>
      </c>
      <c r="S31" s="37">
        <f t="shared" si="10"/>
        <v>-0.4258011459062806</v>
      </c>
      <c r="T31" s="37">
        <f t="shared" si="10"/>
        <v>-0.30565176530566796</v>
      </c>
      <c r="U31" s="37">
        <f t="shared" si="10"/>
        <v>-0.19166666666666665</v>
      </c>
      <c r="V31" s="37">
        <f t="shared" si="10"/>
        <v>-8.3244079623484346E-2</v>
      </c>
      <c r="W31" s="37">
        <f t="shared" si="10"/>
        <v>2.0133732898499845E-2</v>
      </c>
      <c r="X31" s="37">
        <f t="shared" si="10"/>
        <v>0.11891542750035256</v>
      </c>
      <c r="Y31" s="37">
        <f t="shared" si="10"/>
        <v>0.21349234843101028</v>
      </c>
      <c r="Z31" s="37">
        <f t="shared" si="10"/>
        <v>0.30420789180935504</v>
      </c>
      <c r="AA31" s="37">
        <f t="shared" si="10"/>
        <v>0.3913650321499802</v>
      </c>
      <c r="AB31" s="37">
        <f t="shared" si="10"/>
        <v>0.47523242766741813</v>
      </c>
      <c r="AC31" s="37">
        <f t="shared" si="10"/>
        <v>0.55604941471380642</v>
      </c>
      <c r="AD31" s="37">
        <f t="shared" si="10"/>
        <v>0.63403012540551784</v>
      </c>
      <c r="AE31" s="37">
        <f t="shared" si="10"/>
        <v>0.70936690690703208</v>
      </c>
      <c r="AF31" s="37">
        <f t="shared" si="10"/>
        <v>0.78223317984701191</v>
      </c>
      <c r="AG31" s="37">
        <f t="shared" si="10"/>
        <v>0.85278584276830172</v>
      </c>
      <c r="AH31" s="37">
        <f t="shared" si="10"/>
        <v>0.92116730647219813</v>
      </c>
      <c r="AI31" s="37">
        <f t="shared" si="10"/>
        <v>0.98750722458260087</v>
      </c>
      <c r="AJ31" s="37">
        <f t="shared" si="10"/>
        <v>1.0519239731898282</v>
      </c>
      <c r="AK31" s="37">
        <f t="shared" si="10"/>
        <v>1.1145259220047092</v>
      </c>
      <c r="AL31" s="37">
        <f t="shared" si="10"/>
        <v>1.1754125313116301</v>
      </c>
      <c r="AM31" s="37">
        <f t="shared" si="10"/>
        <v>1.2346753026053217</v>
      </c>
      <c r="AN31" s="37">
        <f t="shared" si="10"/>
        <v>1.2923986057236789</v>
      </c>
      <c r="AO31" s="37">
        <f t="shared" si="10"/>
        <v>1.3486604012443231</v>
      </c>
    </row>
    <row r="34" spans="1:44">
      <c r="A34" t="s">
        <v>6</v>
      </c>
      <c r="B34" s="8"/>
      <c r="C34" s="8"/>
      <c r="D34" s="8"/>
      <c r="E34" s="8"/>
      <c r="F34" s="8"/>
      <c r="G34" s="8"/>
      <c r="H34" s="8"/>
      <c r="I34" s="8"/>
      <c r="L34" s="9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 spans="1:44">
      <c r="A35" t="s">
        <v>57</v>
      </c>
      <c r="B35" s="7">
        <v>5</v>
      </c>
      <c r="C35" s="7">
        <f>B35+5</f>
        <v>10</v>
      </c>
      <c r="D35" s="7">
        <f t="shared" ref="D35:S35" si="11">C35+5</f>
        <v>15</v>
      </c>
      <c r="E35" s="7">
        <f t="shared" si="11"/>
        <v>20</v>
      </c>
      <c r="F35" s="7">
        <f t="shared" si="11"/>
        <v>25</v>
      </c>
      <c r="G35" s="7">
        <f t="shared" si="11"/>
        <v>30</v>
      </c>
      <c r="H35" s="7">
        <f t="shared" si="11"/>
        <v>35</v>
      </c>
      <c r="I35" s="7">
        <f t="shared" si="11"/>
        <v>40</v>
      </c>
      <c r="J35" s="7">
        <f t="shared" si="11"/>
        <v>45</v>
      </c>
      <c r="K35" s="7">
        <f t="shared" si="11"/>
        <v>50</v>
      </c>
      <c r="L35" s="7">
        <f t="shared" si="11"/>
        <v>55</v>
      </c>
      <c r="M35" s="7">
        <f t="shared" si="11"/>
        <v>60</v>
      </c>
      <c r="N35" s="7">
        <f t="shared" si="11"/>
        <v>65</v>
      </c>
      <c r="O35" s="7">
        <f t="shared" si="11"/>
        <v>70</v>
      </c>
      <c r="P35" s="7">
        <f t="shared" si="11"/>
        <v>75</v>
      </c>
      <c r="Q35" s="7">
        <f t="shared" si="11"/>
        <v>80</v>
      </c>
      <c r="R35" s="7">
        <f t="shared" si="11"/>
        <v>85</v>
      </c>
      <c r="S35" s="7">
        <f t="shared" si="11"/>
        <v>90</v>
      </c>
      <c r="T35" s="7">
        <f>S35+5</f>
        <v>95</v>
      </c>
      <c r="U35" s="7">
        <f t="shared" ref="U35:AO35" si="12">T35+5</f>
        <v>100</v>
      </c>
      <c r="V35" s="7">
        <f t="shared" si="12"/>
        <v>105</v>
      </c>
      <c r="W35" s="7">
        <f t="shared" si="12"/>
        <v>110</v>
      </c>
      <c r="X35" s="7">
        <f t="shared" si="12"/>
        <v>115</v>
      </c>
      <c r="Y35" s="7">
        <f t="shared" si="12"/>
        <v>120</v>
      </c>
      <c r="Z35" s="7">
        <f t="shared" si="12"/>
        <v>125</v>
      </c>
      <c r="AA35" s="7">
        <f t="shared" si="12"/>
        <v>130</v>
      </c>
      <c r="AB35" s="7">
        <f t="shared" si="12"/>
        <v>135</v>
      </c>
      <c r="AC35" s="7">
        <f t="shared" si="12"/>
        <v>140</v>
      </c>
      <c r="AD35" s="7">
        <f t="shared" si="12"/>
        <v>145</v>
      </c>
      <c r="AE35" s="7">
        <f t="shared" si="12"/>
        <v>150</v>
      </c>
      <c r="AF35" s="7">
        <f t="shared" si="12"/>
        <v>155</v>
      </c>
      <c r="AG35" s="7">
        <f t="shared" si="12"/>
        <v>160</v>
      </c>
      <c r="AH35" s="7">
        <f t="shared" si="12"/>
        <v>165</v>
      </c>
      <c r="AI35" s="7">
        <f t="shared" si="12"/>
        <v>170</v>
      </c>
      <c r="AJ35" s="7">
        <f t="shared" si="12"/>
        <v>175</v>
      </c>
      <c r="AK35" s="7">
        <f t="shared" si="12"/>
        <v>180</v>
      </c>
      <c r="AL35" s="7">
        <f t="shared" si="12"/>
        <v>185</v>
      </c>
      <c r="AM35" s="7">
        <f t="shared" si="12"/>
        <v>190</v>
      </c>
      <c r="AN35" s="7">
        <f t="shared" si="12"/>
        <v>195</v>
      </c>
      <c r="AO35" s="7">
        <f t="shared" si="12"/>
        <v>200</v>
      </c>
      <c r="AP35" s="7"/>
      <c r="AQ35" s="7"/>
      <c r="AR35" s="7"/>
    </row>
    <row r="36" spans="1:44">
      <c r="A36" s="35">
        <v>0.05</v>
      </c>
      <c r="B36" s="37">
        <f>B$35*_xlfn.NORM.DIST(B11,0,1,TRUE)-$B$4*EXP(-$B$6*$B$3)*_xlfn.NORM.DIST(B23,0,1,TRUE)</f>
        <v>0</v>
      </c>
      <c r="C36" s="37">
        <f t="shared" ref="C36:I36" si="13">C$35*_xlfn.NORM.DIST(C11,0,1,TRUE)-$B$4*EXP(-$B$6*$B$3)*_xlfn.NORM.DIST(C23,0,1,TRUE)</f>
        <v>0</v>
      </c>
      <c r="D36" s="37">
        <f t="shared" si="13"/>
        <v>0</v>
      </c>
      <c r="E36" s="37">
        <f t="shared" si="13"/>
        <v>1.3272788714594536E-224</v>
      </c>
      <c r="F36" s="37">
        <f t="shared" si="13"/>
        <v>6.0779128684512991E-167</v>
      </c>
      <c r="G36" s="37">
        <f t="shared" si="13"/>
        <v>3.1025998948420097E-126</v>
      </c>
      <c r="H36" s="37">
        <f t="shared" si="13"/>
        <v>2.6319086101530356E-96</v>
      </c>
      <c r="I36" s="37">
        <f t="shared" si="13"/>
        <v>1.0570832825745978E-73</v>
      </c>
      <c r="J36" s="37">
        <f>J$35*_xlfn.NORM.DIST(J11,0,1,TRUE)-$B$4*EXP(-$B$6*$B$3)*_xlfn.NORM.DIST(J23,0,1,TRUE)</f>
        <v>2.5491891003935055E-56</v>
      </c>
      <c r="K36" s="37">
        <f t="shared" ref="K36:M36" si="14">K$35*_xlfn.NORM.DIST(K11,0,1,TRUE)-$B$4*EXP(-$B$6*$B$3)*_xlfn.NORM.DIST(K23,0,1,TRUE)</f>
        <v>8.4982855076609582E-43</v>
      </c>
      <c r="L36" s="37">
        <f t="shared" si="14"/>
        <v>3.2982672935388118E-32</v>
      </c>
      <c r="M36" s="37">
        <f t="shared" si="14"/>
        <v>6.7047877779957573E-24</v>
      </c>
      <c r="N36" s="37">
        <f>N$35*_xlfn.NORM.DIST(N11,0,1,TRUE)-$B$4*EXP(-$B$6*$B$3)*_xlfn.NORM.DIST(N23,0,1,TRUE)</f>
        <v>2.1350928841721915E-17</v>
      </c>
      <c r="O36" s="37">
        <f t="shared" ref="O36:S36" si="15">O$35*_xlfn.NORM.DIST(O11,0,1,TRUE)-$B$4*EXP(-$B$6*$B$3)*_xlfn.NORM.DIST(O23,0,1,TRUE)</f>
        <v>2.41900396201638E-12</v>
      </c>
      <c r="P36" s="37">
        <f t="shared" si="15"/>
        <v>1.8309699796006018E-8</v>
      </c>
      <c r="Q36" s="37">
        <f t="shared" si="15"/>
        <v>1.5217155252538351E-5</v>
      </c>
      <c r="R36" s="37">
        <f t="shared" si="15"/>
        <v>2.0806382088390529E-3</v>
      </c>
      <c r="S36" s="37">
        <f t="shared" si="15"/>
        <v>6.5983245293112169E-2</v>
      </c>
      <c r="T36" s="37">
        <f>T$35*_xlfn.NORM.DIST(T11,0,1,TRUE)-$B$4*EXP(-$B$6*$B$3)*_xlfn.NORM.DIST(T23,0,1,TRUE)</f>
        <v>0.66121645040477972</v>
      </c>
      <c r="U36" s="37">
        <f t="shared" ref="U36:AA36" si="16">U$35*_xlfn.NORM.DIST(U11,0,1,TRUE)-$B$4*EXP(-$B$6*$B$3)*_xlfn.NORM.DIST(U23,0,1,TRUE)</f>
        <v>2.8124613970916812</v>
      </c>
      <c r="V36" s="37">
        <f t="shared" si="16"/>
        <v>6.732440793925079</v>
      </c>
      <c r="W36" s="37">
        <f t="shared" si="16"/>
        <v>11.513790548430137</v>
      </c>
      <c r="X36" s="37">
        <f t="shared" si="16"/>
        <v>16.490252617730334</v>
      </c>
      <c r="Y36" s="37">
        <f t="shared" si="16"/>
        <v>21.488855215021914</v>
      </c>
      <c r="Z36" s="37">
        <f t="shared" si="16"/>
        <v>26.488807069616641</v>
      </c>
      <c r="AA36" s="37">
        <f t="shared" si="16"/>
        <v>31.488806053652382</v>
      </c>
      <c r="AB36" s="37">
        <f>AB$35*_xlfn.NORM.DIST(AB11,0,1,TRUE)-$B$4*EXP(-$B$6*$B$3)*_xlfn.NORM.DIST(AB23,0,1,TRUE)</f>
        <v>36.488806039821995</v>
      </c>
      <c r="AC36" s="37">
        <f t="shared" ref="AC36:AI36" si="17">AC$35*_xlfn.NORM.DIST(AC11,0,1,TRUE)-$B$4*EXP(-$B$6*$B$3)*_xlfn.NORM.DIST(AC23,0,1,TRUE)</f>
        <v>41.488806039694566</v>
      </c>
      <c r="AD36" s="37">
        <f t="shared" si="17"/>
        <v>46.488806039693756</v>
      </c>
      <c r="AE36" s="37">
        <f t="shared" si="17"/>
        <v>51.488806039693742</v>
      </c>
      <c r="AF36" s="37">
        <f t="shared" si="17"/>
        <v>56.488806039693742</v>
      </c>
      <c r="AG36" s="37">
        <f t="shared" si="17"/>
        <v>61.488806039693742</v>
      </c>
      <c r="AH36" s="37">
        <f t="shared" si="17"/>
        <v>66.488806039693742</v>
      </c>
      <c r="AI36" s="37">
        <f t="shared" si="17"/>
        <v>71.488806039693742</v>
      </c>
      <c r="AJ36" s="37">
        <f>AJ$35*_xlfn.NORM.DIST(AJ11,0,1,TRUE)-$B$4*EXP(-$B$6*$B$3)*_xlfn.NORM.DIST(AJ23,0,1,TRUE)</f>
        <v>76.488806039693742</v>
      </c>
      <c r="AK36" s="37">
        <f t="shared" ref="AK36:AM36" si="18">AK$35*_xlfn.NORM.DIST(AK11,0,1,TRUE)-$B$4*EXP(-$B$6*$B$3)*_xlfn.NORM.DIST(AK23,0,1,TRUE)</f>
        <v>81.488806039693742</v>
      </c>
      <c r="AL36" s="37">
        <f t="shared" si="18"/>
        <v>86.488806039693742</v>
      </c>
      <c r="AM36" s="37">
        <f t="shared" si="18"/>
        <v>91.488806039693742</v>
      </c>
      <c r="AN36" s="37">
        <f>AN$35*_xlfn.NORM.DIST(AN11,0,1,TRUE)-$B$4*EXP(-$B$6*$B$3)*_xlfn.NORM.DIST(AN23,0,1,TRUE)</f>
        <v>96.488806039693742</v>
      </c>
      <c r="AO36" s="37">
        <f t="shared" ref="AO36" si="19">AO$35*_xlfn.NORM.DIST(AO11,0,1,TRUE)-$B$4*EXP(-$B$6*$B$3)*_xlfn.NORM.DIST(AO23,0,1,TRUE)</f>
        <v>101.48880603969374</v>
      </c>
      <c r="AP36" s="7"/>
      <c r="AQ36" s="7"/>
      <c r="AR36" s="7"/>
    </row>
    <row r="37" spans="1:44">
      <c r="A37" s="36">
        <f>A36+0.05</f>
        <v>0.1</v>
      </c>
      <c r="B37" s="37">
        <f t="shared" ref="B37:I44" si="20">B$35*_xlfn.NORM.DIST(B12,0,1,TRUE)-$B$4*EXP(-$B$6*$B$3)*_xlfn.NORM.DIST(B24,0,1,TRUE)</f>
        <v>1.1648537742397209E-196</v>
      </c>
      <c r="C37" s="37">
        <f t="shared" si="20"/>
        <v>5.5175182927890803E-117</v>
      </c>
      <c r="D37" s="37">
        <f t="shared" si="20"/>
        <v>5.134664733068174E-80</v>
      </c>
      <c r="E37" s="37">
        <f t="shared" si="20"/>
        <v>4.3001709384241387E-58</v>
      </c>
      <c r="F37" s="37">
        <f t="shared" si="20"/>
        <v>1.5191682843747707E-43</v>
      </c>
      <c r="G37" s="37">
        <f t="shared" si="20"/>
        <v>3.0142463604830797E-33</v>
      </c>
      <c r="H37" s="37">
        <f t="shared" si="20"/>
        <v>1.1865060156853705E-25</v>
      </c>
      <c r="I37" s="37">
        <f t="shared" si="20"/>
        <v>6.8172837727601915E-20</v>
      </c>
      <c r="J37" s="37">
        <f t="shared" ref="J37:AI37" si="21">J$35*_xlfn.NORM.DIST(J12,0,1,TRUE)-$B$4*EXP(-$B$6*$B$3)*_xlfn.NORM.DIST(J24,0,1,TRUE)</f>
        <v>1.9283706425325347E-15</v>
      </c>
      <c r="K37" s="37">
        <f t="shared" si="21"/>
        <v>5.9059403002838727E-12</v>
      </c>
      <c r="L37" s="37">
        <f t="shared" si="21"/>
        <v>3.3476775787131631E-9</v>
      </c>
      <c r="M37" s="37">
        <f t="shared" si="21"/>
        <v>5.1310023241809568E-7</v>
      </c>
      <c r="N37" s="37">
        <f t="shared" si="21"/>
        <v>2.8049877156368416E-5</v>
      </c>
      <c r="O37" s="37">
        <f t="shared" si="21"/>
        <v>6.7342744293051246E-4</v>
      </c>
      <c r="P37" s="37">
        <f t="shared" si="21"/>
        <v>8.3355192065706074E-3</v>
      </c>
      <c r="Q37" s="37">
        <f t="shared" si="21"/>
        <v>6.0374370761191898E-2</v>
      </c>
      <c r="R37" s="37">
        <f t="shared" si="21"/>
        <v>0.28345824263129149</v>
      </c>
      <c r="S37" s="37">
        <f t="shared" si="21"/>
        <v>0.93870188806459964</v>
      </c>
      <c r="T37" s="37">
        <f t="shared" si="21"/>
        <v>2.3539019889250525</v>
      </c>
      <c r="U37" s="37">
        <f t="shared" si="21"/>
        <v>4.746886160740253</v>
      </c>
      <c r="V37" s="37">
        <f t="shared" si="21"/>
        <v>8.0998653556703459</v>
      </c>
      <c r="W37" s="37">
        <f t="shared" si="21"/>
        <v>12.198164990392385</v>
      </c>
      <c r="X37" s="37">
        <f t="shared" si="21"/>
        <v>16.768148275739634</v>
      </c>
      <c r="Y37" s="37">
        <f t="shared" si="21"/>
        <v>21.58786458225407</v>
      </c>
      <c r="Z37" s="37">
        <f t="shared" si="21"/>
        <v>26.520693677812702</v>
      </c>
      <c r="AA37" s="37">
        <f t="shared" si="21"/>
        <v>31.498202937170149</v>
      </c>
      <c r="AB37" s="37">
        <f t="shared" si="21"/>
        <v>36.491362183473441</v>
      </c>
      <c r="AC37" s="37">
        <f t="shared" si="21"/>
        <v>41.489452974924362</v>
      </c>
      <c r="AD37" s="37">
        <f t="shared" si="21"/>
        <v>46.488959506861988</v>
      </c>
      <c r="AE37" s="37">
        <f t="shared" si="21"/>
        <v>51.488840395330726</v>
      </c>
      <c r="AF37" s="37">
        <f t="shared" si="21"/>
        <v>56.488813342651326</v>
      </c>
      <c r="AG37" s="37">
        <f t="shared" si="21"/>
        <v>61.48880752207296</v>
      </c>
      <c r="AH37" s="37">
        <f t="shared" si="21"/>
        <v>66.488806328487556</v>
      </c>
      <c r="AI37" s="37">
        <f t="shared" si="21"/>
        <v>71.488806093940994</v>
      </c>
      <c r="AJ37" s="37">
        <f t="shared" ref="AJ37:AO37" si="22">AJ$35*_xlfn.NORM.DIST(AJ12,0,1,TRUE)-$B$4*EXP(-$B$6*$B$3)*_xlfn.NORM.DIST(AJ24,0,1,TRUE)</f>
        <v>76.488806049559415</v>
      </c>
      <c r="AK37" s="37">
        <f t="shared" si="22"/>
        <v>81.488806041437357</v>
      </c>
      <c r="AL37" s="37">
        <f t="shared" si="22"/>
        <v>86.48880603999423</v>
      </c>
      <c r="AM37" s="37">
        <f t="shared" si="22"/>
        <v>91.488806039744375</v>
      </c>
      <c r="AN37" s="37">
        <f t="shared" si="22"/>
        <v>96.488806039702098</v>
      </c>
      <c r="AO37" s="37">
        <f t="shared" si="22"/>
        <v>101.48880603969511</v>
      </c>
      <c r="AP37" s="7"/>
      <c r="AQ37" s="7"/>
      <c r="AR37" s="7"/>
    </row>
    <row r="38" spans="1:44">
      <c r="A38" s="36">
        <f t="shared" ref="A38:A44" si="23">A37+0.05</f>
        <v>0.15000000000000002</v>
      </c>
      <c r="B38" s="37">
        <f t="shared" si="20"/>
        <v>5.9637030356968368E-89</v>
      </c>
      <c r="C38" s="37">
        <f t="shared" si="20"/>
        <v>2.4910277691348651E-53</v>
      </c>
      <c r="D38" s="37">
        <f t="shared" si="20"/>
        <v>9.2885044993038044E-37</v>
      </c>
      <c r="E38" s="37">
        <f t="shared" si="20"/>
        <v>6.6646584969851285E-27</v>
      </c>
      <c r="F38" s="37">
        <f t="shared" si="20"/>
        <v>2.433738162197114E-20</v>
      </c>
      <c r="G38" s="37">
        <f t="shared" si="20"/>
        <v>1.1222472142354795E-15</v>
      </c>
      <c r="H38" s="37">
        <f t="shared" si="20"/>
        <v>3.2109189113946892E-12</v>
      </c>
      <c r="I38" s="37">
        <f t="shared" si="20"/>
        <v>1.3906619176080469E-9</v>
      </c>
      <c r="J38" s="37">
        <f t="shared" ref="J38:AI38" si="24">J$35*_xlfn.NORM.DIST(J13,0,1,TRUE)-$B$4*EXP(-$B$6*$B$3)*_xlfn.NORM.DIST(J25,0,1,TRUE)</f>
        <v>1.5702128634922307E-7</v>
      </c>
      <c r="K38" s="37">
        <f t="shared" si="24"/>
        <v>6.5765063796657916E-6</v>
      </c>
      <c r="L38" s="37">
        <f t="shared" si="24"/>
        <v>1.2989182420957346E-4</v>
      </c>
      <c r="M38" s="37">
        <f t="shared" si="24"/>
        <v>1.4337397008402433E-3</v>
      </c>
      <c r="N38" s="37">
        <f t="shared" si="24"/>
        <v>1.0012118222488764E-2</v>
      </c>
      <c r="O38" s="37">
        <f t="shared" si="24"/>
        <v>4.854724817598921E-2</v>
      </c>
      <c r="P38" s="37">
        <f t="shared" si="24"/>
        <v>0.17555886363083451</v>
      </c>
      <c r="Q38" s="37">
        <f t="shared" si="24"/>
        <v>0.50074667281904617</v>
      </c>
      <c r="R38" s="37">
        <f t="shared" si="24"/>
        <v>1.1779708030005871</v>
      </c>
      <c r="S38" s="37">
        <f t="shared" si="24"/>
        <v>2.3694290420760531</v>
      </c>
      <c r="T38" s="37">
        <f t="shared" si="24"/>
        <v>4.1971252229936127</v>
      </c>
      <c r="U38" s="37">
        <f t="shared" si="24"/>
        <v>6.7080166664104581</v>
      </c>
      <c r="V38" s="37">
        <f t="shared" si="24"/>
        <v>9.8686108347085479</v>
      </c>
      <c r="W38" s="37">
        <f t="shared" si="24"/>
        <v>13.585698134074761</v>
      </c>
      <c r="X38" s="37">
        <f t="shared" si="24"/>
        <v>17.738237544007177</v>
      </c>
      <c r="Y38" s="37">
        <f t="shared" si="24"/>
        <v>22.205815084130833</v>
      </c>
      <c r="Z38" s="37">
        <f t="shared" si="24"/>
        <v>26.886281325572327</v>
      </c>
      <c r="AA38" s="37">
        <f t="shared" si="24"/>
        <v>31.702293996543759</v>
      </c>
      <c r="AB38" s="37">
        <f t="shared" si="24"/>
        <v>36.600230984073647</v>
      </c>
      <c r="AC38" s="37">
        <f t="shared" si="24"/>
        <v>41.545474669487163</v>
      </c>
      <c r="AD38" s="37">
        <f t="shared" si="24"/>
        <v>46.516962811298924</v>
      </c>
      <c r="AE38" s="37">
        <f t="shared" si="24"/>
        <v>51.502506919304835</v>
      </c>
      <c r="AF38" s="37">
        <f t="shared" si="24"/>
        <v>56.495349402819102</v>
      </c>
      <c r="AG38" s="37">
        <f t="shared" si="24"/>
        <v>61.491879447973318</v>
      </c>
      <c r="AH38" s="37">
        <f t="shared" si="24"/>
        <v>66.490228394911284</v>
      </c>
      <c r="AI38" s="37">
        <f t="shared" si="24"/>
        <v>71.489455711013065</v>
      </c>
      <c r="AJ38" s="37">
        <f t="shared" ref="AJ38:AO38" si="25">AJ$35*_xlfn.NORM.DIST(AJ13,0,1,TRUE)-$B$4*EXP(-$B$6*$B$3)*_xlfn.NORM.DIST(AJ25,0,1,TRUE)</f>
        <v>76.489099358013334</v>
      </c>
      <c r="AK38" s="37">
        <f t="shared" si="25"/>
        <v>81.48893712228174</v>
      </c>
      <c r="AL38" s="37">
        <f t="shared" si="25"/>
        <v>86.488864096804633</v>
      </c>
      <c r="AM38" s="37">
        <f t="shared" si="25"/>
        <v>91.488831552817672</v>
      </c>
      <c r="AN38" s="37">
        <f t="shared" si="25"/>
        <v>96.488817175370016</v>
      </c>
      <c r="AO38" s="37">
        <f t="shared" si="25"/>
        <v>101.48881087160949</v>
      </c>
    </row>
    <row r="39" spans="1:44">
      <c r="A39" s="36">
        <f t="shared" si="23"/>
        <v>0.2</v>
      </c>
      <c r="B39" s="37">
        <f t="shared" si="20"/>
        <v>4.5824629198446882E-51</v>
      </c>
      <c r="C39" s="37">
        <f t="shared" si="20"/>
        <v>7.2712370382577143E-31</v>
      </c>
      <c r="D39" s="37">
        <f t="shared" si="20"/>
        <v>1.9623244484810872E-21</v>
      </c>
      <c r="E39" s="37">
        <f t="shared" si="20"/>
        <v>8.3847787327423085E-16</v>
      </c>
      <c r="F39" s="37">
        <f t="shared" si="20"/>
        <v>4.8878002079351036E-12</v>
      </c>
      <c r="G39" s="37">
        <f t="shared" si="20"/>
        <v>2.3924523417110351E-9</v>
      </c>
      <c r="H39" s="37">
        <f t="shared" si="20"/>
        <v>2.4220250317907067E-7</v>
      </c>
      <c r="I39" s="37">
        <f t="shared" si="20"/>
        <v>8.4054394722175537E-6</v>
      </c>
      <c r="J39" s="37">
        <f t="shared" ref="J39:AI39" si="26">J$35*_xlfn.NORM.DIST(J14,0,1,TRUE)-$B$4*EXP(-$B$6*$B$3)*_xlfn.NORM.DIST(J26,0,1,TRUE)</f>
        <v>1.3608586547149632E-4</v>
      </c>
      <c r="K39" s="37">
        <f t="shared" si="26"/>
        <v>1.2553851033468497E-3</v>
      </c>
      <c r="L39" s="37">
        <f t="shared" si="26"/>
        <v>7.5607544480035538E-3</v>
      </c>
      <c r="M39" s="37">
        <f t="shared" si="26"/>
        <v>3.2732398262000417E-2</v>
      </c>
      <c r="N39" s="37">
        <f t="shared" si="26"/>
        <v>0.10927137785249363</v>
      </c>
      <c r="O39" s="37">
        <f t="shared" si="26"/>
        <v>0.2964660281110576</v>
      </c>
      <c r="P39" s="37">
        <f t="shared" si="26"/>
        <v>0.68052306897048265</v>
      </c>
      <c r="Q39" s="37">
        <f t="shared" si="26"/>
        <v>1.3636799181063299</v>
      </c>
      <c r="R39" s="37">
        <f t="shared" si="26"/>
        <v>2.4453695532062909</v>
      </c>
      <c r="S39" s="37">
        <f t="shared" si="26"/>
        <v>4.0027639879510168</v>
      </c>
      <c r="T39" s="37">
        <f t="shared" si="26"/>
        <v>6.0776479476704282</v>
      </c>
      <c r="U39" s="37">
        <f t="shared" si="26"/>
        <v>8.6728260148180283</v>
      </c>
      <c r="V39" s="37">
        <f t="shared" si="26"/>
        <v>11.757100696918911</v>
      </c>
      <c r="W39" s="37">
        <f t="shared" si="26"/>
        <v>15.275384798290872</v>
      </c>
      <c r="X39" s="37">
        <f t="shared" si="26"/>
        <v>19.160138994957165</v>
      </c>
      <c r="Y39" s="37">
        <f t="shared" si="26"/>
        <v>23.341333023988241</v>
      </c>
      <c r="Z39" s="37">
        <f t="shared" si="26"/>
        <v>27.753556532170677</v>
      </c>
      <c r="AA39" s="37">
        <f t="shared" si="26"/>
        <v>32.340095803613906</v>
      </c>
      <c r="AB39" s="37">
        <f t="shared" si="26"/>
        <v>37.05449829500489</v>
      </c>
      <c r="AC39" s="37">
        <f t="shared" si="26"/>
        <v>41.860405346701612</v>
      </c>
      <c r="AD39" s="37">
        <f t="shared" si="26"/>
        <v>46.730398664950016</v>
      </c>
      <c r="AE39" s="37">
        <f t="shared" si="26"/>
        <v>51.644434446063144</v>
      </c>
      <c r="AF39" s="37">
        <f t="shared" si="26"/>
        <v>56.588239733814675</v>
      </c>
      <c r="AG39" s="37">
        <f t="shared" si="26"/>
        <v>61.55187610764844</v>
      </c>
      <c r="AH39" s="37">
        <f t="shared" si="26"/>
        <v>66.528555216796931</v>
      </c>
      <c r="AI39" s="37">
        <f t="shared" si="26"/>
        <v>71.513716698144719</v>
      </c>
      <c r="AJ39" s="37">
        <f t="shared" ref="AJ39:AO39" si="27">AJ$35*_xlfn.NORM.DIST(AJ14,0,1,TRUE)-$B$4*EXP(-$B$6*$B$3)*_xlfn.NORM.DIST(AJ26,0,1,TRUE)</f>
        <v>76.504340676701233</v>
      </c>
      <c r="AK39" s="37">
        <f t="shared" si="27"/>
        <v>81.498452199795921</v>
      </c>
      <c r="AL39" s="37">
        <f t="shared" si="27"/>
        <v>86.494773620218751</v>
      </c>
      <c r="AM39" s="37">
        <f t="shared" si="27"/>
        <v>91.492486161972352</v>
      </c>
      <c r="AN39" s="37">
        <f t="shared" si="27"/>
        <v>96.491069405728339</v>
      </c>
      <c r="AO39" s="37">
        <f t="shared" si="27"/>
        <v>101.49019492086518</v>
      </c>
    </row>
    <row r="40" spans="1:44">
      <c r="A40" s="36">
        <f t="shared" si="23"/>
        <v>0.25</v>
      </c>
      <c r="B40" s="37">
        <f t="shared" si="20"/>
        <v>2.0472946170999713E-33</v>
      </c>
      <c r="C40" s="37">
        <f t="shared" si="20"/>
        <v>2.3603777589086962E-20</v>
      </c>
      <c r="D40" s="37">
        <f t="shared" si="20"/>
        <v>3.1459675928859571E-14</v>
      </c>
      <c r="E40" s="37">
        <f t="shared" si="20"/>
        <v>1.4834146217811319E-10</v>
      </c>
      <c r="F40" s="37">
        <f t="shared" si="20"/>
        <v>4.3702600176637084E-8</v>
      </c>
      <c r="G40" s="37">
        <f t="shared" si="20"/>
        <v>2.5966720743891424E-6</v>
      </c>
      <c r="H40" s="37">
        <f t="shared" si="20"/>
        <v>5.5671459540047267E-5</v>
      </c>
      <c r="I40" s="37">
        <f t="shared" si="20"/>
        <v>5.9682536793832265E-4</v>
      </c>
      <c r="J40" s="37">
        <f t="shared" ref="J40:AI40" si="28">J$35*_xlfn.NORM.DIST(J15,0,1,TRUE)-$B$4*EXP(-$B$6*$B$3)*_xlfn.NORM.DIST(J27,0,1,TRUE)</f>
        <v>3.9040019211343674E-3</v>
      </c>
      <c r="K40" s="37">
        <f t="shared" si="28"/>
        <v>1.7730933307693403E-2</v>
      </c>
      <c r="L40" s="37">
        <f t="shared" si="28"/>
        <v>6.1052587019051363E-2</v>
      </c>
      <c r="M40" s="37">
        <f t="shared" si="28"/>
        <v>0.1695981806539526</v>
      </c>
      <c r="N40" s="37">
        <f t="shared" si="28"/>
        <v>0.39769868929838159</v>
      </c>
      <c r="O40" s="37">
        <f t="shared" si="28"/>
        <v>0.81433740389932652</v>
      </c>
      <c r="P40" s="37">
        <f t="shared" si="28"/>
        <v>1.4941459138291968</v>
      </c>
      <c r="Q40" s="37">
        <f t="shared" si="28"/>
        <v>2.5063278725838032</v>
      </c>
      <c r="R40" s="37">
        <f t="shared" si="28"/>
        <v>3.9049351681460074</v>
      </c>
      <c r="S40" s="37">
        <f t="shared" si="28"/>
        <v>5.7228289654108373</v>
      </c>
      <c r="T40" s="37">
        <f t="shared" si="28"/>
        <v>7.9700121286359362</v>
      </c>
      <c r="U40" s="37">
        <f t="shared" si="28"/>
        <v>10.63567179765586</v>
      </c>
      <c r="V40" s="37">
        <f t="shared" si="28"/>
        <v>13.692586448981928</v>
      </c>
      <c r="W40" s="37">
        <f t="shared" si="28"/>
        <v>17.102480850744598</v>
      </c>
      <c r="X40" s="37">
        <f t="shared" si="28"/>
        <v>20.821215509086088</v>
      </c>
      <c r="Y40" s="37">
        <f t="shared" si="28"/>
        <v>24.803129377096866</v>
      </c>
      <c r="Z40" s="37">
        <f t="shared" si="28"/>
        <v>29.004250757063559</v>
      </c>
      <c r="AA40" s="37">
        <f t="shared" si="28"/>
        <v>33.38437657170725</v>
      </c>
      <c r="AB40" s="37">
        <f t="shared" si="28"/>
        <v>37.908184301696281</v>
      </c>
      <c r="AC40" s="37">
        <f t="shared" si="28"/>
        <v>42.545607116002017</v>
      </c>
      <c r="AD40" s="37">
        <f t="shared" si="28"/>
        <v>47.271704221544837</v>
      </c>
      <c r="AE40" s="37">
        <f t="shared" si="28"/>
        <v>52.066225208588037</v>
      </c>
      <c r="AF40" s="37">
        <f t="shared" si="28"/>
        <v>56.913020945304567</v>
      </c>
      <c r="AG40" s="37">
        <f t="shared" si="28"/>
        <v>61.799407682491264</v>
      </c>
      <c r="AH40" s="37">
        <f t="shared" si="28"/>
        <v>66.715552097471686</v>
      </c>
      <c r="AI40" s="37">
        <f t="shared" si="28"/>
        <v>71.653915233377347</v>
      </c>
      <c r="AJ40" s="37">
        <f t="shared" ref="AJ40:AO40" si="29">AJ$35*_xlfn.NORM.DIST(AJ15,0,1,TRUE)-$B$4*EXP(-$B$6*$B$3)*_xlfn.NORM.DIST(AJ27,0,1,TRUE)</f>
        <v>76.608772360620648</v>
      </c>
      <c r="AK40" s="37">
        <f t="shared" si="29"/>
        <v>81.57581223122115</v>
      </c>
      <c r="AL40" s="37">
        <f t="shared" si="29"/>
        <v>86.551811224481142</v>
      </c>
      <c r="AM40" s="37">
        <f t="shared" si="29"/>
        <v>91.534373827496182</v>
      </c>
      <c r="AN40" s="37">
        <f t="shared" si="29"/>
        <v>96.521729395989169</v>
      </c>
      <c r="AO40" s="37">
        <f t="shared" si="29"/>
        <v>101.51257518330701</v>
      </c>
    </row>
    <row r="41" spans="1:44">
      <c r="A41" s="36">
        <f t="shared" si="23"/>
        <v>0.3</v>
      </c>
      <c r="B41" s="37">
        <f t="shared" si="20"/>
        <v>9.4539457849771554E-24</v>
      </c>
      <c r="C41" s="37">
        <f t="shared" si="20"/>
        <v>1.4398604573482989E-14</v>
      </c>
      <c r="D41" s="37">
        <f t="shared" si="20"/>
        <v>3.059690016507841E-10</v>
      </c>
      <c r="E41" s="37">
        <f t="shared" si="20"/>
        <v>1.2431421440213092E-7</v>
      </c>
      <c r="F41" s="37">
        <f t="shared" si="20"/>
        <v>7.2095218964057084E-6</v>
      </c>
      <c r="G41" s="37">
        <f t="shared" si="20"/>
        <v>1.3567252186310317E-4</v>
      </c>
      <c r="H41" s="37">
        <f t="shared" si="20"/>
        <v>1.2458709788156809E-3</v>
      </c>
      <c r="I41" s="37">
        <f t="shared" si="20"/>
        <v>7.0193777135912766E-3</v>
      </c>
      <c r="J41" s="37">
        <f t="shared" ref="J41:AI41" si="30">J$35*_xlfn.NORM.DIST(J16,0,1,TRUE)-$B$4*EXP(-$B$6*$B$3)*_xlfn.NORM.DIST(J28,0,1,TRUE)</f>
        <v>2.7904602405881718E-2</v>
      </c>
      <c r="K41" s="37">
        <f t="shared" si="30"/>
        <v>8.5708052981110949E-2</v>
      </c>
      <c r="L41" s="37">
        <f t="shared" si="30"/>
        <v>0.21635613372182072</v>
      </c>
      <c r="M41" s="37">
        <f t="shared" si="30"/>
        <v>0.46890225985500766</v>
      </c>
      <c r="N41" s="37">
        <f t="shared" si="30"/>
        <v>0.90069105414513206</v>
      </c>
      <c r="O41" s="37">
        <f t="shared" si="30"/>
        <v>1.5702493791271621</v>
      </c>
      <c r="P41" s="37">
        <f t="shared" si="30"/>
        <v>2.5300608561298219</v>
      </c>
      <c r="Q41" s="37">
        <f t="shared" si="30"/>
        <v>3.8209594893363992</v>
      </c>
      <c r="R41" s="37">
        <f t="shared" si="30"/>
        <v>5.4689936917379605</v>
      </c>
      <c r="S41" s="37">
        <f t="shared" si="30"/>
        <v>7.4847729720605471</v>
      </c>
      <c r="T41" s="37">
        <f t="shared" si="30"/>
        <v>9.8647721957982384</v>
      </c>
      <c r="U41" s="37">
        <f t="shared" si="30"/>
        <v>12.59386176677409</v>
      </c>
      <c r="V41" s="37">
        <f t="shared" si="30"/>
        <v>15.648366563210338</v>
      </c>
      <c r="W41" s="37">
        <f t="shared" si="30"/>
        <v>18.99911658455963</v>
      </c>
      <c r="X41" s="37">
        <f t="shared" si="30"/>
        <v>22.614146114380873</v>
      </c>
      <c r="Y41" s="37">
        <f t="shared" si="30"/>
        <v>26.460870910895821</v>
      </c>
      <c r="Z41" s="37">
        <f t="shared" si="30"/>
        <v>30.507701369632287</v>
      </c>
      <c r="AA41" s="37">
        <f t="shared" si="30"/>
        <v>34.725131205045969</v>
      </c>
      <c r="AB41" s="37">
        <f t="shared" si="30"/>
        <v>39.086383746043367</v>
      </c>
      <c r="AC41" s="37">
        <f t="shared" si="30"/>
        <v>43.567712501607815</v>
      </c>
      <c r="AD41" s="37">
        <f t="shared" si="30"/>
        <v>48.148449690410615</v>
      </c>
      <c r="AE41" s="37">
        <f t="shared" si="30"/>
        <v>52.810884168993766</v>
      </c>
      <c r="AF41" s="37">
        <f t="shared" si="30"/>
        <v>57.540034330583524</v>
      </c>
      <c r="AG41" s="37">
        <f t="shared" si="30"/>
        <v>62.323365584817722</v>
      </c>
      <c r="AH41" s="37">
        <f t="shared" si="30"/>
        <v>67.150487834488814</v>
      </c>
      <c r="AI41" s="37">
        <f t="shared" si="30"/>
        <v>72.012856707326449</v>
      </c>
      <c r="AJ41" s="37">
        <f t="shared" ref="AJ41:AO41" si="31">AJ$35*_xlfn.NORM.DIST(AJ16,0,1,TRUE)-$B$4*EXP(-$B$6*$B$3)*_xlfn.NORM.DIST(AJ28,0,1,TRUE)</f>
        <v>76.903493283107466</v>
      </c>
      <c r="AK41" s="37">
        <f t="shared" si="31"/>
        <v>81.816730430026624</v>
      </c>
      <c r="AL41" s="37">
        <f t="shared" si="31"/>
        <v>86.747989230194563</v>
      </c>
      <c r="AM41" s="37">
        <f t="shared" si="31"/>
        <v>91.693585903946257</v>
      </c>
      <c r="AN41" s="37">
        <f t="shared" si="31"/>
        <v>96.650567742516074</v>
      </c>
      <c r="AO41" s="37">
        <f t="shared" si="31"/>
        <v>101.61657549696785</v>
      </c>
    </row>
    <row r="42" spans="1:44">
      <c r="A42" s="36">
        <f t="shared" si="23"/>
        <v>0.35</v>
      </c>
      <c r="B42" s="37">
        <f t="shared" si="20"/>
        <v>7.2051223184788048E-18</v>
      </c>
      <c r="C42" s="37">
        <f t="shared" si="20"/>
        <v>5.013562777164157E-11</v>
      </c>
      <c r="D42" s="37">
        <f t="shared" si="20"/>
        <v>8.758994936413722E-8</v>
      </c>
      <c r="E42" s="37">
        <f t="shared" si="20"/>
        <v>8.0907502699755266E-6</v>
      </c>
      <c r="F42" s="37">
        <f t="shared" si="20"/>
        <v>1.7551300339162983E-4</v>
      </c>
      <c r="G42" s="37">
        <f t="shared" si="20"/>
        <v>1.6453159862384568E-3</v>
      </c>
      <c r="H42" s="37">
        <f t="shared" si="20"/>
        <v>9.0263209305791181E-3</v>
      </c>
      <c r="I42" s="37">
        <f t="shared" si="20"/>
        <v>3.4361405102538434E-2</v>
      </c>
      <c r="J42" s="37">
        <f t="shared" ref="J42:AI42" si="32">J$35*_xlfn.NORM.DIST(J17,0,1,TRUE)-$B$4*EXP(-$B$6*$B$3)*_xlfn.NORM.DIST(J29,0,1,TRUE)</f>
        <v>0.10072109745855995</v>
      </c>
      <c r="K42" s="37">
        <f t="shared" si="32"/>
        <v>0.24323090435558004</v>
      </c>
      <c r="L42" s="37">
        <f t="shared" si="32"/>
        <v>0.50671277490246958</v>
      </c>
      <c r="M42" s="37">
        <f t="shared" si="32"/>
        <v>0.94077698892840189</v>
      </c>
      <c r="N42" s="37">
        <f t="shared" si="32"/>
        <v>1.5940239690517526</v>
      </c>
      <c r="O42" s="37">
        <f t="shared" si="32"/>
        <v>2.5088974205158117</v>
      </c>
      <c r="P42" s="37">
        <f t="shared" si="32"/>
        <v>3.7181137894328309</v>
      </c>
      <c r="Q42" s="37">
        <f t="shared" si="32"/>
        <v>5.2429289593895767</v>
      </c>
      <c r="R42" s="37">
        <f t="shared" si="32"/>
        <v>7.0930313898699957</v>
      </c>
      <c r="S42" s="37">
        <f t="shared" si="32"/>
        <v>9.2676199815059661</v>
      </c>
      <c r="T42" s="37">
        <f t="shared" si="32"/>
        <v>11.757182594551608</v>
      </c>
      <c r="U42" s="37">
        <f t="shared" si="32"/>
        <v>14.545558989904116</v>
      </c>
      <c r="V42" s="37">
        <f t="shared" si="32"/>
        <v>17.611983959289738</v>
      </c>
      <c r="W42" s="37">
        <f t="shared" si="32"/>
        <v>20.932920144076533</v>
      </c>
      <c r="X42" s="37">
        <f t="shared" si="32"/>
        <v>24.483584345494492</v>
      </c>
      <c r="Y42" s="37">
        <f t="shared" si="32"/>
        <v>28.239139368666656</v>
      </c>
      <c r="Z42" s="37">
        <f t="shared" si="32"/>
        <v>32.175567072320888</v>
      </c>
      <c r="AA42" s="37">
        <f t="shared" si="32"/>
        <v>36.270262237739558</v>
      </c>
      <c r="AB42" s="37">
        <f t="shared" si="32"/>
        <v>40.502396764788401</v>
      </c>
      <c r="AC42" s="37">
        <f t="shared" si="32"/>
        <v>44.853104550333256</v>
      </c>
      <c r="AD42" s="37">
        <f t="shared" si="32"/>
        <v>49.305533077986084</v>
      </c>
      <c r="AE42" s="37">
        <f t="shared" si="32"/>
        <v>53.844800971433855</v>
      </c>
      <c r="AF42" s="37">
        <f t="shared" si="32"/>
        <v>58.457893293132869</v>
      </c>
      <c r="AG42" s="37">
        <f t="shared" si="32"/>
        <v>63.133519234255104</v>
      </c>
      <c r="AH42" s="37">
        <f t="shared" si="32"/>
        <v>67.861950563688282</v>
      </c>
      <c r="AI42" s="37">
        <f t="shared" si="32"/>
        <v>72.634853981439832</v>
      </c>
      <c r="AJ42" s="37">
        <f t="shared" ref="AJ42:AO42" si="33">AJ$35*_xlfn.NORM.DIST(AJ17,0,1,TRUE)-$B$4*EXP(-$B$6*$B$3)*_xlfn.NORM.DIST(AJ29,0,1,TRUE)</f>
        <v>77.445126359520359</v>
      </c>
      <c r="AK42" s="37">
        <f t="shared" si="33"/>
        <v>82.286738653086374</v>
      </c>
      <c r="AL42" s="37">
        <f t="shared" si="33"/>
        <v>87.154591883569154</v>
      </c>
      <c r="AM42" s="37">
        <f t="shared" si="33"/>
        <v>92.044386881323291</v>
      </c>
      <c r="AN42" s="37">
        <f t="shared" si="33"/>
        <v>96.952508285071843</v>
      </c>
      <c r="AO42" s="37">
        <f t="shared" si="33"/>
        <v>101.87592250460695</v>
      </c>
    </row>
    <row r="43" spans="1:44">
      <c r="A43" s="36">
        <f t="shared" si="23"/>
        <v>0.39999999999999997</v>
      </c>
      <c r="B43" s="37">
        <f t="shared" si="20"/>
        <v>5.1998609223605234E-14</v>
      </c>
      <c r="C43" s="37">
        <f t="shared" si="20"/>
        <v>1.0925773088700389E-8</v>
      </c>
      <c r="D43" s="37">
        <f t="shared" si="20"/>
        <v>3.7615173979737082E-6</v>
      </c>
      <c r="E43" s="37">
        <f t="shared" si="20"/>
        <v>1.3248460912036069E-4</v>
      </c>
      <c r="F43" s="37">
        <f t="shared" si="20"/>
        <v>1.5137296261065903E-3</v>
      </c>
      <c r="G43" s="37">
        <f t="shared" si="20"/>
        <v>9.000035027251857E-3</v>
      </c>
      <c r="H43" s="37">
        <f t="shared" si="20"/>
        <v>3.523131370002669E-2</v>
      </c>
      <c r="I43" s="37">
        <f t="shared" si="20"/>
        <v>0.1036458596075851</v>
      </c>
      <c r="J43" s="37">
        <f t="shared" ref="J43:AI43" si="34">J$35*_xlfn.NORM.DIST(J18,0,1,TRUE)-$B$4*EXP(-$B$6*$B$3)*_xlfn.NORM.DIST(J30,0,1,TRUE)</f>
        <v>0.24845059409361658</v>
      </c>
      <c r="K43" s="37">
        <f t="shared" si="34"/>
        <v>0.51148530590618746</v>
      </c>
      <c r="L43" s="37">
        <f t="shared" si="34"/>
        <v>0.93734503264814606</v>
      </c>
      <c r="M43" s="37">
        <f t="shared" si="34"/>
        <v>1.5683893406791123</v>
      </c>
      <c r="N43" s="37">
        <f t="shared" si="34"/>
        <v>2.440782260573183</v>
      </c>
      <c r="O43" s="37">
        <f t="shared" si="34"/>
        <v>3.5820460230773694</v>
      </c>
      <c r="P43" s="37">
        <f t="shared" si="34"/>
        <v>5.0101012808893728</v>
      </c>
      <c r="Q43" s="37">
        <f t="shared" si="34"/>
        <v>6.7334888559112258</v>
      </c>
      <c r="R43" s="37">
        <f t="shared" si="34"/>
        <v>8.7523809668619243</v>
      </c>
      <c r="S43" s="37">
        <f t="shared" si="34"/>
        <v>11.060018303999918</v>
      </c>
      <c r="T43" s="37">
        <f>T$35*_xlfn.NORM.DIST(T18,0,1,TRUE)-$B$4*EXP(-$B$6*$B$3)*_xlfn.NORM.DIST(T30,0,1,TRUE)</f>
        <v>13.644289200591125</v>
      </c>
      <c r="U43" s="37">
        <f t="shared" si="34"/>
        <v>16.489257244437951</v>
      </c>
      <c r="V43" s="37">
        <f t="shared" si="34"/>
        <v>19.576522781024615</v>
      </c>
      <c r="W43" s="37">
        <f t="shared" si="34"/>
        <v>22.886364146572802</v>
      </c>
      <c r="X43" s="37">
        <f t="shared" si="34"/>
        <v>26.398645873675534</v>
      </c>
      <c r="Y43" s="37">
        <f t="shared" si="34"/>
        <v>30.093506615778018</v>
      </c>
      <c r="Z43" s="37">
        <f t="shared" si="34"/>
        <v>33.951853152115405</v>
      </c>
      <c r="AA43" s="37">
        <f t="shared" si="34"/>
        <v>37.955692308868933</v>
      </c>
      <c r="AB43" s="37">
        <f t="shared" si="34"/>
        <v>42.08833298435809</v>
      </c>
      <c r="AC43" s="37">
        <f t="shared" si="34"/>
        <v>46.334487912528701</v>
      </c>
      <c r="AD43" s="37">
        <f t="shared" si="34"/>
        <v>50.680300852656075</v>
      </c>
      <c r="AE43" s="37">
        <f t="shared" si="34"/>
        <v>55.113320517612621</v>
      </c>
      <c r="AF43" s="37">
        <f t="shared" si="34"/>
        <v>59.622438314761268</v>
      </c>
      <c r="AG43" s="37">
        <f t="shared" si="34"/>
        <v>64.1978031690996</v>
      </c>
      <c r="AH43" s="37">
        <f t="shared" si="34"/>
        <v>68.830723451023928</v>
      </c>
      <c r="AI43" s="37">
        <f t="shared" si="34"/>
        <v>73.51356336008493</v>
      </c>
      <c r="AJ43" s="37">
        <f t="shared" ref="AJ43:AO43" si="35">AJ$35*_xlfn.NORM.DIST(AJ18,0,1,TRUE)-$B$4*EXP(-$B$6*$B$3)*_xlfn.NORM.DIST(AJ30,0,1,TRUE)</f>
        <v>78.239638982904538</v>
      </c>
      <c r="AK43" s="37">
        <f t="shared" si="35"/>
        <v>83.003117582173005</v>
      </c>
      <c r="AL43" s="37">
        <f t="shared" si="35"/>
        <v>87.798922409517942</v>
      </c>
      <c r="AM43" s="37">
        <f t="shared" si="35"/>
        <v>92.622644394788495</v>
      </c>
      <c r="AN43" s="37">
        <f t="shared" si="35"/>
        <v>97.470461381653521</v>
      </c>
      <c r="AO43" s="37">
        <f t="shared" si="35"/>
        <v>102.33906509735419</v>
      </c>
    </row>
    <row r="44" spans="1:44">
      <c r="A44" s="36">
        <f t="shared" si="23"/>
        <v>0.44999999999999996</v>
      </c>
      <c r="B44" s="37">
        <f t="shared" si="20"/>
        <v>2.4690611225315279E-11</v>
      </c>
      <c r="C44" s="37">
        <f t="shared" si="20"/>
        <v>4.6964584746762624E-7</v>
      </c>
      <c r="D44" s="37">
        <f t="shared" si="20"/>
        <v>5.2968419312806399E-5</v>
      </c>
      <c r="E44" s="37">
        <f t="shared" si="20"/>
        <v>9.6091307728791292E-4</v>
      </c>
      <c r="F44" s="37">
        <f t="shared" si="20"/>
        <v>7.0566326862990317E-3</v>
      </c>
      <c r="G44" s="37">
        <f t="shared" si="20"/>
        <v>3.0628434041980623E-2</v>
      </c>
      <c r="H44" s="37">
        <f t="shared" si="20"/>
        <v>9.4885584643129239E-2</v>
      </c>
      <c r="I44" s="37">
        <f t="shared" si="20"/>
        <v>0.23331689403351286</v>
      </c>
      <c r="J44" s="37">
        <f t="shared" ref="J44:AI44" si="36">J$35*_xlfn.NORM.DIST(J19,0,1,TRUE)-$B$4*EXP(-$B$6*$B$3)*_xlfn.NORM.DIST(J31,0,1,TRUE)</f>
        <v>0.48595295423826057</v>
      </c>
      <c r="K44" s="37">
        <f t="shared" si="36"/>
        <v>0.89437712508835787</v>
      </c>
      <c r="L44" s="37">
        <f t="shared" si="36"/>
        <v>1.4971462701304947</v>
      </c>
      <c r="M44" s="37">
        <f t="shared" si="36"/>
        <v>2.3265139296520712</v>
      </c>
      <c r="N44" s="37">
        <f t="shared" si="36"/>
        <v>3.4066566044221229</v>
      </c>
      <c r="O44" s="37">
        <f t="shared" si="36"/>
        <v>4.7531954369516605</v>
      </c>
      <c r="P44" s="37">
        <f t="shared" si="36"/>
        <v>6.3736483578698753</v>
      </c>
      <c r="Q44" s="37">
        <f t="shared" si="36"/>
        <v>8.2684451034085278</v>
      </c>
      <c r="R44" s="37">
        <f t="shared" si="36"/>
        <v>10.432205838315568</v>
      </c>
      <c r="S44" s="37">
        <f t="shared" si="36"/>
        <v>12.855070931206654</v>
      </c>
      <c r="T44" s="37">
        <f t="shared" si="36"/>
        <v>15.523948418961261</v>
      </c>
      <c r="U44" s="37">
        <f t="shared" si="36"/>
        <v>18.423607189921285</v>
      </c>
      <c r="V44" s="37">
        <f t="shared" si="36"/>
        <v>21.537587005153753</v>
      </c>
      <c r="W44" s="37">
        <f t="shared" si="36"/>
        <v>24.848924001839961</v>
      </c>
      <c r="X44" s="37">
        <f t="shared" si="36"/>
        <v>28.340706136197234</v>
      </c>
      <c r="Y44" s="37">
        <f t="shared" si="36"/>
        <v>31.996480723187098</v>
      </c>
      <c r="Z44" s="37">
        <f t="shared" si="36"/>
        <v>35.800538702745996</v>
      </c>
      <c r="AA44" s="37">
        <f t="shared" si="36"/>
        <v>39.738099623572353</v>
      </c>
      <c r="AB44" s="37">
        <f t="shared" si="36"/>
        <v>43.795419038048166</v>
      </c>
      <c r="AC44" s="37">
        <f t="shared" si="36"/>
        <v>47.959836986034148</v>
      </c>
      <c r="AD44" s="37">
        <f t="shared" si="36"/>
        <v>52.219783083334761</v>
      </c>
      <c r="AE44" s="37">
        <f t="shared" si="36"/>
        <v>56.564750744118228</v>
      </c>
      <c r="AF44" s="37">
        <f t="shared" si="36"/>
        <v>60.985250414175965</v>
      </c>
      <c r="AG44" s="37">
        <f t="shared" si="36"/>
        <v>65.472749431686665</v>
      </c>
      <c r="AH44" s="37">
        <f t="shared" si="36"/>
        <v>70.019604263686588</v>
      </c>
      <c r="AI44" s="37">
        <f t="shared" si="36"/>
        <v>74.618989358260976</v>
      </c>
      <c r="AJ44" s="37">
        <f t="shared" ref="AJ44:AO44" si="37">AJ$35*_xlfn.NORM.DIST(AJ19,0,1,TRUE)-$B$4*EXP(-$B$6*$B$3)*_xlfn.NORM.DIST(AJ31,0,1,TRUE)</f>
        <v>79.264825659147135</v>
      </c>
      <c r="AK44" s="37">
        <f t="shared" si="37"/>
        <v>83.951710901826672</v>
      </c>
      <c r="AL44" s="37">
        <f t="shared" si="37"/>
        <v>88.674853101075627</v>
      </c>
      <c r="AM44" s="37">
        <f t="shared" si="37"/>
        <v>93.430008106888607</v>
      </c>
      <c r="AN44" s="37">
        <f t="shared" si="37"/>
        <v>98.213421712126149</v>
      </c>
      <c r="AO44" s="37">
        <f t="shared" si="37"/>
        <v>103.02177651055506</v>
      </c>
    </row>
    <row r="47" spans="1:44">
      <c r="A47" t="s">
        <v>7</v>
      </c>
      <c r="B47" s="8"/>
      <c r="C47" s="8"/>
      <c r="D47" s="8"/>
      <c r="E47" s="8"/>
      <c r="F47" s="8"/>
      <c r="G47" s="8"/>
      <c r="H47" s="8"/>
      <c r="I47" s="8"/>
      <c r="L47" s="9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1:44">
      <c r="A48" t="s">
        <v>57</v>
      </c>
      <c r="B48" s="7">
        <v>5</v>
      </c>
      <c r="C48" s="7">
        <f>B48+5</f>
        <v>10</v>
      </c>
      <c r="D48" s="7">
        <f t="shared" ref="D48:S48" si="38">C48+5</f>
        <v>15</v>
      </c>
      <c r="E48" s="7">
        <f t="shared" si="38"/>
        <v>20</v>
      </c>
      <c r="F48" s="7">
        <f t="shared" si="38"/>
        <v>25</v>
      </c>
      <c r="G48" s="7">
        <f t="shared" si="38"/>
        <v>30</v>
      </c>
      <c r="H48" s="7">
        <f t="shared" si="38"/>
        <v>35</v>
      </c>
      <c r="I48" s="7">
        <f t="shared" si="38"/>
        <v>40</v>
      </c>
      <c r="J48" s="7">
        <f t="shared" si="38"/>
        <v>45</v>
      </c>
      <c r="K48" s="7">
        <f t="shared" si="38"/>
        <v>50</v>
      </c>
      <c r="L48" s="7">
        <f t="shared" si="38"/>
        <v>55</v>
      </c>
      <c r="M48" s="7">
        <f t="shared" si="38"/>
        <v>60</v>
      </c>
      <c r="N48" s="7">
        <f t="shared" si="38"/>
        <v>65</v>
      </c>
      <c r="O48" s="7">
        <f t="shared" si="38"/>
        <v>70</v>
      </c>
      <c r="P48" s="7">
        <f t="shared" si="38"/>
        <v>75</v>
      </c>
      <c r="Q48" s="7">
        <f t="shared" si="38"/>
        <v>80</v>
      </c>
      <c r="R48" s="7">
        <f t="shared" si="38"/>
        <v>85</v>
      </c>
      <c r="S48" s="7">
        <f t="shared" si="38"/>
        <v>90</v>
      </c>
      <c r="T48" s="7">
        <f>S48+5</f>
        <v>95</v>
      </c>
      <c r="U48" s="7">
        <f t="shared" ref="U48:AO48" si="39">T48+5</f>
        <v>100</v>
      </c>
      <c r="V48" s="7">
        <f t="shared" si="39"/>
        <v>105</v>
      </c>
      <c r="W48" s="7">
        <f t="shared" si="39"/>
        <v>110</v>
      </c>
      <c r="X48" s="7">
        <f t="shared" si="39"/>
        <v>115</v>
      </c>
      <c r="Y48" s="7">
        <f t="shared" si="39"/>
        <v>120</v>
      </c>
      <c r="Z48" s="7">
        <f t="shared" si="39"/>
        <v>125</v>
      </c>
      <c r="AA48" s="7">
        <f t="shared" si="39"/>
        <v>130</v>
      </c>
      <c r="AB48" s="7">
        <f t="shared" si="39"/>
        <v>135</v>
      </c>
      <c r="AC48" s="7">
        <f t="shared" si="39"/>
        <v>140</v>
      </c>
      <c r="AD48" s="7">
        <f t="shared" si="39"/>
        <v>145</v>
      </c>
      <c r="AE48" s="7">
        <f t="shared" si="39"/>
        <v>150</v>
      </c>
      <c r="AF48" s="7">
        <f t="shared" si="39"/>
        <v>155</v>
      </c>
      <c r="AG48" s="7">
        <f t="shared" si="39"/>
        <v>160</v>
      </c>
      <c r="AH48" s="7">
        <f t="shared" si="39"/>
        <v>165</v>
      </c>
      <c r="AI48" s="7">
        <f t="shared" si="39"/>
        <v>170</v>
      </c>
      <c r="AJ48" s="7">
        <f t="shared" si="39"/>
        <v>175</v>
      </c>
      <c r="AK48" s="7">
        <f t="shared" si="39"/>
        <v>180</v>
      </c>
      <c r="AL48" s="7">
        <f t="shared" si="39"/>
        <v>185</v>
      </c>
      <c r="AM48" s="7">
        <f t="shared" si="39"/>
        <v>190</v>
      </c>
      <c r="AN48" s="7">
        <f t="shared" si="39"/>
        <v>195</v>
      </c>
      <c r="AO48" s="7">
        <f t="shared" si="39"/>
        <v>200</v>
      </c>
      <c r="AP48" s="7"/>
      <c r="AQ48" s="7"/>
      <c r="AR48" s="7"/>
    </row>
    <row r="49" spans="1:44">
      <c r="A49" s="35">
        <v>0.05</v>
      </c>
      <c r="B49" s="37">
        <f>$B$4*EXP(-$B$6*$B$3)*_xlfn.NORM.DIST(-B23,0,1,TRUE)-B$48*_xlfn.NORM.DIST(-B11,0,1,TRUE)</f>
        <v>93.511193960306258</v>
      </c>
      <c r="C49" s="37">
        <f t="shared" ref="C49:AO55" si="40">$B$4*EXP(-$B$6*$B$3)*_xlfn.NORM.DIST(-C23,0,1,TRUE)-C$48*_xlfn.NORM.DIST(-C11,0,1,TRUE)</f>
        <v>88.511193960306258</v>
      </c>
      <c r="D49" s="37">
        <f t="shared" si="40"/>
        <v>83.511193960306258</v>
      </c>
      <c r="E49" s="37">
        <f t="shared" si="40"/>
        <v>78.511193960306258</v>
      </c>
      <c r="F49" s="37">
        <f t="shared" si="40"/>
        <v>73.511193960306258</v>
      </c>
      <c r="G49" s="37">
        <f t="shared" si="40"/>
        <v>68.511193960306258</v>
      </c>
      <c r="H49" s="37">
        <f t="shared" si="40"/>
        <v>63.511193960306258</v>
      </c>
      <c r="I49" s="37">
        <f t="shared" si="40"/>
        <v>58.511193960306258</v>
      </c>
      <c r="J49" s="37">
        <f t="shared" si="40"/>
        <v>53.511193960306258</v>
      </c>
      <c r="K49" s="37">
        <f t="shared" si="40"/>
        <v>48.511193960306258</v>
      </c>
      <c r="L49" s="37">
        <f t="shared" si="40"/>
        <v>43.511193960306258</v>
      </c>
      <c r="M49" s="37">
        <f t="shared" si="40"/>
        <v>38.511193960306258</v>
      </c>
      <c r="N49" s="37">
        <f t="shared" si="40"/>
        <v>33.511193960306272</v>
      </c>
      <c r="O49" s="37">
        <f t="shared" si="40"/>
        <v>28.511193960308674</v>
      </c>
      <c r="P49" s="37">
        <f t="shared" si="40"/>
        <v>23.511193978615964</v>
      </c>
      <c r="Q49" s="37">
        <f t="shared" si="40"/>
        <v>18.511209177461524</v>
      </c>
      <c r="R49" s="37">
        <f t="shared" si="40"/>
        <v>13.513274598515096</v>
      </c>
      <c r="S49" s="37">
        <f t="shared" si="40"/>
        <v>8.5771772055993694</v>
      </c>
      <c r="T49" s="37">
        <f t="shared" si="40"/>
        <v>4.1724104107110378</v>
      </c>
      <c r="U49" s="37">
        <f t="shared" si="40"/>
        <v>1.3236553573979393</v>
      </c>
      <c r="V49" s="37">
        <f t="shared" si="40"/>
        <v>0.24363475423133174</v>
      </c>
      <c r="W49" s="37">
        <f t="shared" si="40"/>
        <v>2.4984508736397348E-2</v>
      </c>
      <c r="X49" s="37">
        <f t="shared" si="40"/>
        <v>1.4465780365935654E-3</v>
      </c>
      <c r="Y49" s="37">
        <f t="shared" si="40"/>
        <v>4.9175328179910591E-5</v>
      </c>
      <c r="Z49" s="37">
        <f t="shared" si="40"/>
        <v>1.0299229057787431E-6</v>
      </c>
      <c r="AA49" s="37">
        <f t="shared" si="40"/>
        <v>1.3958631631405634E-8</v>
      </c>
      <c r="AB49" s="37">
        <f t="shared" si="40"/>
        <v>1.2825855931342347E-10</v>
      </c>
      <c r="AC49" s="37">
        <f t="shared" si="40"/>
        <v>8.3384781800926327E-13</v>
      </c>
      <c r="AD49" s="37">
        <f t="shared" si="40"/>
        <v>3.9864397295300655E-15</v>
      </c>
      <c r="AE49" s="37">
        <f t="shared" si="40"/>
        <v>1.4506606169509695E-17</v>
      </c>
      <c r="AF49" s="37">
        <f t="shared" si="40"/>
        <v>4.1436997365510481E-20</v>
      </c>
      <c r="AG49" s="37">
        <f t="shared" si="40"/>
        <v>9.548725701873781E-23</v>
      </c>
      <c r="AH49" s="37">
        <f t="shared" si="40"/>
        <v>1.8189566498684591E-25</v>
      </c>
      <c r="AI49" s="37">
        <f t="shared" si="40"/>
        <v>2.9271559763518134E-28</v>
      </c>
      <c r="AJ49" s="37">
        <f t="shared" si="40"/>
        <v>4.0571405511723199E-31</v>
      </c>
      <c r="AK49" s="37">
        <f t="shared" si="40"/>
        <v>4.9277321730210276E-34</v>
      </c>
      <c r="AL49" s="37">
        <f t="shared" si="40"/>
        <v>5.3264000183625718E-37</v>
      </c>
      <c r="AM49" s="37">
        <f t="shared" si="40"/>
        <v>5.1949920668831925E-40</v>
      </c>
      <c r="AN49" s="37">
        <f t="shared" si="40"/>
        <v>4.6289752797491889E-43</v>
      </c>
      <c r="AO49" s="37">
        <f t="shared" si="40"/>
        <v>3.8103872296635394E-46</v>
      </c>
      <c r="AP49" s="7"/>
      <c r="AQ49" s="7"/>
      <c r="AR49" s="7"/>
    </row>
    <row r="50" spans="1:44">
      <c r="A50" s="36">
        <f>A49+0.05</f>
        <v>0.1</v>
      </c>
      <c r="B50" s="37">
        <f t="shared" ref="B50:Q57" si="41">$B$4*EXP(-$B$6*$B$3)*_xlfn.NORM.DIST(-B24,0,1,TRUE)-B$48*_xlfn.NORM.DIST(-B12,0,1,TRUE)</f>
        <v>93.511193960306258</v>
      </c>
      <c r="C50" s="37">
        <f t="shared" si="41"/>
        <v>88.511193960306258</v>
      </c>
      <c r="D50" s="37">
        <f t="shared" si="41"/>
        <v>83.511193960306258</v>
      </c>
      <c r="E50" s="37">
        <f t="shared" si="41"/>
        <v>78.511193960306258</v>
      </c>
      <c r="F50" s="37">
        <f t="shared" si="41"/>
        <v>73.511193960306258</v>
      </c>
      <c r="G50" s="37">
        <f t="shared" si="41"/>
        <v>68.511193960306258</v>
      </c>
      <c r="H50" s="37">
        <f t="shared" si="41"/>
        <v>63.511193960306258</v>
      </c>
      <c r="I50" s="37">
        <f t="shared" si="41"/>
        <v>58.511193960306258</v>
      </c>
      <c r="J50" s="37">
        <f t="shared" si="41"/>
        <v>53.511193960306258</v>
      </c>
      <c r="K50" s="37">
        <f t="shared" si="41"/>
        <v>48.511193960312156</v>
      </c>
      <c r="L50" s="37">
        <f t="shared" si="41"/>
        <v>43.511193963653938</v>
      </c>
      <c r="M50" s="37">
        <f t="shared" si="41"/>
        <v>38.511194473406498</v>
      </c>
      <c r="N50" s="37">
        <f t="shared" si="41"/>
        <v>33.511222010183417</v>
      </c>
      <c r="O50" s="37">
        <f t="shared" si="41"/>
        <v>28.511867387749177</v>
      </c>
      <c r="P50" s="37">
        <f t="shared" si="41"/>
        <v>23.519529479512826</v>
      </c>
      <c r="Q50" s="37">
        <f t="shared" si="41"/>
        <v>18.571568331067454</v>
      </c>
      <c r="R50" s="37">
        <f t="shared" si="40"/>
        <v>13.794652202937556</v>
      </c>
      <c r="S50" s="37">
        <f t="shared" si="40"/>
        <v>9.4498958483708577</v>
      </c>
      <c r="T50" s="37">
        <f t="shared" si="40"/>
        <v>5.8650959492313106</v>
      </c>
      <c r="U50" s="37">
        <f t="shared" si="40"/>
        <v>3.2580801210465182</v>
      </c>
      <c r="V50" s="37">
        <f t="shared" si="40"/>
        <v>1.611059315976604</v>
      </c>
      <c r="W50" s="37">
        <f t="shared" si="40"/>
        <v>0.70935895069864152</v>
      </c>
      <c r="X50" s="37">
        <f t="shared" si="40"/>
        <v>0.27934223604588748</v>
      </c>
      <c r="Y50" s="37">
        <f t="shared" si="40"/>
        <v>9.905854256032498E-2</v>
      </c>
      <c r="Z50" s="37">
        <f t="shared" si="40"/>
        <v>3.1887638118951567E-2</v>
      </c>
      <c r="AA50" s="37">
        <f t="shared" si="40"/>
        <v>9.3968974763866675E-3</v>
      </c>
      <c r="AB50" s="37">
        <f t="shared" si="40"/>
        <v>2.5561437797151365E-3</v>
      </c>
      <c r="AC50" s="37">
        <f t="shared" si="40"/>
        <v>6.4693523062665792E-4</v>
      </c>
      <c r="AD50" s="37">
        <f t="shared" si="40"/>
        <v>1.534671682445277E-4</v>
      </c>
      <c r="AE50" s="37">
        <f t="shared" si="40"/>
        <v>3.4355636982527507E-5</v>
      </c>
      <c r="AF50" s="37">
        <f t="shared" si="40"/>
        <v>7.3029575842604132E-6</v>
      </c>
      <c r="AG50" s="37">
        <f t="shared" si="40"/>
        <v>1.4823792246859116E-6</v>
      </c>
      <c r="AH50" s="37">
        <f t="shared" si="40"/>
        <v>2.8879381025287648E-7</v>
      </c>
      <c r="AI50" s="37">
        <f t="shared" si="40"/>
        <v>5.4247256130674471E-8</v>
      </c>
      <c r="AJ50" s="37">
        <f t="shared" si="40"/>
        <v>9.8656662164271584E-9</v>
      </c>
      <c r="AK50" s="37">
        <f t="shared" si="40"/>
        <v>1.7436282738960638E-9</v>
      </c>
      <c r="AL50" s="37">
        <f t="shared" si="40"/>
        <v>3.0048344121459955E-10</v>
      </c>
      <c r="AM50" s="37">
        <f t="shared" si="40"/>
        <v>5.0645756602639521E-11</v>
      </c>
      <c r="AN50" s="37">
        <f t="shared" si="40"/>
        <v>8.3716167092695785E-12</v>
      </c>
      <c r="AO50" s="37">
        <f t="shared" si="40"/>
        <v>1.3604785805048464E-12</v>
      </c>
      <c r="AP50" s="7"/>
      <c r="AQ50" s="7"/>
      <c r="AR50" s="7"/>
    </row>
    <row r="51" spans="1:44">
      <c r="A51" s="36">
        <f t="shared" ref="A51:A57" si="42">A50+0.05</f>
        <v>0.15000000000000002</v>
      </c>
      <c r="B51" s="37">
        <f t="shared" si="41"/>
        <v>93.511193960306258</v>
      </c>
      <c r="C51" s="37">
        <f t="shared" si="40"/>
        <v>88.511193960306258</v>
      </c>
      <c r="D51" s="37">
        <f t="shared" si="40"/>
        <v>83.511193960306258</v>
      </c>
      <c r="E51" s="37">
        <f t="shared" si="40"/>
        <v>78.511193960306258</v>
      </c>
      <c r="F51" s="37">
        <f t="shared" si="40"/>
        <v>73.511193960306258</v>
      </c>
      <c r="G51" s="37">
        <f t="shared" si="40"/>
        <v>68.511193960306258</v>
      </c>
      <c r="H51" s="37">
        <f t="shared" si="40"/>
        <v>63.511193960309463</v>
      </c>
      <c r="I51" s="37">
        <f t="shared" si="40"/>
        <v>58.511193961696925</v>
      </c>
      <c r="J51" s="37">
        <f t="shared" si="40"/>
        <v>53.511194117327555</v>
      </c>
      <c r="K51" s="37">
        <f t="shared" si="40"/>
        <v>48.511200536812638</v>
      </c>
      <c r="L51" s="37">
        <f t="shared" si="40"/>
        <v>43.511323852130467</v>
      </c>
      <c r="M51" s="37">
        <f t="shared" si="40"/>
        <v>38.512627700007094</v>
      </c>
      <c r="N51" s="37">
        <f t="shared" si="40"/>
        <v>33.521206078528763</v>
      </c>
      <c r="O51" s="37">
        <f t="shared" si="40"/>
        <v>28.559741208482251</v>
      </c>
      <c r="P51" s="37">
        <f t="shared" si="40"/>
        <v>23.686752823937084</v>
      </c>
      <c r="Q51" s="37">
        <f t="shared" si="40"/>
        <v>19.01194063312532</v>
      </c>
      <c r="R51" s="37">
        <f t="shared" si="40"/>
        <v>14.689164763306835</v>
      </c>
      <c r="S51" s="37">
        <f t="shared" si="40"/>
        <v>10.880623002382315</v>
      </c>
      <c r="T51" s="37">
        <f t="shared" si="40"/>
        <v>7.7083191832998708</v>
      </c>
      <c r="U51" s="37">
        <f t="shared" si="40"/>
        <v>5.2192106267167162</v>
      </c>
      <c r="V51" s="37">
        <f t="shared" si="40"/>
        <v>3.3798047950148131</v>
      </c>
      <c r="W51" s="37">
        <f t="shared" si="40"/>
        <v>2.0968920943810119</v>
      </c>
      <c r="X51" s="37">
        <f t="shared" si="40"/>
        <v>1.2494315043134208</v>
      </c>
      <c r="Y51" s="37">
        <f t="shared" si="40"/>
        <v>0.7170090444370949</v>
      </c>
      <c r="Z51" s="37">
        <f t="shared" si="40"/>
        <v>0.39747528587856795</v>
      </c>
      <c r="AA51" s="37">
        <f t="shared" si="40"/>
        <v>0.21348795685000743</v>
      </c>
      <c r="AB51" s="37">
        <f t="shared" si="40"/>
        <v>0.11142494437991801</v>
      </c>
      <c r="AC51" s="37">
        <f t="shared" si="40"/>
        <v>5.6668629793435121E-2</v>
      </c>
      <c r="AD51" s="37">
        <f t="shared" si="40"/>
        <v>2.815677160516683E-2</v>
      </c>
      <c r="AE51" s="37">
        <f t="shared" si="40"/>
        <v>1.3700879611105998E-2</v>
      </c>
      <c r="AF51" s="37">
        <f t="shared" si="40"/>
        <v>6.5433631253637436E-3</v>
      </c>
      <c r="AG51" s="37">
        <f t="shared" si="40"/>
        <v>3.0734082795929873E-3</v>
      </c>
      <c r="AH51" s="37">
        <f t="shared" si="40"/>
        <v>1.4223552175574375E-3</v>
      </c>
      <c r="AI51" s="37">
        <f t="shared" si="40"/>
        <v>6.4967131934177275E-4</v>
      </c>
      <c r="AJ51" s="37">
        <f t="shared" si="40"/>
        <v>2.9331831959803975E-4</v>
      </c>
      <c r="AK51" s="37">
        <f t="shared" si="40"/>
        <v>1.3108258798548477E-4</v>
      </c>
      <c r="AL51" s="37">
        <f t="shared" si="40"/>
        <v>5.8057110884199205E-5</v>
      </c>
      <c r="AM51" s="37">
        <f t="shared" si="40"/>
        <v>2.5513123945260317E-5</v>
      </c>
      <c r="AN51" s="37">
        <f t="shared" si="40"/>
        <v>1.1135676276952686E-5</v>
      </c>
      <c r="AO51" s="37">
        <f t="shared" si="40"/>
        <v>4.8319157239483921E-6</v>
      </c>
    </row>
    <row r="52" spans="1:44">
      <c r="A52" s="36">
        <f t="shared" si="42"/>
        <v>0.2</v>
      </c>
      <c r="B52" s="37">
        <f t="shared" si="41"/>
        <v>93.511193960306258</v>
      </c>
      <c r="C52" s="37">
        <f t="shared" si="40"/>
        <v>88.511193960306258</v>
      </c>
      <c r="D52" s="37">
        <f t="shared" si="40"/>
        <v>83.511193960306258</v>
      </c>
      <c r="E52" s="37">
        <f t="shared" si="40"/>
        <v>78.511193960306258</v>
      </c>
      <c r="F52" s="37">
        <f t="shared" si="40"/>
        <v>73.511193960311147</v>
      </c>
      <c r="G52" s="37">
        <f t="shared" si="40"/>
        <v>68.511193962698712</v>
      </c>
      <c r="H52" s="37">
        <f t="shared" si="40"/>
        <v>63.511194202508761</v>
      </c>
      <c r="I52" s="37">
        <f t="shared" si="40"/>
        <v>58.511202365745724</v>
      </c>
      <c r="J52" s="37">
        <f t="shared" si="40"/>
        <v>53.511330046171729</v>
      </c>
      <c r="K52" s="37">
        <f t="shared" si="40"/>
        <v>48.512449345409607</v>
      </c>
      <c r="L52" s="37">
        <f t="shared" si="40"/>
        <v>43.518754714754259</v>
      </c>
      <c r="M52" s="37">
        <f t="shared" si="40"/>
        <v>38.543926358568257</v>
      </c>
      <c r="N52" s="37">
        <f t="shared" si="40"/>
        <v>33.620465338158759</v>
      </c>
      <c r="O52" s="37">
        <f t="shared" si="40"/>
        <v>28.807659988417299</v>
      </c>
      <c r="P52" s="37">
        <f t="shared" si="40"/>
        <v>24.191717029276745</v>
      </c>
      <c r="Q52" s="37">
        <f t="shared" si="40"/>
        <v>19.874873878412586</v>
      </c>
      <c r="R52" s="37">
        <f t="shared" si="40"/>
        <v>15.956563513512556</v>
      </c>
      <c r="S52" s="37">
        <f t="shared" si="40"/>
        <v>12.513957948257278</v>
      </c>
      <c r="T52" s="37">
        <f t="shared" si="40"/>
        <v>9.5888419079766791</v>
      </c>
      <c r="U52" s="37">
        <f t="shared" si="40"/>
        <v>7.1840199751242793</v>
      </c>
      <c r="V52" s="37">
        <f t="shared" si="40"/>
        <v>5.2682946572251765</v>
      </c>
      <c r="W52" s="37">
        <f t="shared" si="40"/>
        <v>3.786578758597134</v>
      </c>
      <c r="X52" s="37">
        <f t="shared" si="40"/>
        <v>2.6713329552634164</v>
      </c>
      <c r="Y52" s="37">
        <f t="shared" si="40"/>
        <v>1.8525269842944923</v>
      </c>
      <c r="Z52" s="37">
        <f t="shared" si="40"/>
        <v>1.2647504924769422</v>
      </c>
      <c r="AA52" s="37">
        <f t="shared" si="40"/>
        <v>0.85128976392018529</v>
      </c>
      <c r="AB52" s="37">
        <f t="shared" si="40"/>
        <v>0.56569225531113876</v>
      </c>
      <c r="AC52" s="37">
        <f t="shared" si="40"/>
        <v>0.37159930700785981</v>
      </c>
      <c r="AD52" s="37">
        <f t="shared" si="40"/>
        <v>0.24159262525626213</v>
      </c>
      <c r="AE52" s="37">
        <f t="shared" si="40"/>
        <v>0.15562840636938269</v>
      </c>
      <c r="AF52" s="37">
        <f t="shared" si="40"/>
        <v>9.943369412095393E-2</v>
      </c>
      <c r="AG52" s="37">
        <f t="shared" si="40"/>
        <v>6.3070067954687725E-2</v>
      </c>
      <c r="AH52" s="37">
        <f t="shared" si="40"/>
        <v>3.9749177103189592E-2</v>
      </c>
      <c r="AI52" s="37">
        <f t="shared" si="40"/>
        <v>2.4910658450998546E-2</v>
      </c>
      <c r="AJ52" s="37">
        <f t="shared" si="40"/>
        <v>1.5534637007492469E-2</v>
      </c>
      <c r="AK52" s="37">
        <f t="shared" si="40"/>
        <v>9.6461601021921306E-3</v>
      </c>
      <c r="AL52" s="37">
        <f t="shared" si="40"/>
        <v>5.9675805250130054E-3</v>
      </c>
      <c r="AM52" s="37">
        <f t="shared" si="40"/>
        <v>3.6801222786089355E-3</v>
      </c>
      <c r="AN52" s="37">
        <f t="shared" si="40"/>
        <v>2.2633660346079026E-3</v>
      </c>
      <c r="AO52" s="37">
        <f t="shared" si="40"/>
        <v>1.3888811714584635E-3</v>
      </c>
    </row>
    <row r="53" spans="1:44">
      <c r="A53" s="36">
        <f t="shared" si="42"/>
        <v>0.25</v>
      </c>
      <c r="B53" s="37">
        <f t="shared" si="41"/>
        <v>93.511193960306258</v>
      </c>
      <c r="C53" s="37">
        <f t="shared" si="40"/>
        <v>88.511193960306258</v>
      </c>
      <c r="D53" s="37">
        <f t="shared" si="40"/>
        <v>83.511193960306286</v>
      </c>
      <c r="E53" s="37">
        <f t="shared" si="40"/>
        <v>78.511193960454591</v>
      </c>
      <c r="F53" s="37">
        <f t="shared" si="40"/>
        <v>73.511194004008871</v>
      </c>
      <c r="G53" s="37">
        <f t="shared" si="40"/>
        <v>68.511196556978334</v>
      </c>
      <c r="H53" s="37">
        <f t="shared" si="40"/>
        <v>63.5112496317658</v>
      </c>
      <c r="I53" s="37">
        <f t="shared" si="40"/>
        <v>58.511790785674194</v>
      </c>
      <c r="J53" s="37">
        <f t="shared" si="40"/>
        <v>53.515097962227394</v>
      </c>
      <c r="K53" s="37">
        <f t="shared" si="40"/>
        <v>48.528924893613954</v>
      </c>
      <c r="L53" s="37">
        <f t="shared" si="40"/>
        <v>43.572246547325314</v>
      </c>
      <c r="M53" s="37">
        <f t="shared" si="40"/>
        <v>38.680792140960207</v>
      </c>
      <c r="N53" s="37">
        <f t="shared" si="40"/>
        <v>33.908892649604645</v>
      </c>
      <c r="O53" s="37">
        <f t="shared" si="40"/>
        <v>29.325531364205581</v>
      </c>
      <c r="P53" s="37">
        <f t="shared" si="40"/>
        <v>25.005339874135458</v>
      </c>
      <c r="Q53" s="37">
        <f t="shared" si="40"/>
        <v>21.017521832890068</v>
      </c>
      <c r="R53" s="37">
        <f t="shared" si="40"/>
        <v>17.416129128452269</v>
      </c>
      <c r="S53" s="37">
        <f t="shared" si="40"/>
        <v>14.234022925717099</v>
      </c>
      <c r="T53" s="37">
        <f t="shared" si="40"/>
        <v>11.481206088942194</v>
      </c>
      <c r="U53" s="37">
        <f t="shared" si="40"/>
        <v>9.146865757962118</v>
      </c>
      <c r="V53" s="37">
        <f t="shared" si="40"/>
        <v>7.2037804092881785</v>
      </c>
      <c r="W53" s="37">
        <f t="shared" si="40"/>
        <v>5.6136748110508492</v>
      </c>
      <c r="X53" s="37">
        <f t="shared" si="40"/>
        <v>4.3324094693923492</v>
      </c>
      <c r="Y53" s="37">
        <f t="shared" si="40"/>
        <v>3.3143233374031311</v>
      </c>
      <c r="Z53" s="37">
        <f t="shared" si="40"/>
        <v>2.5154447173698102</v>
      </c>
      <c r="AA53" s="37">
        <f t="shared" si="40"/>
        <v>1.8955705320135134</v>
      </c>
      <c r="AB53" s="37">
        <f t="shared" si="40"/>
        <v>1.4193782620025459</v>
      </c>
      <c r="AC53" s="37">
        <f t="shared" si="40"/>
        <v>1.0568010763082629</v>
      </c>
      <c r="AD53" s="37">
        <f t="shared" si="40"/>
        <v>0.78289818185109006</v>
      </c>
      <c r="AE53" s="37">
        <f t="shared" si="40"/>
        <v>0.57741916889429401</v>
      </c>
      <c r="AF53" s="37">
        <f t="shared" si="40"/>
        <v>0.42421490561081843</v>
      </c>
      <c r="AG53" s="37">
        <f t="shared" si="40"/>
        <v>0.31060164279750424</v>
      </c>
      <c r="AH53" s="37">
        <f t="shared" si="40"/>
        <v>0.22674605777793744</v>
      </c>
      <c r="AI53" s="37">
        <f t="shared" si="40"/>
        <v>0.16510919368360821</v>
      </c>
      <c r="AJ53" s="37">
        <f t="shared" si="40"/>
        <v>0.11996632092691084</v>
      </c>
      <c r="AK53" s="37">
        <f t="shared" si="40"/>
        <v>8.7006191527402299E-2</v>
      </c>
      <c r="AL53" s="37">
        <f t="shared" si="40"/>
        <v>6.3005184787396029E-2</v>
      </c>
      <c r="AM53" s="37">
        <f t="shared" si="40"/>
        <v>4.5567787802434423E-2</v>
      </c>
      <c r="AN53" s="37">
        <f t="shared" si="40"/>
        <v>3.2923356295414985E-2</v>
      </c>
      <c r="AO53" s="37">
        <f t="shared" si="40"/>
        <v>2.3769143613268762E-2</v>
      </c>
    </row>
    <row r="54" spans="1:44">
      <c r="A54" s="36">
        <f t="shared" si="42"/>
        <v>0.3</v>
      </c>
      <c r="B54" s="37">
        <f t="shared" si="41"/>
        <v>93.511193960306258</v>
      </c>
      <c r="C54" s="37">
        <f t="shared" si="40"/>
        <v>88.511193960306272</v>
      </c>
      <c r="D54" s="37">
        <f t="shared" si="40"/>
        <v>83.511193960612232</v>
      </c>
      <c r="E54" s="37">
        <f t="shared" si="40"/>
        <v>78.511194084620485</v>
      </c>
      <c r="F54" s="37">
        <f t="shared" si="40"/>
        <v>73.511201169828155</v>
      </c>
      <c r="G54" s="37">
        <f t="shared" si="40"/>
        <v>68.511329632828122</v>
      </c>
      <c r="H54" s="37">
        <f t="shared" si="40"/>
        <v>63.512439831285072</v>
      </c>
      <c r="I54" s="37">
        <f t="shared" si="40"/>
        <v>58.518213338019855</v>
      </c>
      <c r="J54" s="37">
        <f t="shared" si="40"/>
        <v>53.539098562712134</v>
      </c>
      <c r="K54" s="37">
        <f t="shared" si="40"/>
        <v>48.596902013287369</v>
      </c>
      <c r="L54" s="37">
        <f t="shared" si="40"/>
        <v>43.727550094028089</v>
      </c>
      <c r="M54" s="37">
        <f t="shared" si="40"/>
        <v>38.980096220161258</v>
      </c>
      <c r="N54" s="37">
        <f t="shared" si="40"/>
        <v>34.4118850144514</v>
      </c>
      <c r="O54" s="37">
        <f t="shared" si="40"/>
        <v>30.081443339433427</v>
      </c>
      <c r="P54" s="37">
        <f t="shared" si="40"/>
        <v>26.04125481643608</v>
      </c>
      <c r="Q54" s="37">
        <f t="shared" si="40"/>
        <v>22.332153449642654</v>
      </c>
      <c r="R54" s="37">
        <f t="shared" si="40"/>
        <v>18.980187652044215</v>
      </c>
      <c r="S54" s="37">
        <f t="shared" si="40"/>
        <v>15.995966932366798</v>
      </c>
      <c r="T54" s="37">
        <f t="shared" si="40"/>
        <v>13.375966156104496</v>
      </c>
      <c r="U54" s="37">
        <f t="shared" si="40"/>
        <v>11.105055727080355</v>
      </c>
      <c r="V54" s="37">
        <f t="shared" si="40"/>
        <v>9.1595605235166033</v>
      </c>
      <c r="W54" s="37">
        <f t="shared" si="40"/>
        <v>7.5103105448659022</v>
      </c>
      <c r="X54" s="37">
        <f t="shared" si="40"/>
        <v>6.1253400746871343</v>
      </c>
      <c r="Y54" s="37">
        <f t="shared" si="40"/>
        <v>4.972064871202079</v>
      </c>
      <c r="Z54" s="37">
        <f t="shared" si="40"/>
        <v>4.018895329938541</v>
      </c>
      <c r="AA54" s="37">
        <f t="shared" si="40"/>
        <v>3.2363251653522376</v>
      </c>
      <c r="AB54" s="37">
        <f t="shared" si="40"/>
        <v>2.5975777063496306</v>
      </c>
      <c r="AC54" s="37">
        <f t="shared" si="40"/>
        <v>2.0789064619140749</v>
      </c>
      <c r="AD54" s="37">
        <f t="shared" si="40"/>
        <v>1.6596436507168768</v>
      </c>
      <c r="AE54" s="37">
        <f t="shared" si="40"/>
        <v>1.3220781293000208</v>
      </c>
      <c r="AF54" s="37">
        <f t="shared" si="40"/>
        <v>1.0512282908897674</v>
      </c>
      <c r="AG54" s="37">
        <f t="shared" si="40"/>
        <v>0.83455954512397845</v>
      </c>
      <c r="AH54" s="37">
        <f t="shared" si="40"/>
        <v>0.66168179479508105</v>
      </c>
      <c r="AI54" s="37">
        <f t="shared" si="40"/>
        <v>0.52405066763267882</v>
      </c>
      <c r="AJ54" s="37">
        <f t="shared" si="40"/>
        <v>0.41468724341372232</v>
      </c>
      <c r="AK54" s="37">
        <f t="shared" si="40"/>
        <v>0.32792439033290544</v>
      </c>
      <c r="AL54" s="37">
        <f t="shared" si="40"/>
        <v>0.25918319050080552</v>
      </c>
      <c r="AM54" s="37">
        <f t="shared" si="40"/>
        <v>0.20477986425252759</v>
      </c>
      <c r="AN54" s="37">
        <f t="shared" si="40"/>
        <v>0.16176170282232816</v>
      </c>
      <c r="AO54" s="37">
        <f t="shared" si="40"/>
        <v>0.12776945727411482</v>
      </c>
    </row>
    <row r="55" spans="1:44">
      <c r="A55" s="36">
        <f t="shared" si="42"/>
        <v>0.35</v>
      </c>
      <c r="B55" s="37">
        <f t="shared" si="41"/>
        <v>93.511193960306258</v>
      </c>
      <c r="C55" s="37">
        <f t="shared" si="40"/>
        <v>88.511193960356394</v>
      </c>
      <c r="D55" s="37">
        <f t="shared" si="40"/>
        <v>83.511194047896211</v>
      </c>
      <c r="E55" s="37">
        <f t="shared" si="40"/>
        <v>78.511202051056529</v>
      </c>
      <c r="F55" s="37">
        <f t="shared" si="40"/>
        <v>73.511369473309657</v>
      </c>
      <c r="G55" s="37">
        <f t="shared" si="40"/>
        <v>68.51283927629251</v>
      </c>
      <c r="H55" s="37">
        <f t="shared" si="40"/>
        <v>63.520220281236845</v>
      </c>
      <c r="I55" s="37">
        <f t="shared" si="40"/>
        <v>58.545555365408788</v>
      </c>
      <c r="J55" s="37">
        <f t="shared" si="40"/>
        <v>53.611915057764818</v>
      </c>
      <c r="K55" s="37">
        <f t="shared" si="40"/>
        <v>48.754424864661836</v>
      </c>
      <c r="L55" s="37">
        <f t="shared" si="40"/>
        <v>44.017906735208719</v>
      </c>
      <c r="M55" s="37">
        <f t="shared" si="40"/>
        <v>39.451970949234664</v>
      </c>
      <c r="N55" s="37">
        <f t="shared" si="40"/>
        <v>35.105217929358012</v>
      </c>
      <c r="O55" s="37">
        <f t="shared" si="40"/>
        <v>31.020091380822066</v>
      </c>
      <c r="P55" s="37">
        <f t="shared" si="40"/>
        <v>27.229307749739093</v>
      </c>
      <c r="Q55" s="37">
        <f t="shared" si="40"/>
        <v>23.754122919695831</v>
      </c>
      <c r="R55" s="37">
        <f t="shared" si="40"/>
        <v>20.60422535017625</v>
      </c>
      <c r="S55" s="37">
        <f t="shared" si="40"/>
        <v>17.778813941812224</v>
      </c>
      <c r="T55" s="37">
        <f t="shared" si="40"/>
        <v>15.268376554857866</v>
      </c>
      <c r="U55" s="37">
        <f t="shared" si="40"/>
        <v>13.056752950210374</v>
      </c>
      <c r="V55" s="37">
        <f t="shared" si="40"/>
        <v>11.123177919596003</v>
      </c>
      <c r="W55" s="37">
        <f t="shared" si="40"/>
        <v>9.4441141043827912</v>
      </c>
      <c r="X55" s="37">
        <f t="shared" si="40"/>
        <v>7.9947783058007467</v>
      </c>
      <c r="Y55" s="37">
        <f t="shared" si="40"/>
        <v>6.7503333289729142</v>
      </c>
      <c r="Z55" s="37">
        <f t="shared" si="40"/>
        <v>5.6867610326271247</v>
      </c>
      <c r="AA55" s="37">
        <f t="shared" si="40"/>
        <v>4.7814561980458272</v>
      </c>
      <c r="AB55" s="37">
        <f t="shared" si="40"/>
        <v>4.0135907250946552</v>
      </c>
      <c r="AC55" s="37">
        <f t="shared" si="40"/>
        <v>3.3642985106395074</v>
      </c>
      <c r="AD55" s="37">
        <f t="shared" si="40"/>
        <v>2.8167270382923402</v>
      </c>
      <c r="AE55" s="37">
        <f t="shared" si="40"/>
        <v>2.3559949317401152</v>
      </c>
      <c r="AF55" s="37">
        <f t="shared" si="40"/>
        <v>1.9690872534391257</v>
      </c>
      <c r="AG55" s="37">
        <f t="shared" si="40"/>
        <v>1.6447131945613567</v>
      </c>
      <c r="AH55" s="37">
        <f t="shared" si="40"/>
        <v>1.3731445239945419</v>
      </c>
      <c r="AI55" s="37">
        <f t="shared" si="40"/>
        <v>1.1460479417461018</v>
      </c>
      <c r="AJ55" s="37">
        <f t="shared" si="40"/>
        <v>0.95632031982661125</v>
      </c>
      <c r="AK55" s="37">
        <f t="shared" si="40"/>
        <v>0.79793261339260901</v>
      </c>
      <c r="AL55" s="37">
        <f t="shared" si="40"/>
        <v>0.66578584387542072</v>
      </c>
      <c r="AM55" s="37">
        <f t="shared" ref="C55:AO57" si="43">$B$4*EXP(-$B$6*$B$3)*_xlfn.NORM.DIST(-AM29,0,1,TRUE)-AM$48*_xlfn.NORM.DIST(-AM17,0,1,TRUE)</f>
        <v>0.55558084162954646</v>
      </c>
      <c r="AN55" s="37">
        <f t="shared" si="43"/>
        <v>0.46370224537809834</v>
      </c>
      <c r="AO55" s="37">
        <f t="shared" si="43"/>
        <v>0.38711646491322016</v>
      </c>
    </row>
    <row r="56" spans="1:44">
      <c r="A56" s="36">
        <f t="shared" si="42"/>
        <v>0.39999999999999997</v>
      </c>
      <c r="B56" s="37">
        <f t="shared" si="41"/>
        <v>93.511193960306315</v>
      </c>
      <c r="C56" s="37">
        <f t="shared" si="43"/>
        <v>88.511193971232046</v>
      </c>
      <c r="D56" s="37">
        <f t="shared" si="43"/>
        <v>83.511197721823663</v>
      </c>
      <c r="E56" s="37">
        <f t="shared" si="43"/>
        <v>78.511326444915369</v>
      </c>
      <c r="F56" s="37">
        <f t="shared" si="43"/>
        <v>73.51270768993237</v>
      </c>
      <c r="G56" s="37">
        <f t="shared" si="43"/>
        <v>68.5201939953335</v>
      </c>
      <c r="H56" s="37">
        <f t="shared" si="43"/>
        <v>63.546425274006275</v>
      </c>
      <c r="I56" s="37">
        <f t="shared" si="43"/>
        <v>58.61483981991384</v>
      </c>
      <c r="J56" s="37">
        <f t="shared" si="43"/>
        <v>53.759644554399877</v>
      </c>
      <c r="K56" s="37">
        <f t="shared" si="43"/>
        <v>49.02267926621245</v>
      </c>
      <c r="L56" s="37">
        <f t="shared" si="43"/>
        <v>44.448538992954404</v>
      </c>
      <c r="M56" s="37">
        <f t="shared" si="43"/>
        <v>40.079583300985369</v>
      </c>
      <c r="N56" s="37">
        <f t="shared" si="43"/>
        <v>35.951976220879452</v>
      </c>
      <c r="O56" s="37">
        <f t="shared" si="43"/>
        <v>32.093239983383626</v>
      </c>
      <c r="P56" s="37">
        <f t="shared" si="43"/>
        <v>28.521295241195638</v>
      </c>
      <c r="Q56" s="37">
        <f t="shared" si="43"/>
        <v>25.244682816217498</v>
      </c>
      <c r="R56" s="37">
        <f t="shared" si="43"/>
        <v>22.263574927168179</v>
      </c>
      <c r="S56" s="37">
        <f t="shared" si="43"/>
        <v>19.571212264306176</v>
      </c>
      <c r="T56" s="37">
        <f t="shared" si="43"/>
        <v>17.155483160897383</v>
      </c>
      <c r="U56" s="37">
        <f t="shared" si="43"/>
        <v>15.000451204744209</v>
      </c>
      <c r="V56" s="37">
        <f t="shared" si="43"/>
        <v>13.087716741330873</v>
      </c>
      <c r="W56" s="37">
        <f t="shared" si="43"/>
        <v>11.397558106879067</v>
      </c>
      <c r="X56" s="37">
        <f t="shared" si="43"/>
        <v>9.9098398339817919</v>
      </c>
      <c r="Y56" s="37">
        <f t="shared" si="43"/>
        <v>8.604700576084273</v>
      </c>
      <c r="Z56" s="37">
        <f t="shared" si="43"/>
        <v>7.4630471124216662</v>
      </c>
      <c r="AA56" s="37">
        <f t="shared" si="43"/>
        <v>6.4668862691751876</v>
      </c>
      <c r="AB56" s="37">
        <f t="shared" si="43"/>
        <v>5.5995269446643476</v>
      </c>
      <c r="AC56" s="37">
        <f t="shared" si="43"/>
        <v>4.8456818728349518</v>
      </c>
      <c r="AD56" s="37">
        <f t="shared" si="43"/>
        <v>4.191494812962322</v>
      </c>
      <c r="AE56" s="37">
        <f t="shared" si="43"/>
        <v>3.6245144779188614</v>
      </c>
      <c r="AF56" s="37">
        <f t="shared" si="43"/>
        <v>3.1336322750675301</v>
      </c>
      <c r="AG56" s="37">
        <f t="shared" si="43"/>
        <v>2.7089971294058426</v>
      </c>
      <c r="AH56" s="37">
        <f t="shared" si="43"/>
        <v>2.3419174113301882</v>
      </c>
      <c r="AI56" s="37">
        <f t="shared" si="43"/>
        <v>2.0247573203911884</v>
      </c>
      <c r="AJ56" s="37">
        <f t="shared" si="43"/>
        <v>1.7508329432108081</v>
      </c>
      <c r="AK56" s="37">
        <f t="shared" si="43"/>
        <v>1.5143115424792573</v>
      </c>
      <c r="AL56" s="37">
        <f t="shared" si="43"/>
        <v>1.3101163698242155</v>
      </c>
      <c r="AM56" s="37">
        <f t="shared" si="43"/>
        <v>1.1338383550947544</v>
      </c>
      <c r="AN56" s="37">
        <f t="shared" si="43"/>
        <v>0.98165534195978843</v>
      </c>
      <c r="AO56" s="37">
        <f t="shared" si="43"/>
        <v>0.85025905766045629</v>
      </c>
    </row>
    <row r="57" spans="1:44">
      <c r="A57" s="36">
        <f t="shared" si="42"/>
        <v>0.44999999999999996</v>
      </c>
      <c r="B57" s="37">
        <f t="shared" si="41"/>
        <v>93.511193960330942</v>
      </c>
      <c r="C57" s="37">
        <f t="shared" si="43"/>
        <v>88.511194429952099</v>
      </c>
      <c r="D57" s="37">
        <f t="shared" si="43"/>
        <v>83.511246928725569</v>
      </c>
      <c r="E57" s="37">
        <f t="shared" si="43"/>
        <v>78.512154873383537</v>
      </c>
      <c r="F57" s="37">
        <f t="shared" si="43"/>
        <v>73.518250592992558</v>
      </c>
      <c r="G57" s="37">
        <f t="shared" si="43"/>
        <v>68.54182239434823</v>
      </c>
      <c r="H57" s="37">
        <f t="shared" si="43"/>
        <v>63.606079544949388</v>
      </c>
      <c r="I57" s="37">
        <f t="shared" si="43"/>
        <v>58.744510854339765</v>
      </c>
      <c r="J57" s="37">
        <f t="shared" si="43"/>
        <v>53.997146914544523</v>
      </c>
      <c r="K57" s="37">
        <f t="shared" si="43"/>
        <v>49.405571085394605</v>
      </c>
      <c r="L57" s="37">
        <f t="shared" si="43"/>
        <v>45.008340230436751</v>
      </c>
      <c r="M57" s="37">
        <f t="shared" si="43"/>
        <v>40.837707889958324</v>
      </c>
      <c r="N57" s="37">
        <f t="shared" si="43"/>
        <v>36.917850564728383</v>
      </c>
      <c r="O57" s="37">
        <f t="shared" si="43"/>
        <v>33.264389397257915</v>
      </c>
      <c r="P57" s="37">
        <f t="shared" si="43"/>
        <v>29.88484231817614</v>
      </c>
      <c r="Q57" s="37">
        <f t="shared" si="43"/>
        <v>26.779639063714789</v>
      </c>
      <c r="R57" s="37">
        <f t="shared" si="43"/>
        <v>23.943399798621826</v>
      </c>
      <c r="S57" s="37">
        <f t="shared" si="43"/>
        <v>21.366264891512913</v>
      </c>
      <c r="T57" s="37">
        <f t="shared" si="43"/>
        <v>19.035142379267526</v>
      </c>
      <c r="U57" s="37">
        <f t="shared" si="43"/>
        <v>16.934801150227536</v>
      </c>
      <c r="V57" s="37">
        <f t="shared" si="43"/>
        <v>15.048780965460004</v>
      </c>
      <c r="W57" s="37">
        <f t="shared" si="43"/>
        <v>13.360117962146212</v>
      </c>
      <c r="X57" s="37">
        <f t="shared" si="43"/>
        <v>11.851900096503485</v>
      </c>
      <c r="Y57" s="37">
        <f t="shared" si="43"/>
        <v>10.50767468349337</v>
      </c>
      <c r="Z57" s="37">
        <f t="shared" si="43"/>
        <v>9.3117326630522541</v>
      </c>
      <c r="AA57" s="37">
        <f t="shared" si="43"/>
        <v>8.2492935838785968</v>
      </c>
      <c r="AB57" s="37">
        <f t="shared" si="43"/>
        <v>7.3066129983544279</v>
      </c>
      <c r="AC57" s="37">
        <f t="shared" si="43"/>
        <v>6.4710309463404023</v>
      </c>
      <c r="AD57" s="37">
        <f t="shared" si="43"/>
        <v>5.7309770436410368</v>
      </c>
      <c r="AE57" s="37">
        <f t="shared" si="43"/>
        <v>5.0759447044244972</v>
      </c>
      <c r="AF57" s="37">
        <f t="shared" si="43"/>
        <v>4.496444374482234</v>
      </c>
      <c r="AG57" s="37">
        <f t="shared" si="43"/>
        <v>3.9839433919929341</v>
      </c>
      <c r="AH57" s="37">
        <f t="shared" si="43"/>
        <v>3.530798223992841</v>
      </c>
      <c r="AI57" s="37">
        <f t="shared" si="43"/>
        <v>3.1301833185672372</v>
      </c>
      <c r="AJ57" s="37">
        <f t="shared" si="43"/>
        <v>2.7760196194534004</v>
      </c>
      <c r="AK57" s="37">
        <f t="shared" si="43"/>
        <v>2.4629048621329517</v>
      </c>
      <c r="AL57" s="37">
        <f t="shared" si="43"/>
        <v>2.1860470613818688</v>
      </c>
      <c r="AM57" s="37">
        <f t="shared" si="43"/>
        <v>1.94120206719486</v>
      </c>
      <c r="AN57" s="37">
        <f t="shared" si="43"/>
        <v>1.7246156724324102</v>
      </c>
      <c r="AO57" s="37">
        <f t="shared" si="43"/>
        <v>1.5329704708613034</v>
      </c>
    </row>
    <row r="60" spans="1:44">
      <c r="A60" t="s">
        <v>58</v>
      </c>
      <c r="B60" s="8"/>
      <c r="C60" s="8"/>
      <c r="D60" s="8"/>
      <c r="E60" s="8"/>
      <c r="F60" s="8"/>
      <c r="G60" s="8"/>
      <c r="H60" s="8"/>
      <c r="I60" s="8"/>
      <c r="L60" s="9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</row>
    <row r="61" spans="1:44">
      <c r="A61" t="s">
        <v>57</v>
      </c>
      <c r="B61" s="7">
        <v>5</v>
      </c>
      <c r="C61" s="7">
        <f>B61+5</f>
        <v>10</v>
      </c>
      <c r="D61" s="7">
        <f t="shared" ref="D61:S61" si="44">C61+5</f>
        <v>15</v>
      </c>
      <c r="E61" s="7">
        <f t="shared" si="44"/>
        <v>20</v>
      </c>
      <c r="F61" s="7">
        <f t="shared" si="44"/>
        <v>25</v>
      </c>
      <c r="G61" s="7">
        <f t="shared" si="44"/>
        <v>30</v>
      </c>
      <c r="H61" s="7">
        <f t="shared" si="44"/>
        <v>35</v>
      </c>
      <c r="I61" s="7">
        <f t="shared" si="44"/>
        <v>40</v>
      </c>
      <c r="J61" s="7">
        <f t="shared" si="44"/>
        <v>45</v>
      </c>
      <c r="K61" s="7">
        <f t="shared" si="44"/>
        <v>50</v>
      </c>
      <c r="L61" s="7">
        <f t="shared" si="44"/>
        <v>55</v>
      </c>
      <c r="M61" s="7">
        <f t="shared" si="44"/>
        <v>60</v>
      </c>
      <c r="N61" s="7">
        <f t="shared" si="44"/>
        <v>65</v>
      </c>
      <c r="O61" s="7">
        <f t="shared" si="44"/>
        <v>70</v>
      </c>
      <c r="P61" s="7">
        <f t="shared" si="44"/>
        <v>75</v>
      </c>
      <c r="Q61" s="7">
        <f t="shared" si="44"/>
        <v>80</v>
      </c>
      <c r="R61" s="7">
        <f t="shared" si="44"/>
        <v>85</v>
      </c>
      <c r="S61" s="7">
        <f t="shared" si="44"/>
        <v>90</v>
      </c>
      <c r="T61" s="7">
        <f>S61+5</f>
        <v>95</v>
      </c>
      <c r="U61" s="7">
        <f t="shared" ref="U61:AO61" si="45">T61+5</f>
        <v>100</v>
      </c>
      <c r="V61" s="7">
        <f t="shared" si="45"/>
        <v>105</v>
      </c>
      <c r="W61" s="7">
        <f t="shared" si="45"/>
        <v>110</v>
      </c>
      <c r="X61" s="7">
        <f t="shared" si="45"/>
        <v>115</v>
      </c>
      <c r="Y61" s="7">
        <f t="shared" si="45"/>
        <v>120</v>
      </c>
      <c r="Z61" s="7">
        <f t="shared" si="45"/>
        <v>125</v>
      </c>
      <c r="AA61" s="7">
        <f t="shared" si="45"/>
        <v>130</v>
      </c>
      <c r="AB61" s="7">
        <f t="shared" si="45"/>
        <v>135</v>
      </c>
      <c r="AC61" s="7">
        <f t="shared" si="45"/>
        <v>140</v>
      </c>
      <c r="AD61" s="7">
        <f t="shared" si="45"/>
        <v>145</v>
      </c>
      <c r="AE61" s="7">
        <f t="shared" si="45"/>
        <v>150</v>
      </c>
      <c r="AF61" s="7">
        <f t="shared" si="45"/>
        <v>155</v>
      </c>
      <c r="AG61" s="7">
        <f t="shared" si="45"/>
        <v>160</v>
      </c>
      <c r="AH61" s="7">
        <f t="shared" si="45"/>
        <v>165</v>
      </c>
      <c r="AI61" s="7">
        <f t="shared" si="45"/>
        <v>170</v>
      </c>
      <c r="AJ61" s="7">
        <f t="shared" si="45"/>
        <v>175</v>
      </c>
      <c r="AK61" s="7">
        <f t="shared" si="45"/>
        <v>180</v>
      </c>
      <c r="AL61" s="7">
        <f t="shared" si="45"/>
        <v>185</v>
      </c>
      <c r="AM61" s="7">
        <f t="shared" si="45"/>
        <v>190</v>
      </c>
      <c r="AN61" s="7">
        <f t="shared" si="45"/>
        <v>195</v>
      </c>
      <c r="AO61" s="7">
        <f t="shared" si="45"/>
        <v>200</v>
      </c>
      <c r="AP61" s="7"/>
      <c r="AQ61" s="7"/>
      <c r="AR61" s="7"/>
    </row>
    <row r="62" spans="1:44">
      <c r="A62" s="35">
        <v>0.05</v>
      </c>
      <c r="B62" s="37">
        <f>B36-$U$40</f>
        <v>-10.63567179765586</v>
      </c>
      <c r="C62" s="37">
        <f t="shared" ref="C62:AO68" si="46">C36-$U$40</f>
        <v>-10.63567179765586</v>
      </c>
      <c r="D62" s="37">
        <f t="shared" si="46"/>
        <v>-10.63567179765586</v>
      </c>
      <c r="E62" s="37">
        <f t="shared" si="46"/>
        <v>-10.63567179765586</v>
      </c>
      <c r="F62" s="37">
        <f t="shared" si="46"/>
        <v>-10.63567179765586</v>
      </c>
      <c r="G62" s="37">
        <f t="shared" si="46"/>
        <v>-10.63567179765586</v>
      </c>
      <c r="H62" s="37">
        <f t="shared" si="46"/>
        <v>-10.63567179765586</v>
      </c>
      <c r="I62" s="37">
        <f t="shared" si="46"/>
        <v>-10.63567179765586</v>
      </c>
      <c r="J62" s="37">
        <f t="shared" si="46"/>
        <v>-10.63567179765586</v>
      </c>
      <c r="K62" s="37">
        <f t="shared" si="46"/>
        <v>-10.63567179765586</v>
      </c>
      <c r="L62" s="37">
        <f t="shared" si="46"/>
        <v>-10.63567179765586</v>
      </c>
      <c r="M62" s="37">
        <f t="shared" si="46"/>
        <v>-10.63567179765586</v>
      </c>
      <c r="N62" s="37">
        <f t="shared" si="46"/>
        <v>-10.63567179765586</v>
      </c>
      <c r="O62" s="37">
        <f t="shared" si="46"/>
        <v>-10.635671797653441</v>
      </c>
      <c r="P62" s="37">
        <f t="shared" si="46"/>
        <v>-10.635671779346159</v>
      </c>
      <c r="Q62" s="37">
        <f t="shared" si="46"/>
        <v>-10.635656580500607</v>
      </c>
      <c r="R62" s="37">
        <f t="shared" si="46"/>
        <v>-10.63359115944702</v>
      </c>
      <c r="S62" s="37">
        <f t="shared" si="46"/>
        <v>-10.569688552362749</v>
      </c>
      <c r="T62" s="37">
        <f t="shared" si="46"/>
        <v>-9.9744553472510802</v>
      </c>
      <c r="U62" s="37">
        <f t="shared" si="46"/>
        <v>-7.8232104005641787</v>
      </c>
      <c r="V62" s="37">
        <f t="shared" si="46"/>
        <v>-3.9032310037307809</v>
      </c>
      <c r="W62" s="37">
        <f t="shared" si="46"/>
        <v>0.87811875077427715</v>
      </c>
      <c r="X62" s="37">
        <f t="shared" si="46"/>
        <v>5.8545808200744744</v>
      </c>
      <c r="Y62" s="37">
        <f t="shared" si="46"/>
        <v>10.853183417366054</v>
      </c>
      <c r="Z62" s="37">
        <f t="shared" si="46"/>
        <v>15.853135271960781</v>
      </c>
      <c r="AA62" s="37">
        <f t="shared" si="46"/>
        <v>20.853134255996522</v>
      </c>
      <c r="AB62" s="37">
        <f t="shared" si="46"/>
        <v>25.853134242166135</v>
      </c>
      <c r="AC62" s="37">
        <f t="shared" si="46"/>
        <v>30.853134242038706</v>
      </c>
      <c r="AD62" s="37">
        <f t="shared" si="46"/>
        <v>35.853134242037896</v>
      </c>
      <c r="AE62" s="37">
        <f t="shared" si="46"/>
        <v>40.853134242037882</v>
      </c>
      <c r="AF62" s="37">
        <f t="shared" si="46"/>
        <v>45.853134242037882</v>
      </c>
      <c r="AG62" s="37">
        <f t="shared" si="46"/>
        <v>50.853134242037882</v>
      </c>
      <c r="AH62" s="37">
        <f t="shared" si="46"/>
        <v>55.853134242037882</v>
      </c>
      <c r="AI62" s="37">
        <f t="shared" si="46"/>
        <v>60.853134242037882</v>
      </c>
      <c r="AJ62" s="37">
        <f t="shared" si="46"/>
        <v>65.853134242037882</v>
      </c>
      <c r="AK62" s="37">
        <f t="shared" si="46"/>
        <v>70.853134242037882</v>
      </c>
      <c r="AL62" s="37">
        <f t="shared" si="46"/>
        <v>75.853134242037882</v>
      </c>
      <c r="AM62" s="37">
        <f t="shared" si="46"/>
        <v>80.853134242037882</v>
      </c>
      <c r="AN62" s="37">
        <f t="shared" si="46"/>
        <v>85.853134242037882</v>
      </c>
      <c r="AO62" s="37">
        <f t="shared" si="46"/>
        <v>90.853134242037882</v>
      </c>
      <c r="AP62" s="7"/>
      <c r="AQ62" s="7"/>
      <c r="AR62" s="7"/>
    </row>
    <row r="63" spans="1:44">
      <c r="A63" s="36">
        <f>A62+0.05</f>
        <v>0.1</v>
      </c>
      <c r="B63" s="37">
        <f t="shared" ref="B63:Q70" si="47">B37-$U$40</f>
        <v>-10.63567179765586</v>
      </c>
      <c r="C63" s="37">
        <f t="shared" si="47"/>
        <v>-10.63567179765586</v>
      </c>
      <c r="D63" s="37">
        <f t="shared" si="47"/>
        <v>-10.63567179765586</v>
      </c>
      <c r="E63" s="37">
        <f t="shared" si="47"/>
        <v>-10.63567179765586</v>
      </c>
      <c r="F63" s="37">
        <f t="shared" si="47"/>
        <v>-10.63567179765586</v>
      </c>
      <c r="G63" s="37">
        <f t="shared" si="47"/>
        <v>-10.63567179765586</v>
      </c>
      <c r="H63" s="37">
        <f t="shared" si="47"/>
        <v>-10.63567179765586</v>
      </c>
      <c r="I63" s="37">
        <f t="shared" si="47"/>
        <v>-10.63567179765586</v>
      </c>
      <c r="J63" s="37">
        <f t="shared" si="47"/>
        <v>-10.635671797655858</v>
      </c>
      <c r="K63" s="37">
        <f t="shared" si="47"/>
        <v>-10.635671797649954</v>
      </c>
      <c r="L63" s="37">
        <f t="shared" si="47"/>
        <v>-10.635671794308182</v>
      </c>
      <c r="M63" s="37">
        <f t="shared" si="47"/>
        <v>-10.635671284555627</v>
      </c>
      <c r="N63" s="37">
        <f t="shared" si="47"/>
        <v>-10.635643747778703</v>
      </c>
      <c r="O63" s="37">
        <f t="shared" si="47"/>
        <v>-10.63499837021293</v>
      </c>
      <c r="P63" s="37">
        <f t="shared" si="47"/>
        <v>-10.62733627844929</v>
      </c>
      <c r="Q63" s="37">
        <f t="shared" si="47"/>
        <v>-10.575297426894668</v>
      </c>
      <c r="R63" s="37">
        <f t="shared" si="46"/>
        <v>-10.352213555024569</v>
      </c>
      <c r="S63" s="37">
        <f t="shared" si="46"/>
        <v>-9.6969699095912603</v>
      </c>
      <c r="T63" s="37">
        <f t="shared" si="46"/>
        <v>-8.2817698087308074</v>
      </c>
      <c r="U63" s="37">
        <f t="shared" si="46"/>
        <v>-5.8887856369156069</v>
      </c>
      <c r="V63" s="37">
        <f t="shared" si="46"/>
        <v>-2.535806441985514</v>
      </c>
      <c r="W63" s="37">
        <f t="shared" si="46"/>
        <v>1.5624931927365253</v>
      </c>
      <c r="X63" s="37">
        <f t="shared" si="46"/>
        <v>6.1324764780837739</v>
      </c>
      <c r="Y63" s="37">
        <f t="shared" si="46"/>
        <v>10.952192784598211</v>
      </c>
      <c r="Z63" s="37">
        <f t="shared" si="46"/>
        <v>15.885021880156842</v>
      </c>
      <c r="AA63" s="37">
        <f t="shared" si="46"/>
        <v>20.862531139514289</v>
      </c>
      <c r="AB63" s="37">
        <f t="shared" si="46"/>
        <v>25.855690385817582</v>
      </c>
      <c r="AC63" s="37">
        <f t="shared" si="46"/>
        <v>30.853781177268502</v>
      </c>
      <c r="AD63" s="37">
        <f t="shared" si="46"/>
        <v>35.853287709206128</v>
      </c>
      <c r="AE63" s="37">
        <f t="shared" si="46"/>
        <v>40.853168597674866</v>
      </c>
      <c r="AF63" s="37">
        <f t="shared" si="46"/>
        <v>45.853141544995466</v>
      </c>
      <c r="AG63" s="37">
        <f t="shared" si="46"/>
        <v>50.853135724417101</v>
      </c>
      <c r="AH63" s="37">
        <f t="shared" si="46"/>
        <v>55.853134530831696</v>
      </c>
      <c r="AI63" s="37">
        <f t="shared" si="46"/>
        <v>60.853134296285134</v>
      </c>
      <c r="AJ63" s="37">
        <f t="shared" si="46"/>
        <v>65.853134251903555</v>
      </c>
      <c r="AK63" s="37">
        <f t="shared" si="46"/>
        <v>70.853134243781497</v>
      </c>
      <c r="AL63" s="37">
        <f t="shared" si="46"/>
        <v>75.853134242338371</v>
      </c>
      <c r="AM63" s="37">
        <f t="shared" si="46"/>
        <v>80.853134242088515</v>
      </c>
      <c r="AN63" s="37">
        <f t="shared" si="46"/>
        <v>85.853134242046238</v>
      </c>
      <c r="AO63" s="37">
        <f t="shared" si="46"/>
        <v>90.853134242039246</v>
      </c>
      <c r="AP63" s="7"/>
      <c r="AQ63" s="7"/>
      <c r="AR63" s="7"/>
    </row>
    <row r="64" spans="1:44">
      <c r="A64" s="36">
        <f t="shared" ref="A64:A70" si="48">A63+0.05</f>
        <v>0.15000000000000002</v>
      </c>
      <c r="B64" s="37">
        <f t="shared" si="47"/>
        <v>-10.63567179765586</v>
      </c>
      <c r="C64" s="37">
        <f t="shared" si="46"/>
        <v>-10.63567179765586</v>
      </c>
      <c r="D64" s="37">
        <f t="shared" si="46"/>
        <v>-10.63567179765586</v>
      </c>
      <c r="E64" s="37">
        <f t="shared" si="46"/>
        <v>-10.63567179765586</v>
      </c>
      <c r="F64" s="37">
        <f t="shared" si="46"/>
        <v>-10.63567179765586</v>
      </c>
      <c r="G64" s="37">
        <f t="shared" si="46"/>
        <v>-10.635671797655858</v>
      </c>
      <c r="H64" s="37">
        <f t="shared" si="46"/>
        <v>-10.635671797652648</v>
      </c>
      <c r="I64" s="37">
        <f t="shared" si="46"/>
        <v>-10.635671796265198</v>
      </c>
      <c r="J64" s="37">
        <f t="shared" si="46"/>
        <v>-10.635671640634573</v>
      </c>
      <c r="K64" s="37">
        <f t="shared" si="46"/>
        <v>-10.63566522114948</v>
      </c>
      <c r="L64" s="37">
        <f t="shared" si="46"/>
        <v>-10.63554190583165</v>
      </c>
      <c r="M64" s="37">
        <f t="shared" si="46"/>
        <v>-10.63423805795502</v>
      </c>
      <c r="N64" s="37">
        <f t="shared" si="46"/>
        <v>-10.625659679433371</v>
      </c>
      <c r="O64" s="37">
        <f t="shared" si="46"/>
        <v>-10.587124549479871</v>
      </c>
      <c r="P64" s="37">
        <f t="shared" si="46"/>
        <v>-10.460112934025025</v>
      </c>
      <c r="Q64" s="37">
        <f t="shared" si="46"/>
        <v>-10.134925124836814</v>
      </c>
      <c r="R64" s="37">
        <f t="shared" si="46"/>
        <v>-9.4577009946552728</v>
      </c>
      <c r="S64" s="37">
        <f t="shared" si="46"/>
        <v>-8.2662427555798068</v>
      </c>
      <c r="T64" s="37">
        <f t="shared" si="46"/>
        <v>-6.4385465746622472</v>
      </c>
      <c r="U64" s="37">
        <f t="shared" si="46"/>
        <v>-3.9276551312454018</v>
      </c>
      <c r="V64" s="37">
        <f t="shared" si="46"/>
        <v>-0.76706096294731196</v>
      </c>
      <c r="W64" s="37">
        <f t="shared" si="46"/>
        <v>2.950026336418901</v>
      </c>
      <c r="X64" s="37">
        <f t="shared" si="46"/>
        <v>7.102565746351317</v>
      </c>
      <c r="Y64" s="37">
        <f t="shared" si="46"/>
        <v>11.570143286474973</v>
      </c>
      <c r="Z64" s="37">
        <f t="shared" si="46"/>
        <v>16.250609527916467</v>
      </c>
      <c r="AA64" s="37">
        <f t="shared" si="46"/>
        <v>21.066622198887899</v>
      </c>
      <c r="AB64" s="37">
        <f t="shared" si="46"/>
        <v>25.964559186417787</v>
      </c>
      <c r="AC64" s="37">
        <f t="shared" si="46"/>
        <v>30.909802871831303</v>
      </c>
      <c r="AD64" s="37">
        <f t="shared" si="46"/>
        <v>35.881291013643065</v>
      </c>
      <c r="AE64" s="37">
        <f t="shared" si="46"/>
        <v>40.866835121648975</v>
      </c>
      <c r="AF64" s="37">
        <f t="shared" si="46"/>
        <v>45.859677605163242</v>
      </c>
      <c r="AG64" s="37">
        <f t="shared" si="46"/>
        <v>50.856207650317458</v>
      </c>
      <c r="AH64" s="37">
        <f t="shared" si="46"/>
        <v>55.854556597255424</v>
      </c>
      <c r="AI64" s="37">
        <f t="shared" si="46"/>
        <v>60.853783913357205</v>
      </c>
      <c r="AJ64" s="37">
        <f t="shared" si="46"/>
        <v>65.853427560357474</v>
      </c>
      <c r="AK64" s="37">
        <f t="shared" si="46"/>
        <v>70.85326532462588</v>
      </c>
      <c r="AL64" s="37">
        <f t="shared" si="46"/>
        <v>75.853192299148773</v>
      </c>
      <c r="AM64" s="37">
        <f t="shared" si="46"/>
        <v>80.853159755161812</v>
      </c>
      <c r="AN64" s="37">
        <f t="shared" si="46"/>
        <v>85.853145377714156</v>
      </c>
      <c r="AO64" s="37">
        <f t="shared" si="46"/>
        <v>90.853139073953628</v>
      </c>
    </row>
    <row r="65" spans="1:44">
      <c r="A65" s="36">
        <f t="shared" si="48"/>
        <v>0.2</v>
      </c>
      <c r="B65" s="37">
        <f t="shared" si="47"/>
        <v>-10.63567179765586</v>
      </c>
      <c r="C65" s="37">
        <f t="shared" si="46"/>
        <v>-10.63567179765586</v>
      </c>
      <c r="D65" s="37">
        <f t="shared" si="46"/>
        <v>-10.63567179765586</v>
      </c>
      <c r="E65" s="37">
        <f t="shared" si="46"/>
        <v>-10.63567179765586</v>
      </c>
      <c r="F65" s="37">
        <f t="shared" si="46"/>
        <v>-10.635671797650971</v>
      </c>
      <c r="G65" s="37">
        <f t="shared" si="46"/>
        <v>-10.635671795263407</v>
      </c>
      <c r="H65" s="37">
        <f t="shared" si="46"/>
        <v>-10.635671555453357</v>
      </c>
      <c r="I65" s="37">
        <f t="shared" si="46"/>
        <v>-10.635663392216388</v>
      </c>
      <c r="J65" s="37">
        <f t="shared" si="46"/>
        <v>-10.635535711790389</v>
      </c>
      <c r="K65" s="37">
        <f t="shared" si="46"/>
        <v>-10.634416412552513</v>
      </c>
      <c r="L65" s="37">
        <f t="shared" si="46"/>
        <v>-10.628111043207856</v>
      </c>
      <c r="M65" s="37">
        <f t="shared" si="46"/>
        <v>-10.602939399393859</v>
      </c>
      <c r="N65" s="37">
        <f t="shared" si="46"/>
        <v>-10.526400419803366</v>
      </c>
      <c r="O65" s="37">
        <f t="shared" si="46"/>
        <v>-10.339205769544803</v>
      </c>
      <c r="P65" s="37">
        <f t="shared" si="46"/>
        <v>-9.9551487286853764</v>
      </c>
      <c r="Q65" s="37">
        <f t="shared" si="46"/>
        <v>-9.27199187954953</v>
      </c>
      <c r="R65" s="37">
        <f t="shared" si="46"/>
        <v>-8.190302244449569</v>
      </c>
      <c r="S65" s="37">
        <f t="shared" si="46"/>
        <v>-6.6329078097048431</v>
      </c>
      <c r="T65" s="37">
        <f t="shared" si="46"/>
        <v>-4.5580238499854318</v>
      </c>
      <c r="U65" s="37">
        <f t="shared" si="46"/>
        <v>-1.9628457828378316</v>
      </c>
      <c r="V65" s="37">
        <f t="shared" si="46"/>
        <v>1.1214288992630514</v>
      </c>
      <c r="W65" s="37">
        <f t="shared" si="46"/>
        <v>4.6397130006350125</v>
      </c>
      <c r="X65" s="37">
        <f t="shared" si="46"/>
        <v>8.5244671973013055</v>
      </c>
      <c r="Y65" s="37">
        <f t="shared" si="46"/>
        <v>12.705661226332381</v>
      </c>
      <c r="Z65" s="37">
        <f t="shared" si="46"/>
        <v>17.117884734514817</v>
      </c>
      <c r="AA65" s="37">
        <f t="shared" si="46"/>
        <v>21.704424005958046</v>
      </c>
      <c r="AB65" s="37">
        <f t="shared" si="46"/>
        <v>26.418826497349031</v>
      </c>
      <c r="AC65" s="37">
        <f t="shared" si="46"/>
        <v>31.224733549045752</v>
      </c>
      <c r="AD65" s="37">
        <f t="shared" si="46"/>
        <v>36.094726867294156</v>
      </c>
      <c r="AE65" s="37">
        <f t="shared" si="46"/>
        <v>41.008762648407284</v>
      </c>
      <c r="AF65" s="37">
        <f t="shared" si="46"/>
        <v>45.952567936158815</v>
      </c>
      <c r="AG65" s="37">
        <f t="shared" si="46"/>
        <v>50.91620430999258</v>
      </c>
      <c r="AH65" s="37">
        <f t="shared" si="46"/>
        <v>55.892883419141071</v>
      </c>
      <c r="AI65" s="37">
        <f t="shared" si="46"/>
        <v>60.87804490048886</v>
      </c>
      <c r="AJ65" s="37">
        <f t="shared" si="46"/>
        <v>65.868668879045373</v>
      </c>
      <c r="AK65" s="37">
        <f t="shared" si="46"/>
        <v>70.862780402140061</v>
      </c>
      <c r="AL65" s="37">
        <f t="shared" si="46"/>
        <v>75.859101822562891</v>
      </c>
      <c r="AM65" s="37">
        <f t="shared" si="46"/>
        <v>80.856814364316492</v>
      </c>
      <c r="AN65" s="37">
        <f t="shared" si="46"/>
        <v>85.855397608072479</v>
      </c>
      <c r="AO65" s="37">
        <f t="shared" si="46"/>
        <v>90.854523123209319</v>
      </c>
    </row>
    <row r="66" spans="1:44">
      <c r="A66" s="36">
        <f t="shared" si="48"/>
        <v>0.25</v>
      </c>
      <c r="B66" s="37">
        <f t="shared" si="47"/>
        <v>-10.63567179765586</v>
      </c>
      <c r="C66" s="37">
        <f t="shared" si="46"/>
        <v>-10.63567179765586</v>
      </c>
      <c r="D66" s="37">
        <f t="shared" si="46"/>
        <v>-10.635671797655828</v>
      </c>
      <c r="E66" s="37">
        <f t="shared" si="46"/>
        <v>-10.635671797507518</v>
      </c>
      <c r="F66" s="37">
        <f t="shared" si="46"/>
        <v>-10.635671753953259</v>
      </c>
      <c r="G66" s="37">
        <f t="shared" si="46"/>
        <v>-10.635669200983786</v>
      </c>
      <c r="H66" s="37">
        <f t="shared" si="46"/>
        <v>-10.63561612619632</v>
      </c>
      <c r="I66" s="37">
        <f t="shared" si="46"/>
        <v>-10.635074972287921</v>
      </c>
      <c r="J66" s="37">
        <f t="shared" si="46"/>
        <v>-10.631767795734726</v>
      </c>
      <c r="K66" s="37">
        <f t="shared" si="46"/>
        <v>-10.617940864348167</v>
      </c>
      <c r="L66" s="37">
        <f t="shared" si="46"/>
        <v>-10.574619210636808</v>
      </c>
      <c r="M66" s="37">
        <f t="shared" si="46"/>
        <v>-10.466073617001907</v>
      </c>
      <c r="N66" s="37">
        <f t="shared" si="46"/>
        <v>-10.237973108357478</v>
      </c>
      <c r="O66" s="37">
        <f t="shared" si="46"/>
        <v>-9.8213343937565334</v>
      </c>
      <c r="P66" s="37">
        <f t="shared" si="46"/>
        <v>-9.1415258838266631</v>
      </c>
      <c r="Q66" s="37">
        <f t="shared" si="46"/>
        <v>-8.1293439250720567</v>
      </c>
      <c r="R66" s="37">
        <f t="shared" si="46"/>
        <v>-6.7307366295098525</v>
      </c>
      <c r="S66" s="37">
        <f t="shared" si="46"/>
        <v>-4.9128428322450226</v>
      </c>
      <c r="T66" s="37">
        <f t="shared" si="46"/>
        <v>-2.6656596690199237</v>
      </c>
      <c r="U66" s="37">
        <f t="shared" si="46"/>
        <v>0</v>
      </c>
      <c r="V66" s="37">
        <f t="shared" si="46"/>
        <v>3.0569146513260677</v>
      </c>
      <c r="W66" s="37">
        <f t="shared" si="46"/>
        <v>6.4668090530887383</v>
      </c>
      <c r="X66" s="37">
        <f t="shared" si="46"/>
        <v>10.185543711430228</v>
      </c>
      <c r="Y66" s="37">
        <f t="shared" si="46"/>
        <v>14.167457579441006</v>
      </c>
      <c r="Z66" s="37">
        <f t="shared" si="46"/>
        <v>18.368578959407699</v>
      </c>
      <c r="AA66" s="37">
        <f t="shared" si="46"/>
        <v>22.74870477405139</v>
      </c>
      <c r="AB66" s="37">
        <f t="shared" si="46"/>
        <v>27.272512504040421</v>
      </c>
      <c r="AC66" s="37">
        <f t="shared" si="46"/>
        <v>31.909935318346157</v>
      </c>
      <c r="AD66" s="37">
        <f t="shared" si="46"/>
        <v>36.636032423888977</v>
      </c>
      <c r="AE66" s="37">
        <f t="shared" si="46"/>
        <v>41.430553410932177</v>
      </c>
      <c r="AF66" s="37">
        <f t="shared" si="46"/>
        <v>46.277349147648707</v>
      </c>
      <c r="AG66" s="37">
        <f t="shared" si="46"/>
        <v>51.163735884835404</v>
      </c>
      <c r="AH66" s="37">
        <f t="shared" si="46"/>
        <v>56.079880299815827</v>
      </c>
      <c r="AI66" s="37">
        <f t="shared" si="46"/>
        <v>61.018243435721487</v>
      </c>
      <c r="AJ66" s="37">
        <f t="shared" si="46"/>
        <v>65.973100562964788</v>
      </c>
      <c r="AK66" s="37">
        <f t="shared" si="46"/>
        <v>70.94014043356529</v>
      </c>
      <c r="AL66" s="37">
        <f t="shared" si="46"/>
        <v>75.916139426825282</v>
      </c>
      <c r="AM66" s="37">
        <f t="shared" si="46"/>
        <v>80.898702029840322</v>
      </c>
      <c r="AN66" s="37">
        <f t="shared" si="46"/>
        <v>85.886057598333309</v>
      </c>
      <c r="AO66" s="37">
        <f t="shared" si="46"/>
        <v>90.876903385651147</v>
      </c>
    </row>
    <row r="67" spans="1:44">
      <c r="A67" s="36">
        <f t="shared" si="48"/>
        <v>0.3</v>
      </c>
      <c r="B67" s="37">
        <f t="shared" si="47"/>
        <v>-10.63567179765586</v>
      </c>
      <c r="C67" s="37">
        <f t="shared" si="46"/>
        <v>-10.635671797655846</v>
      </c>
      <c r="D67" s="37">
        <f t="shared" si="46"/>
        <v>-10.635671797349891</v>
      </c>
      <c r="E67" s="37">
        <f t="shared" si="46"/>
        <v>-10.635671673341646</v>
      </c>
      <c r="F67" s="37">
        <f t="shared" si="46"/>
        <v>-10.635664588133963</v>
      </c>
      <c r="G67" s="37">
        <f t="shared" si="46"/>
        <v>-10.635536125133997</v>
      </c>
      <c r="H67" s="37">
        <f t="shared" si="46"/>
        <v>-10.634425926677045</v>
      </c>
      <c r="I67" s="37">
        <f t="shared" si="46"/>
        <v>-10.628652419942268</v>
      </c>
      <c r="J67" s="37">
        <f t="shared" si="46"/>
        <v>-10.607767195249979</v>
      </c>
      <c r="K67" s="37">
        <f t="shared" si="46"/>
        <v>-10.549963744674749</v>
      </c>
      <c r="L67" s="37">
        <f t="shared" si="46"/>
        <v>-10.419315663934039</v>
      </c>
      <c r="M67" s="37">
        <f t="shared" si="46"/>
        <v>-10.166769537800853</v>
      </c>
      <c r="N67" s="37">
        <f t="shared" si="46"/>
        <v>-9.7349807435107287</v>
      </c>
      <c r="O67" s="37">
        <f t="shared" si="46"/>
        <v>-9.0654224185286978</v>
      </c>
      <c r="P67" s="37">
        <f t="shared" si="46"/>
        <v>-8.105610941526038</v>
      </c>
      <c r="Q67" s="37">
        <f t="shared" si="46"/>
        <v>-6.8147123083194607</v>
      </c>
      <c r="R67" s="37">
        <f t="shared" si="46"/>
        <v>-5.1666781059178994</v>
      </c>
      <c r="S67" s="37">
        <f t="shared" si="46"/>
        <v>-3.1508988255953128</v>
      </c>
      <c r="T67" s="37">
        <f t="shared" si="46"/>
        <v>-0.77089960185762152</v>
      </c>
      <c r="U67" s="37">
        <f t="shared" si="46"/>
        <v>1.9581899691182301</v>
      </c>
      <c r="V67" s="37">
        <f t="shared" si="46"/>
        <v>5.0126947655544782</v>
      </c>
      <c r="W67" s="37">
        <f t="shared" si="46"/>
        <v>8.36344478690377</v>
      </c>
      <c r="X67" s="37">
        <f t="shared" si="46"/>
        <v>11.978474316725013</v>
      </c>
      <c r="Y67" s="37">
        <f t="shared" si="46"/>
        <v>15.825199113239961</v>
      </c>
      <c r="Z67" s="37">
        <f t="shared" si="46"/>
        <v>19.872029571976427</v>
      </c>
      <c r="AA67" s="37">
        <f t="shared" si="46"/>
        <v>24.089459407390109</v>
      </c>
      <c r="AB67" s="37">
        <f t="shared" si="46"/>
        <v>28.450711948387507</v>
      </c>
      <c r="AC67" s="37">
        <f t="shared" si="46"/>
        <v>32.932040703951955</v>
      </c>
      <c r="AD67" s="37">
        <f t="shared" si="46"/>
        <v>37.512777892754755</v>
      </c>
      <c r="AE67" s="37">
        <f t="shared" si="46"/>
        <v>42.175212371337906</v>
      </c>
      <c r="AF67" s="37">
        <f t="shared" si="46"/>
        <v>46.904362532927664</v>
      </c>
      <c r="AG67" s="37">
        <f t="shared" si="46"/>
        <v>51.687693787161862</v>
      </c>
      <c r="AH67" s="37">
        <f t="shared" si="46"/>
        <v>56.514816036832954</v>
      </c>
      <c r="AI67" s="37">
        <f t="shared" si="46"/>
        <v>61.377184909670589</v>
      </c>
      <c r="AJ67" s="37">
        <f t="shared" si="46"/>
        <v>66.267821485451606</v>
      </c>
      <c r="AK67" s="37">
        <f t="shared" si="46"/>
        <v>71.181058632370764</v>
      </c>
      <c r="AL67" s="37">
        <f t="shared" si="46"/>
        <v>76.112317432538703</v>
      </c>
      <c r="AM67" s="37">
        <f t="shared" si="46"/>
        <v>81.057914106290397</v>
      </c>
      <c r="AN67" s="37">
        <f t="shared" si="46"/>
        <v>86.014895944860214</v>
      </c>
      <c r="AO67" s="37">
        <f t="shared" si="46"/>
        <v>90.980903699311995</v>
      </c>
    </row>
    <row r="68" spans="1:44">
      <c r="A68" s="36">
        <f t="shared" si="48"/>
        <v>0.35</v>
      </c>
      <c r="B68" s="37">
        <f t="shared" si="47"/>
        <v>-10.63567179765586</v>
      </c>
      <c r="C68" s="37">
        <f t="shared" si="46"/>
        <v>-10.635671797605724</v>
      </c>
      <c r="D68" s="37">
        <f t="shared" si="46"/>
        <v>-10.63567171006591</v>
      </c>
      <c r="E68" s="37">
        <f t="shared" si="46"/>
        <v>-10.635663706905589</v>
      </c>
      <c r="F68" s="37">
        <f t="shared" si="46"/>
        <v>-10.635496284652469</v>
      </c>
      <c r="G68" s="37">
        <f t="shared" si="46"/>
        <v>-10.634026481669622</v>
      </c>
      <c r="H68" s="37">
        <f t="shared" si="46"/>
        <v>-10.626645476725281</v>
      </c>
      <c r="I68" s="37">
        <f t="shared" si="46"/>
        <v>-10.601310392553321</v>
      </c>
      <c r="J68" s="37">
        <f t="shared" si="46"/>
        <v>-10.5349507001973</v>
      </c>
      <c r="K68" s="37">
        <f t="shared" si="46"/>
        <v>-10.392440893300281</v>
      </c>
      <c r="L68" s="37">
        <f t="shared" si="46"/>
        <v>-10.12895902275339</v>
      </c>
      <c r="M68" s="37">
        <f t="shared" si="46"/>
        <v>-9.694894808727458</v>
      </c>
      <c r="N68" s="37">
        <f t="shared" si="46"/>
        <v>-9.0416478286041073</v>
      </c>
      <c r="O68" s="37">
        <f t="shared" si="46"/>
        <v>-8.1267743771400482</v>
      </c>
      <c r="P68" s="37">
        <f t="shared" si="46"/>
        <v>-6.917558008223029</v>
      </c>
      <c r="Q68" s="37">
        <f t="shared" si="46"/>
        <v>-5.3927428382662832</v>
      </c>
      <c r="R68" s="37">
        <f t="shared" si="46"/>
        <v>-3.5426404077858642</v>
      </c>
      <c r="S68" s="37">
        <f t="shared" si="46"/>
        <v>-1.3680518161498938</v>
      </c>
      <c r="T68" s="37">
        <f t="shared" si="46"/>
        <v>1.1215107968957483</v>
      </c>
      <c r="U68" s="37">
        <f t="shared" si="46"/>
        <v>3.9098871922482559</v>
      </c>
      <c r="V68" s="37">
        <f t="shared" si="46"/>
        <v>6.9763121616338779</v>
      </c>
      <c r="W68" s="37">
        <f t="shared" si="46"/>
        <v>10.297248346420673</v>
      </c>
      <c r="X68" s="37">
        <f t="shared" si="46"/>
        <v>13.847912547838632</v>
      </c>
      <c r="Y68" s="37">
        <f t="shared" si="46"/>
        <v>17.603467571010796</v>
      </c>
      <c r="Z68" s="37">
        <f t="shared" si="46"/>
        <v>21.539895274665028</v>
      </c>
      <c r="AA68" s="37">
        <f t="shared" si="46"/>
        <v>25.634590440083699</v>
      </c>
      <c r="AB68" s="37">
        <f t="shared" si="46"/>
        <v>29.866724967132541</v>
      </c>
      <c r="AC68" s="37">
        <f t="shared" si="46"/>
        <v>34.217432752677396</v>
      </c>
      <c r="AD68" s="37">
        <f t="shared" si="46"/>
        <v>38.669861280330224</v>
      </c>
      <c r="AE68" s="37">
        <f t="shared" si="46"/>
        <v>43.209129173777995</v>
      </c>
      <c r="AF68" s="37">
        <f t="shared" si="46"/>
        <v>47.82222149547701</v>
      </c>
      <c r="AG68" s="37">
        <f t="shared" si="46"/>
        <v>52.497847436599244</v>
      </c>
      <c r="AH68" s="37">
        <f t="shared" si="46"/>
        <v>57.226278766032422</v>
      </c>
      <c r="AI68" s="37">
        <f t="shared" si="46"/>
        <v>61.999182183783972</v>
      </c>
      <c r="AJ68" s="37">
        <f t="shared" si="46"/>
        <v>66.809454561864499</v>
      </c>
      <c r="AK68" s="37">
        <f t="shared" si="46"/>
        <v>71.651066855430514</v>
      </c>
      <c r="AL68" s="37">
        <f t="shared" si="46"/>
        <v>76.518920085913294</v>
      </c>
      <c r="AM68" s="37">
        <f t="shared" ref="C68:AO70" si="49">AM42-$U$40</f>
        <v>81.408715083667431</v>
      </c>
      <c r="AN68" s="37">
        <f t="shared" si="49"/>
        <v>86.316836487415983</v>
      </c>
      <c r="AO68" s="37">
        <f t="shared" si="49"/>
        <v>91.240250706951088</v>
      </c>
    </row>
    <row r="69" spans="1:44">
      <c r="A69" s="36">
        <f t="shared" si="48"/>
        <v>0.39999999999999997</v>
      </c>
      <c r="B69" s="37">
        <f t="shared" si="47"/>
        <v>-10.635671797655808</v>
      </c>
      <c r="C69" s="37">
        <f t="shared" si="49"/>
        <v>-10.635671786730088</v>
      </c>
      <c r="D69" s="37">
        <f t="shared" si="49"/>
        <v>-10.635668036138462</v>
      </c>
      <c r="E69" s="37">
        <f t="shared" si="49"/>
        <v>-10.63553931304674</v>
      </c>
      <c r="F69" s="37">
        <f t="shared" si="49"/>
        <v>-10.634158068029754</v>
      </c>
      <c r="G69" s="37">
        <f t="shared" si="49"/>
        <v>-10.626671762628607</v>
      </c>
      <c r="H69" s="37">
        <f t="shared" si="49"/>
        <v>-10.600440483955833</v>
      </c>
      <c r="I69" s="37">
        <f t="shared" si="49"/>
        <v>-10.532025938048275</v>
      </c>
      <c r="J69" s="37">
        <f t="shared" si="49"/>
        <v>-10.387221203562243</v>
      </c>
      <c r="K69" s="37">
        <f t="shared" si="49"/>
        <v>-10.124186491749672</v>
      </c>
      <c r="L69" s="37">
        <f t="shared" si="49"/>
        <v>-9.6983267650077138</v>
      </c>
      <c r="M69" s="37">
        <f t="shared" si="49"/>
        <v>-9.0672824569767485</v>
      </c>
      <c r="N69" s="37">
        <f t="shared" si="49"/>
        <v>-8.1948895370826769</v>
      </c>
      <c r="O69" s="37">
        <f t="shared" si="49"/>
        <v>-7.0536257745784905</v>
      </c>
      <c r="P69" s="37">
        <f t="shared" si="49"/>
        <v>-5.6255705167664871</v>
      </c>
      <c r="Q69" s="37">
        <f t="shared" si="49"/>
        <v>-3.9021829417446341</v>
      </c>
      <c r="R69" s="37">
        <f t="shared" si="49"/>
        <v>-1.8832908307939356</v>
      </c>
      <c r="S69" s="37">
        <f t="shared" si="49"/>
        <v>0.42434650634405813</v>
      </c>
      <c r="T69" s="37">
        <f t="shared" si="49"/>
        <v>3.0086174029352648</v>
      </c>
      <c r="U69" s="37">
        <f t="shared" si="49"/>
        <v>5.8535854467820911</v>
      </c>
      <c r="V69" s="37">
        <f t="shared" si="49"/>
        <v>8.9408509833687546</v>
      </c>
      <c r="W69" s="37">
        <f t="shared" si="49"/>
        <v>12.250692348916942</v>
      </c>
      <c r="X69" s="37">
        <f t="shared" si="49"/>
        <v>15.762974076019674</v>
      </c>
      <c r="Y69" s="37">
        <f t="shared" si="49"/>
        <v>19.457834818122159</v>
      </c>
      <c r="Z69" s="37">
        <f t="shared" si="49"/>
        <v>23.316181354459545</v>
      </c>
      <c r="AA69" s="37">
        <f t="shared" si="49"/>
        <v>27.320020511213073</v>
      </c>
      <c r="AB69" s="37">
        <f t="shared" si="49"/>
        <v>31.45266118670223</v>
      </c>
      <c r="AC69" s="37">
        <f t="shared" si="49"/>
        <v>35.698816114872841</v>
      </c>
      <c r="AD69" s="37">
        <f t="shared" si="49"/>
        <v>40.044629055000215</v>
      </c>
      <c r="AE69" s="37">
        <f t="shared" si="49"/>
        <v>44.477648719956761</v>
      </c>
      <c r="AF69" s="37">
        <f t="shared" si="49"/>
        <v>48.986766517105409</v>
      </c>
      <c r="AG69" s="37">
        <f t="shared" si="49"/>
        <v>53.562131371443741</v>
      </c>
      <c r="AH69" s="37">
        <f t="shared" si="49"/>
        <v>58.195051653368068</v>
      </c>
      <c r="AI69" s="37">
        <f t="shared" si="49"/>
        <v>62.87789156242907</v>
      </c>
      <c r="AJ69" s="37">
        <f t="shared" si="49"/>
        <v>67.603967185248678</v>
      </c>
      <c r="AK69" s="37">
        <f t="shared" si="49"/>
        <v>72.367445784517145</v>
      </c>
      <c r="AL69" s="37">
        <f t="shared" si="49"/>
        <v>77.163250611862082</v>
      </c>
      <c r="AM69" s="37">
        <f t="shared" si="49"/>
        <v>81.986972597132635</v>
      </c>
      <c r="AN69" s="37">
        <f t="shared" si="49"/>
        <v>86.834789583997662</v>
      </c>
      <c r="AO69" s="37">
        <f t="shared" si="49"/>
        <v>91.703393299698334</v>
      </c>
    </row>
    <row r="70" spans="1:44">
      <c r="A70" s="36">
        <f t="shared" si="48"/>
        <v>0.44999999999999996</v>
      </c>
      <c r="B70" s="37">
        <f t="shared" si="47"/>
        <v>-10.635671797631169</v>
      </c>
      <c r="C70" s="37">
        <f t="shared" si="49"/>
        <v>-10.635671328010012</v>
      </c>
      <c r="D70" s="37">
        <f t="shared" si="49"/>
        <v>-10.635618829236547</v>
      </c>
      <c r="E70" s="37">
        <f t="shared" si="49"/>
        <v>-10.634710884578572</v>
      </c>
      <c r="F70" s="37">
        <f t="shared" si="49"/>
        <v>-10.628615164969561</v>
      </c>
      <c r="G70" s="37">
        <f t="shared" si="49"/>
        <v>-10.605043363613879</v>
      </c>
      <c r="H70" s="37">
        <f t="shared" si="49"/>
        <v>-10.54078621301273</v>
      </c>
      <c r="I70" s="37">
        <f t="shared" si="49"/>
        <v>-10.402354903622347</v>
      </c>
      <c r="J70" s="37">
        <f t="shared" si="49"/>
        <v>-10.149718843417599</v>
      </c>
      <c r="K70" s="37">
        <f t="shared" si="49"/>
        <v>-9.741294672567502</v>
      </c>
      <c r="L70" s="37">
        <f t="shared" si="49"/>
        <v>-9.1385255275253652</v>
      </c>
      <c r="M70" s="37">
        <f t="shared" si="49"/>
        <v>-8.3091578680037887</v>
      </c>
      <c r="N70" s="37">
        <f t="shared" si="49"/>
        <v>-7.229015193233737</v>
      </c>
      <c r="O70" s="37">
        <f t="shared" si="49"/>
        <v>-5.8824763607041994</v>
      </c>
      <c r="P70" s="37">
        <f t="shared" si="49"/>
        <v>-4.2620234397859846</v>
      </c>
      <c r="Q70" s="37">
        <f t="shared" si="49"/>
        <v>-2.3672266942473321</v>
      </c>
      <c r="R70" s="37">
        <f t="shared" si="49"/>
        <v>-0.2034659593402921</v>
      </c>
      <c r="S70" s="37">
        <f t="shared" si="49"/>
        <v>2.2193991335507945</v>
      </c>
      <c r="T70" s="37">
        <f t="shared" si="49"/>
        <v>4.8882766213054012</v>
      </c>
      <c r="U70" s="37">
        <f t="shared" si="49"/>
        <v>7.7879353922654246</v>
      </c>
      <c r="V70" s="37">
        <f t="shared" si="49"/>
        <v>10.901915207497893</v>
      </c>
      <c r="W70" s="37">
        <f t="shared" si="49"/>
        <v>14.213252204184101</v>
      </c>
      <c r="X70" s="37">
        <f t="shared" si="49"/>
        <v>17.705034338541374</v>
      </c>
      <c r="Y70" s="37">
        <f t="shared" si="49"/>
        <v>21.360808925531238</v>
      </c>
      <c r="Z70" s="37">
        <f t="shared" si="49"/>
        <v>25.164866905090136</v>
      </c>
      <c r="AA70" s="37">
        <f t="shared" si="49"/>
        <v>29.102427825916493</v>
      </c>
      <c r="AB70" s="37">
        <f t="shared" si="49"/>
        <v>33.159747240392306</v>
      </c>
      <c r="AC70" s="37">
        <f t="shared" si="49"/>
        <v>37.324165188378288</v>
      </c>
      <c r="AD70" s="37">
        <f t="shared" si="49"/>
        <v>41.584111285678901</v>
      </c>
      <c r="AE70" s="37">
        <f t="shared" si="49"/>
        <v>45.929078946462369</v>
      </c>
      <c r="AF70" s="37">
        <f t="shared" si="49"/>
        <v>50.349578616520105</v>
      </c>
      <c r="AG70" s="37">
        <f t="shared" si="49"/>
        <v>54.837077634030805</v>
      </c>
      <c r="AH70" s="37">
        <f t="shared" si="49"/>
        <v>59.383932466030728</v>
      </c>
      <c r="AI70" s="37">
        <f t="shared" si="49"/>
        <v>63.983317560605116</v>
      </c>
      <c r="AJ70" s="37">
        <f t="shared" si="49"/>
        <v>68.629153861491275</v>
      </c>
      <c r="AK70" s="37">
        <f t="shared" si="49"/>
        <v>73.316039104170812</v>
      </c>
      <c r="AL70" s="37">
        <f t="shared" si="49"/>
        <v>78.039181303419767</v>
      </c>
      <c r="AM70" s="37">
        <f t="shared" si="49"/>
        <v>82.794336309232747</v>
      </c>
      <c r="AN70" s="37">
        <f t="shared" si="49"/>
        <v>87.577749914470289</v>
      </c>
      <c r="AO70" s="37">
        <f t="shared" si="49"/>
        <v>92.386104712899197</v>
      </c>
    </row>
    <row r="73" spans="1:44">
      <c r="A73" t="s">
        <v>59</v>
      </c>
      <c r="B73" s="8"/>
      <c r="C73" s="8"/>
      <c r="D73" s="8"/>
      <c r="E73" s="8"/>
      <c r="F73" s="8"/>
      <c r="G73" s="8"/>
      <c r="H73" s="8"/>
      <c r="I73" s="8"/>
      <c r="L73" s="9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</row>
    <row r="74" spans="1:44">
      <c r="A74" t="s">
        <v>57</v>
      </c>
      <c r="B74" s="7">
        <v>5</v>
      </c>
      <c r="C74" s="7">
        <f>B74+5</f>
        <v>10</v>
      </c>
      <c r="D74" s="7">
        <f t="shared" ref="D74:S74" si="50">C74+5</f>
        <v>15</v>
      </c>
      <c r="E74" s="7">
        <f t="shared" si="50"/>
        <v>20</v>
      </c>
      <c r="F74" s="7">
        <f t="shared" si="50"/>
        <v>25</v>
      </c>
      <c r="G74" s="7">
        <f t="shared" si="50"/>
        <v>30</v>
      </c>
      <c r="H74" s="7">
        <f t="shared" si="50"/>
        <v>35</v>
      </c>
      <c r="I74" s="7">
        <f t="shared" si="50"/>
        <v>40</v>
      </c>
      <c r="J74" s="7">
        <f t="shared" si="50"/>
        <v>45</v>
      </c>
      <c r="K74" s="7">
        <f t="shared" si="50"/>
        <v>50</v>
      </c>
      <c r="L74" s="7">
        <f t="shared" si="50"/>
        <v>55</v>
      </c>
      <c r="M74" s="7">
        <f t="shared" si="50"/>
        <v>60</v>
      </c>
      <c r="N74" s="7">
        <f t="shared" si="50"/>
        <v>65</v>
      </c>
      <c r="O74" s="7">
        <f t="shared" si="50"/>
        <v>70</v>
      </c>
      <c r="P74" s="7">
        <f t="shared" si="50"/>
        <v>75</v>
      </c>
      <c r="Q74" s="7">
        <f t="shared" si="50"/>
        <v>80</v>
      </c>
      <c r="R74" s="7">
        <f t="shared" si="50"/>
        <v>85</v>
      </c>
      <c r="S74" s="7">
        <f t="shared" si="50"/>
        <v>90</v>
      </c>
      <c r="T74" s="7">
        <f>S74+5</f>
        <v>95</v>
      </c>
      <c r="U74" s="7">
        <f t="shared" ref="U74:AO74" si="51">T74+5</f>
        <v>100</v>
      </c>
      <c r="V74" s="7">
        <f t="shared" si="51"/>
        <v>105</v>
      </c>
      <c r="W74" s="7">
        <f t="shared" si="51"/>
        <v>110</v>
      </c>
      <c r="X74" s="7">
        <f t="shared" si="51"/>
        <v>115</v>
      </c>
      <c r="Y74" s="7">
        <f t="shared" si="51"/>
        <v>120</v>
      </c>
      <c r="Z74" s="7">
        <f t="shared" si="51"/>
        <v>125</v>
      </c>
      <c r="AA74" s="7">
        <f t="shared" si="51"/>
        <v>130</v>
      </c>
      <c r="AB74" s="7">
        <f t="shared" si="51"/>
        <v>135</v>
      </c>
      <c r="AC74" s="7">
        <f t="shared" si="51"/>
        <v>140</v>
      </c>
      <c r="AD74" s="7">
        <f t="shared" si="51"/>
        <v>145</v>
      </c>
      <c r="AE74" s="7">
        <f t="shared" si="51"/>
        <v>150</v>
      </c>
      <c r="AF74" s="7">
        <f t="shared" si="51"/>
        <v>155</v>
      </c>
      <c r="AG74" s="7">
        <f t="shared" si="51"/>
        <v>160</v>
      </c>
      <c r="AH74" s="7">
        <f t="shared" si="51"/>
        <v>165</v>
      </c>
      <c r="AI74" s="7">
        <f t="shared" si="51"/>
        <v>170</v>
      </c>
      <c r="AJ74" s="7">
        <f t="shared" si="51"/>
        <v>175</v>
      </c>
      <c r="AK74" s="7">
        <f t="shared" si="51"/>
        <v>180</v>
      </c>
      <c r="AL74" s="7">
        <f t="shared" si="51"/>
        <v>185</v>
      </c>
      <c r="AM74" s="7">
        <f t="shared" si="51"/>
        <v>190</v>
      </c>
      <c r="AN74" s="7">
        <f t="shared" si="51"/>
        <v>195</v>
      </c>
      <c r="AO74" s="7">
        <f t="shared" si="51"/>
        <v>200</v>
      </c>
      <c r="AP74" s="7"/>
      <c r="AQ74" s="7"/>
      <c r="AR74" s="7"/>
    </row>
    <row r="75" spans="1:44">
      <c r="A75" s="35">
        <v>0.05</v>
      </c>
      <c r="B75" s="37">
        <f>B49-$U$53</f>
        <v>84.36432820234414</v>
      </c>
      <c r="C75" s="37">
        <f t="shared" ref="C75:AO81" si="52">C49-$U$53</f>
        <v>79.36432820234414</v>
      </c>
      <c r="D75" s="37">
        <f t="shared" si="52"/>
        <v>74.36432820234414</v>
      </c>
      <c r="E75" s="37">
        <f t="shared" si="52"/>
        <v>69.36432820234414</v>
      </c>
      <c r="F75" s="37">
        <f t="shared" si="52"/>
        <v>64.36432820234414</v>
      </c>
      <c r="G75" s="37">
        <f t="shared" si="52"/>
        <v>59.36432820234414</v>
      </c>
      <c r="H75" s="37">
        <f t="shared" si="52"/>
        <v>54.36432820234414</v>
      </c>
      <c r="I75" s="37">
        <f t="shared" si="52"/>
        <v>49.36432820234414</v>
      </c>
      <c r="J75" s="37">
        <f t="shared" si="52"/>
        <v>44.36432820234414</v>
      </c>
      <c r="K75" s="37">
        <f t="shared" si="52"/>
        <v>39.36432820234414</v>
      </c>
      <c r="L75" s="37">
        <f t="shared" si="52"/>
        <v>34.36432820234414</v>
      </c>
      <c r="M75" s="37">
        <f t="shared" si="52"/>
        <v>29.36432820234414</v>
      </c>
      <c r="N75" s="37">
        <f t="shared" si="52"/>
        <v>24.364328202344154</v>
      </c>
      <c r="O75" s="37">
        <f t="shared" si="52"/>
        <v>19.364328202346556</v>
      </c>
      <c r="P75" s="37">
        <f t="shared" si="52"/>
        <v>14.364328220653846</v>
      </c>
      <c r="Q75" s="37">
        <f t="shared" si="52"/>
        <v>9.3643434194994057</v>
      </c>
      <c r="R75" s="37">
        <f t="shared" si="52"/>
        <v>4.3664088405529782</v>
      </c>
      <c r="S75" s="37">
        <f t="shared" si="52"/>
        <v>-0.56968855236274862</v>
      </c>
      <c r="T75" s="37">
        <f t="shared" si="52"/>
        <v>-4.9744553472510802</v>
      </c>
      <c r="U75" s="37">
        <f t="shared" si="52"/>
        <v>-7.8232104005641787</v>
      </c>
      <c r="V75" s="37">
        <f t="shared" si="52"/>
        <v>-8.9032310037307862</v>
      </c>
      <c r="W75" s="37">
        <f t="shared" si="52"/>
        <v>-9.1218812492257211</v>
      </c>
      <c r="X75" s="37">
        <f t="shared" si="52"/>
        <v>-9.1454191799255238</v>
      </c>
      <c r="Y75" s="37">
        <f t="shared" si="52"/>
        <v>-9.1468165826339387</v>
      </c>
      <c r="Z75" s="37">
        <f t="shared" si="52"/>
        <v>-9.1468647280392119</v>
      </c>
      <c r="AA75" s="37">
        <f t="shared" si="52"/>
        <v>-9.1468657440034864</v>
      </c>
      <c r="AB75" s="37">
        <f t="shared" si="52"/>
        <v>-9.1468657578338597</v>
      </c>
      <c r="AC75" s="37">
        <f t="shared" si="52"/>
        <v>-9.1468657579612849</v>
      </c>
      <c r="AD75" s="37">
        <f t="shared" si="52"/>
        <v>-9.1468657579621144</v>
      </c>
      <c r="AE75" s="37">
        <f t="shared" si="52"/>
        <v>-9.146865757962118</v>
      </c>
      <c r="AF75" s="37">
        <f t="shared" si="52"/>
        <v>-9.146865757962118</v>
      </c>
      <c r="AG75" s="37">
        <f t="shared" si="52"/>
        <v>-9.146865757962118</v>
      </c>
      <c r="AH75" s="37">
        <f t="shared" si="52"/>
        <v>-9.146865757962118</v>
      </c>
      <c r="AI75" s="37">
        <f t="shared" si="52"/>
        <v>-9.146865757962118</v>
      </c>
      <c r="AJ75" s="37">
        <f t="shared" si="52"/>
        <v>-9.146865757962118</v>
      </c>
      <c r="AK75" s="37">
        <f t="shared" si="52"/>
        <v>-9.146865757962118</v>
      </c>
      <c r="AL75" s="37">
        <f t="shared" si="52"/>
        <v>-9.146865757962118</v>
      </c>
      <c r="AM75" s="37">
        <f t="shared" si="52"/>
        <v>-9.146865757962118</v>
      </c>
      <c r="AN75" s="37">
        <f t="shared" si="52"/>
        <v>-9.146865757962118</v>
      </c>
      <c r="AO75" s="37">
        <f t="shared" si="52"/>
        <v>-9.146865757962118</v>
      </c>
      <c r="AP75" s="7"/>
      <c r="AQ75" s="7"/>
      <c r="AR75" s="7"/>
    </row>
    <row r="76" spans="1:44">
      <c r="A76" s="36">
        <f>A75+0.05</f>
        <v>0.1</v>
      </c>
      <c r="B76" s="37">
        <f t="shared" ref="B76:Q83" si="53">B50-$U$53</f>
        <v>84.36432820234414</v>
      </c>
      <c r="C76" s="37">
        <f t="shared" si="53"/>
        <v>79.36432820234414</v>
      </c>
      <c r="D76" s="37">
        <f t="shared" si="53"/>
        <v>74.36432820234414</v>
      </c>
      <c r="E76" s="37">
        <f t="shared" si="53"/>
        <v>69.36432820234414</v>
      </c>
      <c r="F76" s="37">
        <f t="shared" si="53"/>
        <v>64.36432820234414</v>
      </c>
      <c r="G76" s="37">
        <f t="shared" si="53"/>
        <v>59.36432820234414</v>
      </c>
      <c r="H76" s="37">
        <f t="shared" si="53"/>
        <v>54.36432820234414</v>
      </c>
      <c r="I76" s="37">
        <f t="shared" si="53"/>
        <v>49.36432820234414</v>
      </c>
      <c r="J76" s="37">
        <f t="shared" si="53"/>
        <v>44.36432820234414</v>
      </c>
      <c r="K76" s="37">
        <f t="shared" si="53"/>
        <v>39.364328202350038</v>
      </c>
      <c r="L76" s="37">
        <f t="shared" si="53"/>
        <v>34.36432820569182</v>
      </c>
      <c r="M76" s="37">
        <f t="shared" si="53"/>
        <v>29.36432871544438</v>
      </c>
      <c r="N76" s="37">
        <f t="shared" si="53"/>
        <v>24.364356252221299</v>
      </c>
      <c r="O76" s="37">
        <f t="shared" si="53"/>
        <v>19.365001629787059</v>
      </c>
      <c r="P76" s="37">
        <f t="shared" si="53"/>
        <v>14.372663721550708</v>
      </c>
      <c r="Q76" s="37">
        <f t="shared" si="53"/>
        <v>9.4247025731053355</v>
      </c>
      <c r="R76" s="37">
        <f t="shared" si="52"/>
        <v>4.6477864449754378</v>
      </c>
      <c r="S76" s="37">
        <f t="shared" si="52"/>
        <v>0.30303009040873974</v>
      </c>
      <c r="T76" s="37">
        <f t="shared" si="52"/>
        <v>-3.2817698087308074</v>
      </c>
      <c r="U76" s="37">
        <f t="shared" si="52"/>
        <v>-5.8887856369155998</v>
      </c>
      <c r="V76" s="37">
        <f t="shared" si="52"/>
        <v>-7.535806441985514</v>
      </c>
      <c r="W76" s="37">
        <f t="shared" si="52"/>
        <v>-8.4375068072634765</v>
      </c>
      <c r="X76" s="37">
        <f t="shared" si="52"/>
        <v>-8.8675235219162296</v>
      </c>
      <c r="Y76" s="37">
        <f t="shared" si="52"/>
        <v>-9.047807215401793</v>
      </c>
      <c r="Z76" s="37">
        <f t="shared" si="52"/>
        <v>-9.1149781198431672</v>
      </c>
      <c r="AA76" s="37">
        <f t="shared" si="52"/>
        <v>-9.1374688604857308</v>
      </c>
      <c r="AB76" s="37">
        <f t="shared" si="52"/>
        <v>-9.1443096141824025</v>
      </c>
      <c r="AC76" s="37">
        <f t="shared" si="52"/>
        <v>-9.1462188227314911</v>
      </c>
      <c r="AD76" s="37">
        <f t="shared" si="52"/>
        <v>-9.1467122907938734</v>
      </c>
      <c r="AE76" s="37">
        <f t="shared" si="52"/>
        <v>-9.1468314023251356</v>
      </c>
      <c r="AF76" s="37">
        <f t="shared" si="52"/>
        <v>-9.1468584550045335</v>
      </c>
      <c r="AG76" s="37">
        <f t="shared" si="52"/>
        <v>-9.1468642755828942</v>
      </c>
      <c r="AH76" s="37">
        <f t="shared" si="52"/>
        <v>-9.1468654691683078</v>
      </c>
      <c r="AI76" s="37">
        <f t="shared" si="52"/>
        <v>-9.1468657037148624</v>
      </c>
      <c r="AJ76" s="37">
        <f t="shared" si="52"/>
        <v>-9.1468657480964524</v>
      </c>
      <c r="AK76" s="37">
        <f t="shared" si="52"/>
        <v>-9.1468657562184905</v>
      </c>
      <c r="AL76" s="37">
        <f t="shared" si="52"/>
        <v>-9.1468657576616348</v>
      </c>
      <c r="AM76" s="37">
        <f t="shared" si="52"/>
        <v>-9.1468657579114723</v>
      </c>
      <c r="AN76" s="37">
        <f t="shared" si="52"/>
        <v>-9.146865757953746</v>
      </c>
      <c r="AO76" s="37">
        <f t="shared" si="52"/>
        <v>-9.1468657579607573</v>
      </c>
      <c r="AP76" s="7"/>
      <c r="AQ76" s="7"/>
      <c r="AR76" s="7"/>
    </row>
    <row r="77" spans="1:44">
      <c r="A77" s="36">
        <f t="shared" ref="A77:A83" si="54">A76+0.05</f>
        <v>0.15000000000000002</v>
      </c>
      <c r="B77" s="37">
        <f t="shared" si="53"/>
        <v>84.36432820234414</v>
      </c>
      <c r="C77" s="37">
        <f t="shared" si="52"/>
        <v>79.36432820234414</v>
      </c>
      <c r="D77" s="37">
        <f t="shared" si="52"/>
        <v>74.36432820234414</v>
      </c>
      <c r="E77" s="37">
        <f t="shared" si="52"/>
        <v>69.36432820234414</v>
      </c>
      <c r="F77" s="37">
        <f t="shared" si="52"/>
        <v>64.36432820234414</v>
      </c>
      <c r="G77" s="37">
        <f t="shared" si="52"/>
        <v>59.36432820234414</v>
      </c>
      <c r="H77" s="37">
        <f t="shared" si="52"/>
        <v>54.364328202347345</v>
      </c>
      <c r="I77" s="37">
        <f t="shared" si="52"/>
        <v>49.364328203734807</v>
      </c>
      <c r="J77" s="37">
        <f t="shared" si="52"/>
        <v>44.364328359365437</v>
      </c>
      <c r="K77" s="37">
        <f t="shared" si="52"/>
        <v>39.36433477885052</v>
      </c>
      <c r="L77" s="37">
        <f t="shared" si="52"/>
        <v>34.364458094168349</v>
      </c>
      <c r="M77" s="37">
        <f t="shared" si="52"/>
        <v>29.365761942044976</v>
      </c>
      <c r="N77" s="37">
        <f t="shared" si="52"/>
        <v>24.374340320566645</v>
      </c>
      <c r="O77" s="37">
        <f t="shared" si="52"/>
        <v>19.412875450520133</v>
      </c>
      <c r="P77" s="37">
        <f t="shared" si="52"/>
        <v>14.539887065974966</v>
      </c>
      <c r="Q77" s="37">
        <f t="shared" si="52"/>
        <v>9.8650748751632023</v>
      </c>
      <c r="R77" s="37">
        <f t="shared" si="52"/>
        <v>5.5422990053447165</v>
      </c>
      <c r="S77" s="37">
        <f t="shared" si="52"/>
        <v>1.7337572444201967</v>
      </c>
      <c r="T77" s="37">
        <f t="shared" si="52"/>
        <v>-1.4385465746622472</v>
      </c>
      <c r="U77" s="37">
        <f t="shared" si="52"/>
        <v>-3.9276551312454018</v>
      </c>
      <c r="V77" s="37">
        <f t="shared" si="52"/>
        <v>-5.7670609629473049</v>
      </c>
      <c r="W77" s="37">
        <f t="shared" si="52"/>
        <v>-7.0499736635811061</v>
      </c>
      <c r="X77" s="37">
        <f t="shared" si="52"/>
        <v>-7.8974342536486972</v>
      </c>
      <c r="Y77" s="37">
        <f t="shared" si="52"/>
        <v>-8.4298567135250231</v>
      </c>
      <c r="Z77" s="37">
        <f t="shared" si="52"/>
        <v>-8.7493904720835509</v>
      </c>
      <c r="AA77" s="37">
        <f t="shared" si="52"/>
        <v>-8.9333778011121101</v>
      </c>
      <c r="AB77" s="37">
        <f t="shared" si="52"/>
        <v>-9.0354408135822002</v>
      </c>
      <c r="AC77" s="37">
        <f t="shared" si="52"/>
        <v>-9.0901971281686826</v>
      </c>
      <c r="AD77" s="37">
        <f t="shared" si="52"/>
        <v>-9.1187089863569515</v>
      </c>
      <c r="AE77" s="37">
        <f t="shared" si="52"/>
        <v>-9.1331648783510122</v>
      </c>
      <c r="AF77" s="37">
        <f t="shared" si="52"/>
        <v>-9.1403223948367547</v>
      </c>
      <c r="AG77" s="37">
        <f t="shared" si="52"/>
        <v>-9.1437923496825242</v>
      </c>
      <c r="AH77" s="37">
        <f t="shared" si="52"/>
        <v>-9.1454434027445597</v>
      </c>
      <c r="AI77" s="37">
        <f t="shared" si="52"/>
        <v>-9.1462160866427755</v>
      </c>
      <c r="AJ77" s="37">
        <f t="shared" si="52"/>
        <v>-9.1465724396425205</v>
      </c>
      <c r="AK77" s="37">
        <f t="shared" si="52"/>
        <v>-9.1467346753741321</v>
      </c>
      <c r="AL77" s="37">
        <f t="shared" si="52"/>
        <v>-9.1468077008512338</v>
      </c>
      <c r="AM77" s="37">
        <f t="shared" si="52"/>
        <v>-9.146840244838172</v>
      </c>
      <c r="AN77" s="37">
        <f t="shared" si="52"/>
        <v>-9.1468546222858418</v>
      </c>
      <c r="AO77" s="37">
        <f t="shared" si="52"/>
        <v>-9.1468609260463936</v>
      </c>
    </row>
    <row r="78" spans="1:44">
      <c r="A78" s="36">
        <f t="shared" si="54"/>
        <v>0.2</v>
      </c>
      <c r="B78" s="37">
        <f t="shared" si="53"/>
        <v>84.36432820234414</v>
      </c>
      <c r="C78" s="37">
        <f t="shared" si="52"/>
        <v>79.36432820234414</v>
      </c>
      <c r="D78" s="37">
        <f t="shared" si="52"/>
        <v>74.36432820234414</v>
      </c>
      <c r="E78" s="37">
        <f t="shared" si="52"/>
        <v>69.36432820234414</v>
      </c>
      <c r="F78" s="37">
        <f t="shared" si="52"/>
        <v>64.364328202349029</v>
      </c>
      <c r="G78" s="37">
        <f t="shared" si="52"/>
        <v>59.364328204736594</v>
      </c>
      <c r="H78" s="37">
        <f t="shared" si="52"/>
        <v>54.364328444546643</v>
      </c>
      <c r="I78" s="37">
        <f t="shared" si="52"/>
        <v>49.364336607783606</v>
      </c>
      <c r="J78" s="37">
        <f t="shared" si="52"/>
        <v>44.364464288209611</v>
      </c>
      <c r="K78" s="37">
        <f t="shared" si="52"/>
        <v>39.365583587447489</v>
      </c>
      <c r="L78" s="37">
        <f t="shared" si="52"/>
        <v>34.371888956792141</v>
      </c>
      <c r="M78" s="37">
        <f t="shared" si="52"/>
        <v>29.397060600606139</v>
      </c>
      <c r="N78" s="37">
        <f t="shared" si="52"/>
        <v>24.473599580196641</v>
      </c>
      <c r="O78" s="37">
        <f t="shared" si="52"/>
        <v>19.660794230455181</v>
      </c>
      <c r="P78" s="37">
        <f t="shared" si="52"/>
        <v>15.044851271314627</v>
      </c>
      <c r="Q78" s="37">
        <f t="shared" si="52"/>
        <v>10.728008120450468</v>
      </c>
      <c r="R78" s="37">
        <f t="shared" si="52"/>
        <v>6.8096977555504381</v>
      </c>
      <c r="S78" s="37">
        <f t="shared" si="52"/>
        <v>3.3670921902951605</v>
      </c>
      <c r="T78" s="37">
        <f t="shared" si="52"/>
        <v>0.44197615001456114</v>
      </c>
      <c r="U78" s="37">
        <f t="shared" si="52"/>
        <v>-1.9628457828378387</v>
      </c>
      <c r="V78" s="37">
        <f t="shared" si="52"/>
        <v>-3.8785711007369414</v>
      </c>
      <c r="W78" s="37">
        <f t="shared" si="52"/>
        <v>-5.360286999364984</v>
      </c>
      <c r="X78" s="37">
        <f t="shared" si="52"/>
        <v>-6.4755328026987016</v>
      </c>
      <c r="Y78" s="37">
        <f t="shared" si="52"/>
        <v>-7.2943387736676257</v>
      </c>
      <c r="Z78" s="37">
        <f t="shared" si="52"/>
        <v>-7.8821152654851758</v>
      </c>
      <c r="AA78" s="37">
        <f t="shared" si="52"/>
        <v>-8.2955759940419327</v>
      </c>
      <c r="AB78" s="37">
        <f t="shared" si="52"/>
        <v>-8.5811735026509801</v>
      </c>
      <c r="AC78" s="37">
        <f t="shared" si="52"/>
        <v>-8.7752664509542591</v>
      </c>
      <c r="AD78" s="37">
        <f t="shared" si="52"/>
        <v>-8.9052731327058563</v>
      </c>
      <c r="AE78" s="37">
        <f t="shared" si="52"/>
        <v>-8.9912373515927353</v>
      </c>
      <c r="AF78" s="37">
        <f t="shared" si="52"/>
        <v>-9.0474320638411641</v>
      </c>
      <c r="AG78" s="37">
        <f t="shared" si="52"/>
        <v>-9.083795690007431</v>
      </c>
      <c r="AH78" s="37">
        <f t="shared" si="52"/>
        <v>-9.1071165808589285</v>
      </c>
      <c r="AI78" s="37">
        <f t="shared" si="52"/>
        <v>-9.1219550995111192</v>
      </c>
      <c r="AJ78" s="37">
        <f t="shared" si="52"/>
        <v>-9.1313311209546253</v>
      </c>
      <c r="AK78" s="37">
        <f t="shared" si="52"/>
        <v>-9.1372195978599251</v>
      </c>
      <c r="AL78" s="37">
        <f t="shared" si="52"/>
        <v>-9.140898177437105</v>
      </c>
      <c r="AM78" s="37">
        <f t="shared" si="52"/>
        <v>-9.1431856356835084</v>
      </c>
      <c r="AN78" s="37">
        <f t="shared" si="52"/>
        <v>-9.1446023919275099</v>
      </c>
      <c r="AO78" s="37">
        <f t="shared" si="52"/>
        <v>-9.14547687679066</v>
      </c>
    </row>
    <row r="79" spans="1:44">
      <c r="A79" s="36">
        <f t="shared" si="54"/>
        <v>0.25</v>
      </c>
      <c r="B79" s="37">
        <f t="shared" si="53"/>
        <v>84.36432820234414</v>
      </c>
      <c r="C79" s="37">
        <f t="shared" si="52"/>
        <v>79.36432820234414</v>
      </c>
      <c r="D79" s="37">
        <f t="shared" si="52"/>
        <v>74.364328202344169</v>
      </c>
      <c r="E79" s="37">
        <f t="shared" si="52"/>
        <v>69.364328202492473</v>
      </c>
      <c r="F79" s="37">
        <f t="shared" si="52"/>
        <v>64.364328246046753</v>
      </c>
      <c r="G79" s="37">
        <f t="shared" si="52"/>
        <v>59.364330799016216</v>
      </c>
      <c r="H79" s="37">
        <f t="shared" si="52"/>
        <v>54.364383873803682</v>
      </c>
      <c r="I79" s="37">
        <f t="shared" si="52"/>
        <v>49.364925027712076</v>
      </c>
      <c r="J79" s="37">
        <f t="shared" si="52"/>
        <v>44.368232204265276</v>
      </c>
      <c r="K79" s="37">
        <f t="shared" si="52"/>
        <v>39.382059135651836</v>
      </c>
      <c r="L79" s="37">
        <f t="shared" si="52"/>
        <v>34.425380789363196</v>
      </c>
      <c r="M79" s="37">
        <f t="shared" si="52"/>
        <v>29.533926382998089</v>
      </c>
      <c r="N79" s="37">
        <f t="shared" si="52"/>
        <v>24.762026891642527</v>
      </c>
      <c r="O79" s="37">
        <f t="shared" si="52"/>
        <v>20.178665606243463</v>
      </c>
      <c r="P79" s="37">
        <f t="shared" si="52"/>
        <v>15.85847411617334</v>
      </c>
      <c r="Q79" s="37">
        <f t="shared" si="52"/>
        <v>11.87065607492795</v>
      </c>
      <c r="R79" s="37">
        <f t="shared" si="52"/>
        <v>8.269263370490151</v>
      </c>
      <c r="S79" s="37">
        <f t="shared" si="52"/>
        <v>5.0871571677549809</v>
      </c>
      <c r="T79" s="37">
        <f t="shared" si="52"/>
        <v>2.3343403309800763</v>
      </c>
      <c r="U79" s="37">
        <f t="shared" si="52"/>
        <v>0</v>
      </c>
      <c r="V79" s="37">
        <f t="shared" si="52"/>
        <v>-1.9430853486739394</v>
      </c>
      <c r="W79" s="37">
        <f t="shared" si="52"/>
        <v>-3.5331909469112688</v>
      </c>
      <c r="X79" s="37">
        <f t="shared" si="52"/>
        <v>-4.8144562885697688</v>
      </c>
      <c r="Y79" s="37">
        <f t="shared" si="52"/>
        <v>-5.8325424205589869</v>
      </c>
      <c r="Z79" s="37">
        <f t="shared" si="52"/>
        <v>-6.6314210405923077</v>
      </c>
      <c r="AA79" s="37">
        <f t="shared" si="52"/>
        <v>-7.2512952259486045</v>
      </c>
      <c r="AB79" s="37">
        <f t="shared" si="52"/>
        <v>-7.7274874959595721</v>
      </c>
      <c r="AC79" s="37">
        <f t="shared" si="52"/>
        <v>-8.0900646816538551</v>
      </c>
      <c r="AD79" s="37">
        <f t="shared" si="52"/>
        <v>-8.3639675761110279</v>
      </c>
      <c r="AE79" s="37">
        <f t="shared" si="52"/>
        <v>-8.5694465890678231</v>
      </c>
      <c r="AF79" s="37">
        <f t="shared" si="52"/>
        <v>-8.7226508523513004</v>
      </c>
      <c r="AG79" s="37">
        <f t="shared" si="52"/>
        <v>-8.8362641151646137</v>
      </c>
      <c r="AH79" s="37">
        <f t="shared" si="52"/>
        <v>-8.9201197001841805</v>
      </c>
      <c r="AI79" s="37">
        <f t="shared" si="52"/>
        <v>-8.9817565642785091</v>
      </c>
      <c r="AJ79" s="37">
        <f t="shared" si="52"/>
        <v>-9.0268994370352065</v>
      </c>
      <c r="AK79" s="37">
        <f t="shared" si="52"/>
        <v>-9.0598595664347155</v>
      </c>
      <c r="AL79" s="37">
        <f t="shared" si="52"/>
        <v>-9.0838605731747215</v>
      </c>
      <c r="AM79" s="37">
        <f t="shared" si="52"/>
        <v>-9.101297970159683</v>
      </c>
      <c r="AN79" s="37">
        <f t="shared" si="52"/>
        <v>-9.1139424016667032</v>
      </c>
      <c r="AO79" s="37">
        <f t="shared" si="52"/>
        <v>-9.1230966143488494</v>
      </c>
    </row>
    <row r="80" spans="1:44">
      <c r="A80" s="36">
        <f t="shared" si="54"/>
        <v>0.3</v>
      </c>
      <c r="B80" s="37">
        <f t="shared" si="53"/>
        <v>84.36432820234414</v>
      </c>
      <c r="C80" s="37">
        <f t="shared" si="52"/>
        <v>79.364328202344154</v>
      </c>
      <c r="D80" s="37">
        <f t="shared" si="52"/>
        <v>74.364328202650114</v>
      </c>
      <c r="E80" s="37">
        <f t="shared" si="52"/>
        <v>69.364328326658367</v>
      </c>
      <c r="F80" s="37">
        <f t="shared" si="52"/>
        <v>64.364335411866037</v>
      </c>
      <c r="G80" s="37">
        <f t="shared" si="52"/>
        <v>59.364463874866004</v>
      </c>
      <c r="H80" s="37">
        <f t="shared" si="52"/>
        <v>54.365574073322954</v>
      </c>
      <c r="I80" s="37">
        <f t="shared" si="52"/>
        <v>49.371347580057737</v>
      </c>
      <c r="J80" s="37">
        <f t="shared" si="52"/>
        <v>44.392232804750016</v>
      </c>
      <c r="K80" s="37">
        <f t="shared" si="52"/>
        <v>39.450036255325251</v>
      </c>
      <c r="L80" s="37">
        <f t="shared" si="52"/>
        <v>34.580684336065971</v>
      </c>
      <c r="M80" s="37">
        <f t="shared" si="52"/>
        <v>29.83323046219914</v>
      </c>
      <c r="N80" s="37">
        <f t="shared" si="52"/>
        <v>25.265019256489282</v>
      </c>
      <c r="O80" s="37">
        <f t="shared" si="52"/>
        <v>20.934577581471309</v>
      </c>
      <c r="P80" s="37">
        <f t="shared" si="52"/>
        <v>16.894389058473962</v>
      </c>
      <c r="Q80" s="37">
        <f t="shared" si="52"/>
        <v>13.185287691680536</v>
      </c>
      <c r="R80" s="37">
        <f t="shared" si="52"/>
        <v>9.833321894082097</v>
      </c>
      <c r="S80" s="37">
        <f t="shared" si="52"/>
        <v>6.8491011744046801</v>
      </c>
      <c r="T80" s="37">
        <f t="shared" si="52"/>
        <v>4.2291003981423785</v>
      </c>
      <c r="U80" s="37">
        <f t="shared" si="52"/>
        <v>1.9581899691182372</v>
      </c>
      <c r="V80" s="37">
        <f t="shared" si="52"/>
        <v>1.2694765554485343E-2</v>
      </c>
      <c r="W80" s="37">
        <f t="shared" si="52"/>
        <v>-1.6365552130962158</v>
      </c>
      <c r="X80" s="37">
        <f t="shared" si="52"/>
        <v>-3.0215256832749837</v>
      </c>
      <c r="Y80" s="37">
        <f t="shared" si="52"/>
        <v>-4.174800886760039</v>
      </c>
      <c r="Z80" s="37">
        <f t="shared" si="52"/>
        <v>-5.1279704280235769</v>
      </c>
      <c r="AA80" s="37">
        <f t="shared" si="52"/>
        <v>-5.9105405926098804</v>
      </c>
      <c r="AB80" s="37">
        <f t="shared" si="52"/>
        <v>-6.5492880516124874</v>
      </c>
      <c r="AC80" s="37">
        <f t="shared" si="52"/>
        <v>-7.0679592960480431</v>
      </c>
      <c r="AD80" s="37">
        <f t="shared" si="52"/>
        <v>-7.4872221072452412</v>
      </c>
      <c r="AE80" s="37">
        <f t="shared" si="52"/>
        <v>-7.8247876286620972</v>
      </c>
      <c r="AF80" s="37">
        <f t="shared" si="52"/>
        <v>-8.0956374670723505</v>
      </c>
      <c r="AG80" s="37">
        <f t="shared" si="52"/>
        <v>-8.3123062128381395</v>
      </c>
      <c r="AH80" s="37">
        <f t="shared" si="52"/>
        <v>-8.4851839631670369</v>
      </c>
      <c r="AI80" s="37">
        <f t="shared" si="52"/>
        <v>-8.6228150903294392</v>
      </c>
      <c r="AJ80" s="37">
        <f t="shared" si="52"/>
        <v>-8.7321785145483961</v>
      </c>
      <c r="AK80" s="37">
        <f t="shared" si="52"/>
        <v>-8.818941367629213</v>
      </c>
      <c r="AL80" s="37">
        <f t="shared" si="52"/>
        <v>-8.8876825674613116</v>
      </c>
      <c r="AM80" s="37">
        <f t="shared" si="52"/>
        <v>-8.9420858937095904</v>
      </c>
      <c r="AN80" s="37">
        <f t="shared" si="52"/>
        <v>-8.9851040551397894</v>
      </c>
      <c r="AO80" s="37">
        <f t="shared" si="52"/>
        <v>-9.0190963006880036</v>
      </c>
    </row>
    <row r="81" spans="1:41">
      <c r="A81" s="36">
        <f t="shared" si="54"/>
        <v>0.35</v>
      </c>
      <c r="B81" s="37">
        <f t="shared" si="53"/>
        <v>84.36432820234414</v>
      </c>
      <c r="C81" s="37">
        <f t="shared" si="52"/>
        <v>79.364328202394276</v>
      </c>
      <c r="D81" s="37">
        <f t="shared" si="52"/>
        <v>74.364328289934093</v>
      </c>
      <c r="E81" s="37">
        <f t="shared" si="52"/>
        <v>69.364336293094411</v>
      </c>
      <c r="F81" s="37">
        <f t="shared" si="52"/>
        <v>64.364503715347539</v>
      </c>
      <c r="G81" s="37">
        <f t="shared" si="52"/>
        <v>59.365973518330392</v>
      </c>
      <c r="H81" s="37">
        <f t="shared" si="52"/>
        <v>54.373354523274728</v>
      </c>
      <c r="I81" s="37">
        <f t="shared" si="52"/>
        <v>49.39868960744667</v>
      </c>
      <c r="J81" s="37">
        <f t="shared" si="52"/>
        <v>44.4650492998027</v>
      </c>
      <c r="K81" s="37">
        <f t="shared" si="52"/>
        <v>39.607559106699718</v>
      </c>
      <c r="L81" s="37">
        <f t="shared" si="52"/>
        <v>34.871040977246601</v>
      </c>
      <c r="M81" s="37">
        <f t="shared" si="52"/>
        <v>30.305105191272546</v>
      </c>
      <c r="N81" s="37">
        <f t="shared" si="52"/>
        <v>25.958352171395894</v>
      </c>
      <c r="O81" s="37">
        <f t="shared" si="52"/>
        <v>21.873225622859948</v>
      </c>
      <c r="P81" s="37">
        <f t="shared" si="52"/>
        <v>18.082441991776975</v>
      </c>
      <c r="Q81" s="37">
        <f t="shared" si="52"/>
        <v>14.607257161733713</v>
      </c>
      <c r="R81" s="37">
        <f t="shared" si="52"/>
        <v>11.457359592214132</v>
      </c>
      <c r="S81" s="37">
        <f t="shared" si="52"/>
        <v>8.6319481838501062</v>
      </c>
      <c r="T81" s="37">
        <f t="shared" si="52"/>
        <v>6.1215107968957483</v>
      </c>
      <c r="U81" s="37">
        <f t="shared" si="52"/>
        <v>3.9098871922482559</v>
      </c>
      <c r="V81" s="37">
        <f t="shared" si="52"/>
        <v>1.976312161633885</v>
      </c>
      <c r="W81" s="37">
        <f t="shared" si="52"/>
        <v>0.29724834642067322</v>
      </c>
      <c r="X81" s="37">
        <f t="shared" si="52"/>
        <v>-1.1520874521613713</v>
      </c>
      <c r="Y81" s="37">
        <f t="shared" si="52"/>
        <v>-2.3965324289892038</v>
      </c>
      <c r="Z81" s="37">
        <f t="shared" si="52"/>
        <v>-3.4601047253349932</v>
      </c>
      <c r="AA81" s="37">
        <f t="shared" si="52"/>
        <v>-4.3654095599162908</v>
      </c>
      <c r="AB81" s="37">
        <f t="shared" si="52"/>
        <v>-5.1332750328674628</v>
      </c>
      <c r="AC81" s="37">
        <f t="shared" si="52"/>
        <v>-5.7825672473226106</v>
      </c>
      <c r="AD81" s="37">
        <f t="shared" si="52"/>
        <v>-6.3301387196697778</v>
      </c>
      <c r="AE81" s="37">
        <f t="shared" si="52"/>
        <v>-6.7908708262220028</v>
      </c>
      <c r="AF81" s="37">
        <f t="shared" si="52"/>
        <v>-7.1777785045229923</v>
      </c>
      <c r="AG81" s="37">
        <f t="shared" si="52"/>
        <v>-7.5021525634007613</v>
      </c>
      <c r="AH81" s="37">
        <f t="shared" si="52"/>
        <v>-7.7737212339675761</v>
      </c>
      <c r="AI81" s="37">
        <f t="shared" si="52"/>
        <v>-8.0008178162160171</v>
      </c>
      <c r="AJ81" s="37">
        <f t="shared" si="52"/>
        <v>-8.1905454381355067</v>
      </c>
      <c r="AK81" s="37">
        <f t="shared" si="52"/>
        <v>-8.348933144569509</v>
      </c>
      <c r="AL81" s="37">
        <f t="shared" si="52"/>
        <v>-8.4810799140866973</v>
      </c>
      <c r="AM81" s="37">
        <f t="shared" ref="C81:AO83" si="55">AM55-$U$53</f>
        <v>-8.5912849163325724</v>
      </c>
      <c r="AN81" s="37">
        <f t="shared" si="55"/>
        <v>-8.6831635125840201</v>
      </c>
      <c r="AO81" s="37">
        <f t="shared" si="55"/>
        <v>-8.7597492930488983</v>
      </c>
    </row>
    <row r="82" spans="1:41">
      <c r="A82" s="36">
        <f t="shared" si="54"/>
        <v>0.39999999999999997</v>
      </c>
      <c r="B82" s="37">
        <f t="shared" si="53"/>
        <v>84.364328202344197</v>
      </c>
      <c r="C82" s="37">
        <f t="shared" si="55"/>
        <v>79.364328213269928</v>
      </c>
      <c r="D82" s="37">
        <f t="shared" si="55"/>
        <v>74.364331963861545</v>
      </c>
      <c r="E82" s="37">
        <f t="shared" si="55"/>
        <v>69.364460686953251</v>
      </c>
      <c r="F82" s="37">
        <f t="shared" si="55"/>
        <v>64.365841931970252</v>
      </c>
      <c r="G82" s="37">
        <f t="shared" si="55"/>
        <v>59.373328237371382</v>
      </c>
      <c r="H82" s="37">
        <f t="shared" si="55"/>
        <v>54.399559516044157</v>
      </c>
      <c r="I82" s="37">
        <f t="shared" si="55"/>
        <v>49.467974061951722</v>
      </c>
      <c r="J82" s="37">
        <f t="shared" si="55"/>
        <v>44.612778796437759</v>
      </c>
      <c r="K82" s="37">
        <f t="shared" si="55"/>
        <v>39.875813508250332</v>
      </c>
      <c r="L82" s="37">
        <f t="shared" si="55"/>
        <v>35.301673234992286</v>
      </c>
      <c r="M82" s="37">
        <f t="shared" si="55"/>
        <v>30.932717543023251</v>
      </c>
      <c r="N82" s="37">
        <f t="shared" si="55"/>
        <v>26.805110462917334</v>
      </c>
      <c r="O82" s="37">
        <f t="shared" si="55"/>
        <v>22.946374225421508</v>
      </c>
      <c r="P82" s="37">
        <f t="shared" si="55"/>
        <v>19.37442948323352</v>
      </c>
      <c r="Q82" s="37">
        <f t="shared" si="55"/>
        <v>16.09781705825538</v>
      </c>
      <c r="R82" s="37">
        <f t="shared" si="55"/>
        <v>13.116709169206061</v>
      </c>
      <c r="S82" s="37">
        <f t="shared" si="55"/>
        <v>10.424346506344058</v>
      </c>
      <c r="T82" s="37">
        <f t="shared" si="55"/>
        <v>8.0086174029352648</v>
      </c>
      <c r="U82" s="37">
        <f t="shared" si="55"/>
        <v>5.8535854467820911</v>
      </c>
      <c r="V82" s="37">
        <f t="shared" si="55"/>
        <v>3.9408509833687546</v>
      </c>
      <c r="W82" s="37">
        <f t="shared" si="55"/>
        <v>2.2506923489169495</v>
      </c>
      <c r="X82" s="37">
        <f t="shared" si="55"/>
        <v>0.76297407601967393</v>
      </c>
      <c r="Y82" s="37">
        <f t="shared" si="55"/>
        <v>-0.54216518187784501</v>
      </c>
      <c r="Z82" s="37">
        <f t="shared" si="55"/>
        <v>-1.6838186455404518</v>
      </c>
      <c r="AA82" s="37">
        <f t="shared" si="55"/>
        <v>-2.6799794887869304</v>
      </c>
      <c r="AB82" s="37">
        <f t="shared" si="55"/>
        <v>-3.5473388132977703</v>
      </c>
      <c r="AC82" s="37">
        <f t="shared" si="55"/>
        <v>-4.3011838851271662</v>
      </c>
      <c r="AD82" s="37">
        <f t="shared" si="55"/>
        <v>-4.955370944999796</v>
      </c>
      <c r="AE82" s="37">
        <f t="shared" si="55"/>
        <v>-5.5223512800432566</v>
      </c>
      <c r="AF82" s="37">
        <f t="shared" si="55"/>
        <v>-6.0132334828945879</v>
      </c>
      <c r="AG82" s="37">
        <f t="shared" si="55"/>
        <v>-6.4378686285562754</v>
      </c>
      <c r="AH82" s="37">
        <f t="shared" si="55"/>
        <v>-6.8049483466319298</v>
      </c>
      <c r="AI82" s="37">
        <f t="shared" si="55"/>
        <v>-7.1221084375709296</v>
      </c>
      <c r="AJ82" s="37">
        <f t="shared" si="55"/>
        <v>-7.3960328147513099</v>
      </c>
      <c r="AK82" s="37">
        <f t="shared" si="55"/>
        <v>-7.6325542154828607</v>
      </c>
      <c r="AL82" s="37">
        <f t="shared" si="55"/>
        <v>-7.8367493881379025</v>
      </c>
      <c r="AM82" s="37">
        <f t="shared" si="55"/>
        <v>-8.0130274028673636</v>
      </c>
      <c r="AN82" s="37">
        <f t="shared" si="55"/>
        <v>-8.1652104160023296</v>
      </c>
      <c r="AO82" s="37">
        <f t="shared" si="55"/>
        <v>-8.2966067003016626</v>
      </c>
    </row>
    <row r="83" spans="1:41">
      <c r="A83" s="36">
        <f t="shared" si="54"/>
        <v>0.44999999999999996</v>
      </c>
      <c r="B83" s="37">
        <f t="shared" si="53"/>
        <v>84.364328202368824</v>
      </c>
      <c r="C83" s="37">
        <f t="shared" si="55"/>
        <v>79.364328671989981</v>
      </c>
      <c r="D83" s="37">
        <f t="shared" si="55"/>
        <v>74.364381170763451</v>
      </c>
      <c r="E83" s="37">
        <f t="shared" si="55"/>
        <v>69.365289115421419</v>
      </c>
      <c r="F83" s="37">
        <f t="shared" si="55"/>
        <v>64.37138483503044</v>
      </c>
      <c r="G83" s="37">
        <f t="shared" si="55"/>
        <v>59.394956636386112</v>
      </c>
      <c r="H83" s="37">
        <f t="shared" si="55"/>
        <v>54.45921378698727</v>
      </c>
      <c r="I83" s="37">
        <f t="shared" si="55"/>
        <v>49.597645096377647</v>
      </c>
      <c r="J83" s="37">
        <f t="shared" si="55"/>
        <v>44.850281156582405</v>
      </c>
      <c r="K83" s="37">
        <f t="shared" si="55"/>
        <v>40.258705327432487</v>
      </c>
      <c r="L83" s="37">
        <f t="shared" si="55"/>
        <v>35.861474472474633</v>
      </c>
      <c r="M83" s="37">
        <f t="shared" si="55"/>
        <v>31.690842131996206</v>
      </c>
      <c r="N83" s="37">
        <f t="shared" si="55"/>
        <v>27.770984806766265</v>
      </c>
      <c r="O83" s="37">
        <f t="shared" si="55"/>
        <v>24.117523639295797</v>
      </c>
      <c r="P83" s="37">
        <f t="shared" si="55"/>
        <v>20.737976560214022</v>
      </c>
      <c r="Q83" s="37">
        <f t="shared" si="55"/>
        <v>17.632773305752671</v>
      </c>
      <c r="R83" s="37">
        <f t="shared" si="55"/>
        <v>14.796534040659708</v>
      </c>
      <c r="S83" s="37">
        <f t="shared" si="55"/>
        <v>12.219399133550795</v>
      </c>
      <c r="T83" s="37">
        <f t="shared" si="55"/>
        <v>9.8882766213054083</v>
      </c>
      <c r="U83" s="37">
        <f t="shared" si="55"/>
        <v>7.7879353922654175</v>
      </c>
      <c r="V83" s="37">
        <f t="shared" si="55"/>
        <v>5.9019152074978862</v>
      </c>
      <c r="W83" s="37">
        <f t="shared" si="55"/>
        <v>4.2132522041840943</v>
      </c>
      <c r="X83" s="37">
        <f t="shared" si="55"/>
        <v>2.7050343385413669</v>
      </c>
      <c r="Y83" s="37">
        <f t="shared" si="55"/>
        <v>1.3608089255312521</v>
      </c>
      <c r="Z83" s="37">
        <f t="shared" si="55"/>
        <v>0.16486690509013613</v>
      </c>
      <c r="AA83" s="37">
        <f t="shared" si="55"/>
        <v>-0.89757217408352119</v>
      </c>
      <c r="AB83" s="37">
        <f t="shared" si="55"/>
        <v>-1.8402527596076901</v>
      </c>
      <c r="AC83" s="37">
        <f t="shared" si="55"/>
        <v>-2.6758348116217157</v>
      </c>
      <c r="AD83" s="37">
        <f t="shared" si="55"/>
        <v>-3.4158887143210812</v>
      </c>
      <c r="AE83" s="37">
        <f t="shared" si="55"/>
        <v>-4.0709210535376208</v>
      </c>
      <c r="AF83" s="37">
        <f t="shared" si="55"/>
        <v>-4.650421383479884</v>
      </c>
      <c r="AG83" s="37">
        <f t="shared" si="55"/>
        <v>-5.1629223659691839</v>
      </c>
      <c r="AH83" s="37">
        <f t="shared" si="55"/>
        <v>-5.6160675339692769</v>
      </c>
      <c r="AI83" s="37">
        <f t="shared" si="55"/>
        <v>-6.0166824393948808</v>
      </c>
      <c r="AJ83" s="37">
        <f t="shared" si="55"/>
        <v>-6.3708461385087176</v>
      </c>
      <c r="AK83" s="37">
        <f t="shared" si="55"/>
        <v>-6.6839608958291663</v>
      </c>
      <c r="AL83" s="37">
        <f t="shared" si="55"/>
        <v>-6.9608186965802492</v>
      </c>
      <c r="AM83" s="37">
        <f t="shared" si="55"/>
        <v>-7.205663690767258</v>
      </c>
      <c r="AN83" s="37">
        <f t="shared" si="55"/>
        <v>-7.4222500855297078</v>
      </c>
      <c r="AO83" s="37">
        <f t="shared" si="55"/>
        <v>-7.6138952871008145</v>
      </c>
    </row>
  </sheetData>
  <conditionalFormatting sqref="B62:AO70">
    <cfRule type="cellIs" dxfId="3" priority="4" operator="greaterThan">
      <formula>0</formula>
    </cfRule>
    <cfRule type="cellIs" dxfId="2" priority="3" operator="lessThan">
      <formula>0</formula>
    </cfRule>
  </conditionalFormatting>
  <conditionalFormatting sqref="B75:AO8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Vanilla Options</vt:lpstr>
      <vt:lpstr>VaR</vt:lpstr>
      <vt:lpstr>VaR Example</vt:lpstr>
      <vt:lpstr>P&amp;L Histogram</vt:lpstr>
      <vt:lpstr>SpotVolGrid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Rogelio Cuevas</cp:lastModifiedBy>
  <dcterms:created xsi:type="dcterms:W3CDTF">2016-06-13T19:56:18Z</dcterms:created>
  <dcterms:modified xsi:type="dcterms:W3CDTF">2016-09-11T21:38:49Z</dcterms:modified>
</cp:coreProperties>
</file>